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5" windowWidth="11580" windowHeight="6540"/>
  </bookViews>
  <sheets>
    <sheet name="Plan_CC" sheetId="1" r:id="rId1"/>
  </sheets>
  <calcPr calcId="124519"/>
</workbook>
</file>

<file path=xl/calcChain.xml><?xml version="1.0" encoding="utf-8"?>
<calcChain xmlns="http://schemas.openxmlformats.org/spreadsheetml/2006/main">
  <c r="G15" i="1"/>
  <c r="G8"/>
  <c r="J8" s="1"/>
  <c r="G9"/>
  <c r="J9" s="1"/>
  <c r="G10"/>
  <c r="J10" s="1"/>
  <c r="G11"/>
  <c r="J11" s="1"/>
  <c r="G12"/>
  <c r="J12" s="1"/>
  <c r="G13"/>
  <c r="J13" s="1"/>
  <c r="G14"/>
  <c r="J14" s="1"/>
  <c r="G7"/>
  <c r="J7" s="1"/>
  <c r="G6"/>
  <c r="F15"/>
  <c r="I15" s="1"/>
  <c r="F8"/>
  <c r="I8" s="1"/>
  <c r="F9"/>
  <c r="I9" s="1"/>
  <c r="F10"/>
  <c r="I10" s="1"/>
  <c r="F11"/>
  <c r="F12"/>
  <c r="I12" s="1"/>
  <c r="F13"/>
  <c r="I13" s="1"/>
  <c r="F14"/>
  <c r="I14" s="1"/>
  <c r="F7"/>
  <c r="I7" s="1"/>
  <c r="F6"/>
  <c r="I6" s="1"/>
  <c r="J6"/>
  <c r="J15"/>
  <c r="H15" l="1"/>
  <c r="K15" s="1"/>
  <c r="H11"/>
  <c r="I11"/>
  <c r="H12"/>
  <c r="K12" s="1"/>
  <c r="H7"/>
  <c r="K7" s="1"/>
  <c r="H13"/>
  <c r="K13" s="1"/>
  <c r="H9"/>
  <c r="K9" s="1"/>
  <c r="H14"/>
  <c r="K14" s="1"/>
  <c r="H10"/>
  <c r="K10" s="1"/>
  <c r="H8"/>
  <c r="K8" s="1"/>
  <c r="H6"/>
  <c r="K6" s="1"/>
  <c r="K11" l="1"/>
  <c r="H17" a="1"/>
  <c r="I17" l="1"/>
  <c r="M17"/>
  <c r="Q17"/>
  <c r="K18"/>
  <c r="O18"/>
  <c r="I19"/>
  <c r="M19"/>
  <c r="Q19"/>
  <c r="K20"/>
  <c r="O20"/>
  <c r="I21"/>
  <c r="M21"/>
  <c r="Q21"/>
  <c r="J22"/>
  <c r="N22"/>
  <c r="L17"/>
  <c r="P17"/>
  <c r="J18"/>
  <c r="N18"/>
  <c r="H19"/>
  <c r="L19"/>
  <c r="P19"/>
  <c r="J20"/>
  <c r="N20"/>
  <c r="H21"/>
  <c r="L21"/>
  <c r="P21"/>
  <c r="I22"/>
  <c r="M22"/>
  <c r="Q22"/>
  <c r="J17"/>
  <c r="N17"/>
  <c r="H18"/>
  <c r="L18"/>
  <c r="P18"/>
  <c r="J19"/>
  <c r="N19"/>
  <c r="H20"/>
  <c r="L20"/>
  <c r="P20"/>
  <c r="J21"/>
  <c r="N21"/>
  <c r="H17"/>
  <c r="K17"/>
  <c r="O17"/>
  <c r="I18"/>
  <c r="M18"/>
  <c r="Q18"/>
  <c r="K19"/>
  <c r="O19"/>
  <c r="I20"/>
  <c r="M20"/>
  <c r="Q20"/>
  <c r="K21"/>
  <c r="O21"/>
  <c r="H22"/>
  <c r="L22"/>
  <c r="P22"/>
  <c r="K22"/>
  <c r="O22"/>
  <c r="H24" l="1" a="1"/>
  <c r="H24" l="1"/>
  <c r="K24"/>
  <c r="J25"/>
  <c r="J26"/>
  <c r="J27"/>
  <c r="J28"/>
  <c r="J29"/>
  <c r="J24"/>
  <c r="I25"/>
  <c r="M25"/>
  <c r="I26"/>
  <c r="M26"/>
  <c r="I27"/>
  <c r="M27"/>
  <c r="I28"/>
  <c r="M28"/>
  <c r="I29"/>
  <c r="M29"/>
  <c r="I24"/>
  <c r="M24"/>
  <c r="H25"/>
  <c r="L25"/>
  <c r="H26"/>
  <c r="L26"/>
  <c r="H27"/>
  <c r="L27"/>
  <c r="H28"/>
  <c r="L28"/>
  <c r="H29"/>
  <c r="L29"/>
  <c r="L24"/>
  <c r="K25"/>
  <c r="K26"/>
  <c r="K27"/>
  <c r="K28"/>
  <c r="K29"/>
  <c r="P24" l="1" a="1"/>
  <c r="T24" l="1"/>
  <c r="P25"/>
  <c r="T25"/>
  <c r="P26"/>
  <c r="T26"/>
  <c r="P27"/>
  <c r="T27"/>
  <c r="P28"/>
  <c r="T28"/>
  <c r="P29"/>
  <c r="T29"/>
  <c r="P24"/>
  <c r="S24"/>
  <c r="S25"/>
  <c r="S26"/>
  <c r="S27"/>
  <c r="S28"/>
  <c r="S29"/>
  <c r="R24"/>
  <c r="R25"/>
  <c r="R26"/>
  <c r="R27"/>
  <c r="R28"/>
  <c r="R29"/>
  <c r="Q24"/>
  <c r="U24"/>
  <c r="Q25"/>
  <c r="U25"/>
  <c r="Q26"/>
  <c r="U26"/>
  <c r="Q27"/>
  <c r="U27"/>
  <c r="Q28"/>
  <c r="U28"/>
  <c r="Q29"/>
  <c r="U29"/>
  <c r="Q13" l="1"/>
  <c r="Q11"/>
  <c r="E33" a="1"/>
  <c r="Q8"/>
  <c r="Q10"/>
  <c r="Q12"/>
  <c r="Q9"/>
  <c r="F33" l="1"/>
  <c r="J33"/>
  <c r="N33"/>
  <c r="F34"/>
  <c r="J34"/>
  <c r="N34"/>
  <c r="G35"/>
  <c r="K35"/>
  <c r="H36"/>
  <c r="L36"/>
  <c r="E37"/>
  <c r="I37"/>
  <c r="M37"/>
  <c r="F38"/>
  <c r="J38"/>
  <c r="N38"/>
  <c r="I33"/>
  <c r="M33"/>
  <c r="E34"/>
  <c r="I34"/>
  <c r="M34"/>
  <c r="F35"/>
  <c r="J35"/>
  <c r="N35"/>
  <c r="G36"/>
  <c r="K36"/>
  <c r="H37"/>
  <c r="L37"/>
  <c r="E38"/>
  <c r="I38"/>
  <c r="M38"/>
  <c r="H34"/>
  <c r="L34"/>
  <c r="E35"/>
  <c r="I35"/>
  <c r="M35"/>
  <c r="F36"/>
  <c r="J36"/>
  <c r="N36"/>
  <c r="G37"/>
  <c r="K37"/>
  <c r="H38"/>
  <c r="L38"/>
  <c r="E33"/>
  <c r="H33"/>
  <c r="L33"/>
  <c r="G33"/>
  <c r="K33"/>
  <c r="G34"/>
  <c r="K34"/>
  <c r="H35"/>
  <c r="L35"/>
  <c r="E36"/>
  <c r="I36"/>
  <c r="M36"/>
  <c r="F37"/>
  <c r="J37"/>
  <c r="N37"/>
  <c r="G38"/>
  <c r="K38"/>
  <c r="O8" l="1" a="1"/>
  <c r="O12" l="1"/>
  <c r="O8"/>
  <c r="O11"/>
  <c r="O10"/>
  <c r="O9"/>
  <c r="O13"/>
  <c r="R31" l="1" a="1"/>
  <c r="R33" l="1"/>
  <c r="R39"/>
  <c r="R34"/>
  <c r="R38"/>
  <c r="R35"/>
  <c r="R37"/>
  <c r="R31"/>
  <c r="R32"/>
  <c r="R36"/>
  <c r="R40"/>
  <c r="O15" l="1"/>
  <c r="P8" l="1"/>
  <c r="P12"/>
  <c r="P10"/>
  <c r="P9"/>
  <c r="P11"/>
  <c r="P13"/>
</calcChain>
</file>

<file path=xl/sharedStrings.xml><?xml version="1.0" encoding="utf-8"?>
<sst xmlns="http://schemas.openxmlformats.org/spreadsheetml/2006/main" count="40" uniqueCount="38">
  <si>
    <t>X'</t>
  </si>
  <si>
    <t>X'X</t>
  </si>
  <si>
    <t>(X'X)-1</t>
  </si>
  <si>
    <t>(X'X)-1X'</t>
  </si>
  <si>
    <t>sigma^2 =</t>
  </si>
  <si>
    <t>Ychap =</t>
  </si>
  <si>
    <t>Y</t>
  </si>
  <si>
    <t>F1</t>
  </si>
  <si>
    <t>F2</t>
  </si>
  <si>
    <t>ecart-type normalisé</t>
  </si>
  <si>
    <t>coeff</t>
  </si>
  <si>
    <t>ecart-</t>
  </si>
  <si>
    <t>type</t>
  </si>
  <si>
    <t>Exp 1</t>
  </si>
  <si>
    <t>Exp 2</t>
  </si>
  <si>
    <t>Exp 3</t>
  </si>
  <si>
    <t>Exp 4</t>
  </si>
  <si>
    <t>Exp 5</t>
  </si>
  <si>
    <t>Exp 6</t>
  </si>
  <si>
    <t>Exp 7</t>
  </si>
  <si>
    <t>Y correspond au pourcentage de galettes déchirées lorsqu'on les déplie</t>
  </si>
  <si>
    <t>votre plan</t>
  </si>
  <si>
    <t>F1^2</t>
  </si>
  <si>
    <t>F2^2</t>
  </si>
  <si>
    <t>Deux facteurs quantitatifs sont à étudier : quantité de farine (entre 45 % et 55 %), température de cuisson (entre 180 et 220 degrés)</t>
  </si>
  <si>
    <t>F1F2</t>
  </si>
  <si>
    <t>I</t>
  </si>
  <si>
    <t>beta_0=</t>
  </si>
  <si>
    <t>Exp 8</t>
  </si>
  <si>
    <t>Exp 9</t>
  </si>
  <si>
    <t>Exp 10</t>
  </si>
  <si>
    <t>en 10 essais (plan composite centré)</t>
  </si>
  <si>
    <t>plan opt.</t>
  </si>
  <si>
    <t>beta_F1=</t>
  </si>
  <si>
    <t>beta_F2=</t>
  </si>
  <si>
    <t>beta_F1^2=</t>
  </si>
  <si>
    <t>beta_F2^2=</t>
  </si>
  <si>
    <t>beta_F1F2=</t>
  </si>
</sst>
</file>

<file path=xl/styles.xml><?xml version="1.0" encoding="utf-8"?>
<styleSheet xmlns="http://schemas.openxmlformats.org/spreadsheetml/2006/main">
  <numFmts count="1">
    <numFmt numFmtId="172" formatCode="0.00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right"/>
    </xf>
    <xf numFmtId="2" fontId="0" fillId="0" borderId="0" xfId="0" applyNumberFormat="1" applyProtection="1"/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0" xfId="0" applyBorder="1" applyProtection="1"/>
    <xf numFmtId="0" fontId="0" fillId="0" borderId="6" xfId="0" applyBorder="1" applyProtection="1"/>
    <xf numFmtId="0" fontId="0" fillId="0" borderId="5" xfId="0" applyBorder="1"/>
    <xf numFmtId="0" fontId="0" fillId="0" borderId="7" xfId="0" applyBorder="1"/>
    <xf numFmtId="172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1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72" fontId="2" fillId="0" borderId="10" xfId="0" applyNumberFormat="1" applyFont="1" applyBorder="1" applyAlignment="1">
      <alignment horizontal="center"/>
    </xf>
    <xf numFmtId="172" fontId="1" fillId="0" borderId="10" xfId="0" applyNumberFormat="1" applyFont="1" applyBorder="1" applyAlignment="1">
      <alignment horizontal="center"/>
    </xf>
    <xf numFmtId="172" fontId="2" fillId="0" borderId="8" xfId="0" applyNumberFormat="1" applyFont="1" applyBorder="1" applyAlignment="1">
      <alignment horizontal="center"/>
    </xf>
    <xf numFmtId="172" fontId="1" fillId="0" borderId="8" xfId="0" applyNumberFormat="1" applyFont="1" applyBorder="1" applyAlignment="1">
      <alignment horizontal="center"/>
    </xf>
    <xf numFmtId="172" fontId="0" fillId="0" borderId="0" xfId="0" applyNumberFormat="1" applyBorder="1" applyAlignment="1" applyProtection="1">
      <alignment horizontal="center"/>
    </xf>
    <xf numFmtId="0" fontId="0" fillId="0" borderId="11" xfId="0" applyBorder="1"/>
    <xf numFmtId="0" fontId="0" fillId="0" borderId="6" xfId="0" applyBorder="1"/>
    <xf numFmtId="0" fontId="0" fillId="0" borderId="0" xfId="0" applyBorder="1" applyAlignment="1" applyProtection="1">
      <alignment horizontal="right"/>
    </xf>
    <xf numFmtId="0" fontId="0" fillId="0" borderId="4" xfId="0" applyBorder="1" applyProtection="1"/>
    <xf numFmtId="0" fontId="0" fillId="0" borderId="5" xfId="0" applyBorder="1" applyProtection="1"/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0" fillId="0" borderId="0" xfId="0" applyBorder="1"/>
    <xf numFmtId="0" fontId="0" fillId="0" borderId="3" xfId="0" applyBorder="1"/>
    <xf numFmtId="2" fontId="1" fillId="0" borderId="9" xfId="0" applyNumberFormat="1" applyFont="1" applyBorder="1" applyAlignment="1">
      <alignment horizontal="center"/>
    </xf>
    <xf numFmtId="172" fontId="2" fillId="0" borderId="9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8" xfId="0" applyFont="1" applyBorder="1"/>
    <xf numFmtId="2" fontId="0" fillId="0" borderId="1" xfId="0" applyNumberFormat="1" applyBorder="1" applyAlignment="1" applyProtection="1">
      <alignment horizontal="center"/>
    </xf>
    <xf numFmtId="2" fontId="0" fillId="0" borderId="2" xfId="0" applyNumberFormat="1" applyBorder="1" applyAlignment="1" applyProtection="1">
      <alignment horizontal="center"/>
    </xf>
    <xf numFmtId="2" fontId="0" fillId="0" borderId="3" xfId="0" applyNumberFormat="1" applyBorder="1" applyAlignment="1" applyProtection="1">
      <alignment horizontal="center"/>
    </xf>
    <xf numFmtId="2" fontId="0" fillId="0" borderId="0" xfId="0" applyNumberFormat="1" applyBorder="1" applyAlignment="1" applyProtection="1">
      <alignment horizontal="center"/>
    </xf>
    <xf numFmtId="2" fontId="0" fillId="0" borderId="4" xfId="0" applyNumberFormat="1" applyBorder="1" applyAlignment="1" applyProtection="1">
      <alignment horizontal="center"/>
    </xf>
    <xf numFmtId="2" fontId="0" fillId="0" borderId="5" xfId="0" applyNumberFormat="1" applyBorder="1" applyAlignment="1" applyProtection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11" xfId="0" applyBorder="1" applyAlignment="1">
      <alignment horizontal="center"/>
    </xf>
    <xf numFmtId="0" fontId="1" fillId="0" borderId="0" xfId="0" applyFont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0.17094088433528787"/>
          <c:y val="0.10952431884448867"/>
          <c:w val="0.73931932475011997"/>
          <c:h val="0.719050962848599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Plan_CC!$B$6:$B$15</c:f>
              <c:numCache>
                <c:formatCode>General</c:formatCode>
                <c:ptCount val="10"/>
                <c:pt idx="0">
                  <c:v>50</c:v>
                </c:pt>
                <c:pt idx="1">
                  <c:v>45</c:v>
                </c:pt>
                <c:pt idx="2">
                  <c:v>42</c:v>
                </c:pt>
                <c:pt idx="3">
                  <c:v>58</c:v>
                </c:pt>
                <c:pt idx="4">
                  <c:v>55</c:v>
                </c:pt>
                <c:pt idx="5">
                  <c:v>58</c:v>
                </c:pt>
                <c:pt idx="6">
                  <c:v>42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Plan_CC!$C$6:$C$15</c:f>
              <c:numCache>
                <c:formatCode>General</c:formatCode>
                <c:ptCount val="10"/>
                <c:pt idx="0">
                  <c:v>200</c:v>
                </c:pt>
                <c:pt idx="1">
                  <c:v>180</c:v>
                </c:pt>
                <c:pt idx="2">
                  <c:v>220</c:v>
                </c:pt>
                <c:pt idx="3">
                  <c:v>180</c:v>
                </c:pt>
                <c:pt idx="4">
                  <c:v>220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230</c:v>
                </c:pt>
                <c:pt idx="9">
                  <c:v>170</c:v>
                </c:pt>
              </c:numCache>
            </c:numRef>
          </c:yVal>
        </c:ser>
        <c:axId val="61734912"/>
        <c:axId val="61736832"/>
      </c:scatterChart>
      <c:valAx>
        <c:axId val="61734912"/>
        <c:scaling>
          <c:orientation val="minMax"/>
          <c:min val="40"/>
        </c:scaling>
        <c:axPos val="b"/>
        <c:title>
          <c:tx>
            <c:rich>
              <a:bodyPr/>
              <a:lstStyle/>
              <a:p>
                <a:pPr>
                  <a:defRPr sz="800" baseline="0"/>
                </a:pPr>
                <a:r>
                  <a:rPr lang="fr-FR" sz="800" baseline="0"/>
                  <a:t>Quantité de farine (en %)</a:t>
                </a:r>
              </a:p>
            </c:rich>
          </c:tx>
          <c:layout/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61736832"/>
        <c:crosses val="autoZero"/>
        <c:crossBetween val="midCat"/>
      </c:valAx>
      <c:valAx>
        <c:axId val="61736832"/>
        <c:scaling>
          <c:orientation val="minMax"/>
          <c:max val="240"/>
          <c:min val="160"/>
        </c:scaling>
        <c:axPos val="l"/>
        <c:title>
          <c:tx>
            <c:rich>
              <a:bodyPr rot="-5400000" vert="horz"/>
              <a:lstStyle/>
              <a:p>
                <a:pPr>
                  <a:defRPr sz="800" baseline="0"/>
                </a:pPr>
                <a:r>
                  <a:rPr lang="fr-FR" sz="800" baseline="0"/>
                  <a:t>Température (en °C)</a:t>
                </a:r>
              </a:p>
            </c:rich>
          </c:tx>
          <c:layout/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617349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15</xdr:row>
      <xdr:rowOff>95250</xdr:rowOff>
    </xdr:from>
    <xdr:to>
      <xdr:col>6</xdr:col>
      <xdr:colOff>0</xdr:colOff>
      <xdr:row>30</xdr:row>
      <xdr:rowOff>114300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zoomScale="75" workbookViewId="0">
      <selection activeCell="F45" sqref="F45"/>
    </sheetView>
  </sheetViews>
  <sheetFormatPr baseColWidth="10" defaultRowHeight="12.75"/>
  <cols>
    <col min="1" max="1" width="7.42578125" bestFit="1" customWidth="1"/>
    <col min="2" max="2" width="8.28515625" customWidth="1"/>
    <col min="3" max="3" width="7.7109375" customWidth="1"/>
    <col min="4" max="4" width="6.28515625" customWidth="1"/>
    <col min="5" max="5" width="4.7109375" customWidth="1"/>
    <col min="6" max="6" width="5.28515625" customWidth="1"/>
    <col min="7" max="7" width="5.5703125" customWidth="1"/>
    <col min="8" max="8" width="6" customWidth="1"/>
    <col min="9" max="9" width="5.5703125" customWidth="1"/>
    <col min="10" max="10" width="5.85546875" customWidth="1"/>
    <col min="11" max="11" width="6.42578125" customWidth="1"/>
    <col min="12" max="13" width="5.28515625" customWidth="1"/>
    <col min="14" max="14" width="5.5703125" customWidth="1"/>
    <col min="15" max="15" width="9.5703125" customWidth="1"/>
    <col min="16" max="16" width="7.42578125" customWidth="1"/>
    <col min="17" max="17" width="10.28515625" customWidth="1"/>
    <col min="18" max="18" width="8.7109375" customWidth="1"/>
    <col min="19" max="19" width="9.7109375" customWidth="1"/>
    <col min="20" max="20" width="9.28515625" customWidth="1"/>
    <col min="21" max="21" width="7.140625" customWidth="1"/>
  </cols>
  <sheetData>
    <row r="1" spans="1:18">
      <c r="B1" s="25" t="s">
        <v>24</v>
      </c>
    </row>
    <row r="2" spans="1:18">
      <c r="C2" s="25"/>
      <c r="D2" s="25" t="s">
        <v>31</v>
      </c>
    </row>
    <row r="3" spans="1:18">
      <c r="F3" s="25" t="s">
        <v>20</v>
      </c>
    </row>
    <row r="4" spans="1:18">
      <c r="B4" s="3"/>
      <c r="C4" s="3"/>
    </row>
    <row r="5" spans="1:18">
      <c r="B5" s="3" t="s">
        <v>7</v>
      </c>
      <c r="C5" s="3" t="s">
        <v>8</v>
      </c>
      <c r="E5" s="3" t="s">
        <v>26</v>
      </c>
      <c r="F5" s="3" t="s">
        <v>7</v>
      </c>
      <c r="G5" s="3" t="s">
        <v>8</v>
      </c>
      <c r="H5" s="3" t="s">
        <v>25</v>
      </c>
      <c r="I5" s="3" t="s">
        <v>22</v>
      </c>
      <c r="J5" s="3" t="s">
        <v>23</v>
      </c>
      <c r="K5" s="22" t="s">
        <v>6</v>
      </c>
    </row>
    <row r="6" spans="1:18">
      <c r="A6" t="s">
        <v>13</v>
      </c>
      <c r="B6" s="23">
        <v>50</v>
      </c>
      <c r="C6" s="24">
        <v>200</v>
      </c>
      <c r="E6" s="42">
        <v>1</v>
      </c>
      <c r="F6" s="44">
        <f>(B6-50)/5</f>
        <v>0</v>
      </c>
      <c r="G6" s="44">
        <f>(C6-200)/20</f>
        <v>0</v>
      </c>
      <c r="H6" s="44">
        <f>F6*G6</f>
        <v>0</v>
      </c>
      <c r="I6" s="40">
        <f>F6^2</f>
        <v>0</v>
      </c>
      <c r="J6" s="35">
        <f t="shared" ref="J6:J12" si="0">G6^2</f>
        <v>0</v>
      </c>
      <c r="K6" s="2">
        <f ca="1">30+F6-2*G6+1.5*H6+1.5*I6+2*J6+NORMINV(RAND(),0,3)</f>
        <v>32.006040506102536</v>
      </c>
      <c r="O6" s="27" t="s">
        <v>10</v>
      </c>
      <c r="P6" s="27" t="s">
        <v>11</v>
      </c>
      <c r="Q6" s="77" t="s">
        <v>9</v>
      </c>
      <c r="R6" s="77"/>
    </row>
    <row r="7" spans="1:18">
      <c r="A7" t="s">
        <v>14</v>
      </c>
      <c r="B7" s="23">
        <v>45</v>
      </c>
      <c r="C7" s="24">
        <v>180</v>
      </c>
      <c r="E7" s="43">
        <v>1</v>
      </c>
      <c r="F7" s="45">
        <f>(B7-50)/5</f>
        <v>-1</v>
      </c>
      <c r="G7" s="45">
        <f>(C7-200)/20</f>
        <v>-1</v>
      </c>
      <c r="H7" s="45">
        <f t="shared" ref="H7:H12" si="1">F7*G7</f>
        <v>1</v>
      </c>
      <c r="I7" s="47">
        <f t="shared" ref="I7:I12" si="2">F7^2</f>
        <v>1</v>
      </c>
      <c r="J7" s="36">
        <f t="shared" si="0"/>
        <v>1</v>
      </c>
      <c r="K7" s="2">
        <f t="shared" ref="K7:K15" ca="1" si="3">30+F7-2*G7+1.5*H7+1.5*I7+2*J7+NORMINV(RAND(),0,3)</f>
        <v>38.930286177486821</v>
      </c>
      <c r="O7" s="26"/>
      <c r="P7" s="28" t="s">
        <v>12</v>
      </c>
      <c r="Q7" s="26" t="s">
        <v>21</v>
      </c>
      <c r="R7" s="28" t="s">
        <v>32</v>
      </c>
    </row>
    <row r="8" spans="1:18">
      <c r="A8" t="s">
        <v>15</v>
      </c>
      <c r="B8" s="23">
        <v>42</v>
      </c>
      <c r="C8" s="24">
        <v>220</v>
      </c>
      <c r="E8" s="43">
        <v>1</v>
      </c>
      <c r="F8" s="45">
        <f t="shared" ref="F8:F14" si="4">(B8-50)/5</f>
        <v>-1.6</v>
      </c>
      <c r="G8" s="45">
        <f t="shared" ref="G8:G14" si="5">(C8-200)/20</f>
        <v>1</v>
      </c>
      <c r="H8" s="45">
        <f t="shared" si="1"/>
        <v>-1.6</v>
      </c>
      <c r="I8" s="47">
        <f t="shared" si="2"/>
        <v>2.5600000000000005</v>
      </c>
      <c r="J8" s="36">
        <f t="shared" si="0"/>
        <v>1</v>
      </c>
      <c r="K8" s="2">
        <f t="shared" ca="1" si="3"/>
        <v>29.643712540857813</v>
      </c>
      <c r="N8" s="78" t="s">
        <v>27</v>
      </c>
      <c r="O8" s="49">
        <f t="array" aca="1" ref="O8:O13" ca="1">MMULT(E33:N38,K6:K15)</f>
        <v>31.082863473890878</v>
      </c>
      <c r="P8" s="50">
        <f ca="1">SQRT(P24*O$15)</f>
        <v>2.6557020296295715</v>
      </c>
      <c r="Q8" s="51">
        <f>SQRT(P24)</f>
        <v>0.70558226030821269</v>
      </c>
      <c r="R8" s="27">
        <v>0.70699999999999996</v>
      </c>
    </row>
    <row r="9" spans="1:18">
      <c r="A9" t="s">
        <v>16</v>
      </c>
      <c r="B9" s="23">
        <v>58</v>
      </c>
      <c r="C9" s="24">
        <v>180</v>
      </c>
      <c r="E9" s="43">
        <v>1</v>
      </c>
      <c r="F9" s="45">
        <f t="shared" si="4"/>
        <v>1.6</v>
      </c>
      <c r="G9" s="45">
        <f t="shared" si="5"/>
        <v>-1</v>
      </c>
      <c r="H9" s="45">
        <f t="shared" si="1"/>
        <v>-1.6</v>
      </c>
      <c r="I9" s="47">
        <f t="shared" si="2"/>
        <v>2.5600000000000005</v>
      </c>
      <c r="J9" s="36">
        <f t="shared" si="0"/>
        <v>1</v>
      </c>
      <c r="K9" s="2">
        <f t="shared" ca="1" si="3"/>
        <v>42.171586751387423</v>
      </c>
      <c r="N9" s="78" t="s">
        <v>33</v>
      </c>
      <c r="O9" s="29">
        <f ca="1"/>
        <v>1.2122875806216931</v>
      </c>
      <c r="P9" s="30">
        <f ca="1">SQRT(Q25*O$15)</f>
        <v>1.0833467248023656</v>
      </c>
      <c r="Q9" s="31">
        <f>SQRT(Q25)</f>
        <v>0.28782981759823889</v>
      </c>
      <c r="R9" s="67">
        <v>0.35399999999999998</v>
      </c>
    </row>
    <row r="10" spans="1:18">
      <c r="A10" t="s">
        <v>17</v>
      </c>
      <c r="B10" s="23">
        <v>55</v>
      </c>
      <c r="C10" s="24">
        <v>220</v>
      </c>
      <c r="E10" s="43">
        <v>1</v>
      </c>
      <c r="F10" s="45">
        <f t="shared" si="4"/>
        <v>1</v>
      </c>
      <c r="G10" s="45">
        <f t="shared" si="5"/>
        <v>1</v>
      </c>
      <c r="H10" s="45">
        <f t="shared" si="1"/>
        <v>1</v>
      </c>
      <c r="I10" s="47">
        <f t="shared" si="2"/>
        <v>1</v>
      </c>
      <c r="J10" s="36">
        <f t="shared" si="0"/>
        <v>1</v>
      </c>
      <c r="K10" s="2">
        <f t="shared" ca="1" si="3"/>
        <v>32.173255147750083</v>
      </c>
      <c r="N10" s="78" t="s">
        <v>34</v>
      </c>
      <c r="O10" s="29">
        <f ca="1"/>
        <v>-2.8399197884057799</v>
      </c>
      <c r="P10" s="30">
        <f ca="1">SQRT(R26*O$15)</f>
        <v>1.3000160697628387</v>
      </c>
      <c r="Q10" s="31">
        <f>SQRT(R26)</f>
        <v>0.34539578111788666</v>
      </c>
      <c r="R10" s="67">
        <v>0.35399999999999998</v>
      </c>
    </row>
    <row r="11" spans="1:18">
      <c r="A11" t="s">
        <v>18</v>
      </c>
      <c r="B11" s="23">
        <v>58</v>
      </c>
      <c r="C11" s="24">
        <v>200</v>
      </c>
      <c r="E11" s="43">
        <v>1</v>
      </c>
      <c r="F11" s="45">
        <f t="shared" si="4"/>
        <v>1.6</v>
      </c>
      <c r="G11" s="45">
        <f t="shared" si="5"/>
        <v>0</v>
      </c>
      <c r="H11" s="45">
        <f t="shared" si="1"/>
        <v>0</v>
      </c>
      <c r="I11" s="47">
        <f t="shared" si="2"/>
        <v>2.5600000000000005</v>
      </c>
      <c r="J11" s="36">
        <f t="shared" si="0"/>
        <v>0</v>
      </c>
      <c r="K11" s="2">
        <f t="shared" ca="1" si="3"/>
        <v>32.317478806641397</v>
      </c>
      <c r="M11" s="41"/>
      <c r="N11" s="78" t="s">
        <v>37</v>
      </c>
      <c r="O11" s="29">
        <f ca="1"/>
        <v>-3.685048776839267E-2</v>
      </c>
      <c r="P11" s="30">
        <f ca="1">SQRT(S27*O$15)</f>
        <v>1.6849876771587489</v>
      </c>
      <c r="Q11" s="31">
        <f>SQRT(S27)</f>
        <v>0.4476772621990982</v>
      </c>
      <c r="R11" s="67">
        <v>0.5</v>
      </c>
    </row>
    <row r="12" spans="1:18">
      <c r="A12" t="s">
        <v>19</v>
      </c>
      <c r="B12" s="23">
        <v>42</v>
      </c>
      <c r="C12" s="24">
        <v>200</v>
      </c>
      <c r="E12" s="43">
        <v>1</v>
      </c>
      <c r="F12" s="45">
        <f t="shared" si="4"/>
        <v>-1.6</v>
      </c>
      <c r="G12" s="45">
        <f t="shared" si="5"/>
        <v>0</v>
      </c>
      <c r="H12" s="45">
        <f t="shared" si="1"/>
        <v>0</v>
      </c>
      <c r="I12" s="47">
        <f t="shared" si="2"/>
        <v>2.5600000000000005</v>
      </c>
      <c r="J12" s="36">
        <f t="shared" si="0"/>
        <v>0</v>
      </c>
      <c r="K12" s="2">
        <f t="shared" ca="1" si="3"/>
        <v>29.218268790525247</v>
      </c>
      <c r="M12" s="3"/>
      <c r="N12" s="78" t="s">
        <v>35</v>
      </c>
      <c r="O12" s="52">
        <f ca="1"/>
        <v>0.61221605861598483</v>
      </c>
      <c r="P12" s="30">
        <f ca="1">SQRT(T28*O$15)</f>
        <v>1.3023415686481439</v>
      </c>
      <c r="Q12" s="31">
        <f>SQRT(T28)</f>
        <v>0.34601363309884353</v>
      </c>
      <c r="R12" s="67">
        <v>0.46800000000000003</v>
      </c>
    </row>
    <row r="13" spans="1:18">
      <c r="A13" t="s">
        <v>28</v>
      </c>
      <c r="B13" s="23">
        <v>50</v>
      </c>
      <c r="C13" s="24">
        <v>200</v>
      </c>
      <c r="E13" s="48">
        <v>1</v>
      </c>
      <c r="F13" s="45">
        <f t="shared" si="4"/>
        <v>0</v>
      </c>
      <c r="G13" s="45">
        <f t="shared" si="5"/>
        <v>0</v>
      </c>
      <c r="H13" s="45">
        <f>F13*G13</f>
        <v>0</v>
      </c>
      <c r="I13" s="47">
        <f t="shared" ref="I13:J15" si="6">F13^2</f>
        <v>0</v>
      </c>
      <c r="J13" s="36">
        <f t="shared" si="6"/>
        <v>0</v>
      </c>
      <c r="K13" s="2">
        <f t="shared" ca="1" si="3"/>
        <v>30.577967060649083</v>
      </c>
      <c r="N13" s="78" t="s">
        <v>36</v>
      </c>
      <c r="O13" s="53">
        <f ca="1"/>
        <v>2.0402367215211212</v>
      </c>
      <c r="P13" s="32">
        <f ca="1">SQRT(U29*O$15)</f>
        <v>1.5710840641341624</v>
      </c>
      <c r="Q13" s="33">
        <f>SQRT(U29)</f>
        <v>0.41741469213721144</v>
      </c>
      <c r="R13" s="28">
        <v>0.46800000000000003</v>
      </c>
    </row>
    <row r="14" spans="1:18">
      <c r="A14" t="s">
        <v>29</v>
      </c>
      <c r="B14" s="23">
        <v>50</v>
      </c>
      <c r="C14" s="24">
        <v>230</v>
      </c>
      <c r="E14" s="48">
        <v>1</v>
      </c>
      <c r="F14" s="45">
        <f t="shared" si="4"/>
        <v>0</v>
      </c>
      <c r="G14" s="45">
        <f t="shared" si="5"/>
        <v>1.5</v>
      </c>
      <c r="H14" s="45">
        <f>F14*G14</f>
        <v>0</v>
      </c>
      <c r="I14" s="47">
        <f t="shared" si="6"/>
        <v>0</v>
      </c>
      <c r="J14" s="36">
        <f t="shared" si="6"/>
        <v>2.25</v>
      </c>
      <c r="K14" s="2">
        <f t="shared" ca="1" si="3"/>
        <v>32.231845430633498</v>
      </c>
    </row>
    <row r="15" spans="1:18">
      <c r="A15" t="s">
        <v>30</v>
      </c>
      <c r="B15" s="23">
        <v>50</v>
      </c>
      <c r="C15" s="24">
        <v>170</v>
      </c>
      <c r="E15" s="68">
        <v>1</v>
      </c>
      <c r="F15" s="46">
        <f>(B15-50)/5</f>
        <v>0</v>
      </c>
      <c r="G15" s="46">
        <f>(C15-200)/20</f>
        <v>-1.5</v>
      </c>
      <c r="H15" s="46">
        <f>F15*G15</f>
        <v>0</v>
      </c>
      <c r="I15" s="18">
        <f t="shared" si="6"/>
        <v>0</v>
      </c>
      <c r="J15" s="19">
        <f t="shared" si="6"/>
        <v>2.25</v>
      </c>
      <c r="K15" s="2">
        <f t="shared" ca="1" si="3"/>
        <v>36.437950802586045</v>
      </c>
      <c r="N15" s="1" t="s">
        <v>4</v>
      </c>
      <c r="O15" s="20">
        <f ca="1">SUMXMY2(K6:K12,R31:R37)/(8-6)</f>
        <v>14.16652669905474</v>
      </c>
    </row>
    <row r="17" spans="4:21">
      <c r="G17" s="70" t="s">
        <v>0</v>
      </c>
      <c r="H17" s="7">
        <f t="array" ref="H17:Q22">TRANSPOSE(E6:J15)</f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71">
        <v>1</v>
      </c>
      <c r="P17" s="71">
        <v>1</v>
      </c>
      <c r="Q17" s="69">
        <v>1</v>
      </c>
    </row>
    <row r="18" spans="4:21">
      <c r="G18" s="72"/>
      <c r="H18" s="9">
        <v>0</v>
      </c>
      <c r="I18" s="10">
        <v>-1</v>
      </c>
      <c r="J18" s="10">
        <v>-1.6</v>
      </c>
      <c r="K18" s="10">
        <v>1.6</v>
      </c>
      <c r="L18" s="10">
        <v>1</v>
      </c>
      <c r="M18" s="10">
        <v>1.6</v>
      </c>
      <c r="N18" s="10">
        <v>-1.6</v>
      </c>
      <c r="O18" s="73">
        <v>0</v>
      </c>
      <c r="P18" s="73">
        <v>0</v>
      </c>
      <c r="Q18" s="74">
        <v>0</v>
      </c>
      <c r="S18" s="47"/>
      <c r="T18" s="47"/>
    </row>
    <row r="19" spans="4:21">
      <c r="G19" s="72"/>
      <c r="H19" s="9">
        <v>0</v>
      </c>
      <c r="I19" s="10">
        <v>-1</v>
      </c>
      <c r="J19" s="10">
        <v>1</v>
      </c>
      <c r="K19" s="10">
        <v>-1</v>
      </c>
      <c r="L19" s="10">
        <v>1</v>
      </c>
      <c r="M19" s="10">
        <v>0</v>
      </c>
      <c r="N19" s="10">
        <v>0</v>
      </c>
      <c r="O19" s="73">
        <v>0</v>
      </c>
      <c r="P19" s="73">
        <v>1.5</v>
      </c>
      <c r="Q19" s="74">
        <v>-1.5</v>
      </c>
      <c r="S19" s="79"/>
      <c r="T19" s="79"/>
    </row>
    <row r="20" spans="4:21">
      <c r="G20" s="72"/>
      <c r="H20" s="9">
        <v>0</v>
      </c>
      <c r="I20" s="10">
        <v>1</v>
      </c>
      <c r="J20" s="10">
        <v>-1.6</v>
      </c>
      <c r="K20" s="10">
        <v>-1.6</v>
      </c>
      <c r="L20" s="10">
        <v>1</v>
      </c>
      <c r="M20" s="10">
        <v>0</v>
      </c>
      <c r="N20" s="10">
        <v>0</v>
      </c>
      <c r="O20" s="73">
        <v>0</v>
      </c>
      <c r="P20" s="73">
        <v>0</v>
      </c>
      <c r="Q20" s="74">
        <v>0</v>
      </c>
      <c r="S20" s="73"/>
      <c r="T20" s="73"/>
    </row>
    <row r="21" spans="4:21">
      <c r="G21" s="72"/>
      <c r="H21" s="9">
        <v>0</v>
      </c>
      <c r="I21" s="10">
        <v>1</v>
      </c>
      <c r="J21" s="10">
        <v>2.5600000000000005</v>
      </c>
      <c r="K21" s="10">
        <v>2.5600000000000005</v>
      </c>
      <c r="L21" s="10">
        <v>1</v>
      </c>
      <c r="M21" s="10">
        <v>2.5600000000000005</v>
      </c>
      <c r="N21" s="10">
        <v>2.5600000000000005</v>
      </c>
      <c r="O21" s="73">
        <v>0</v>
      </c>
      <c r="P21" s="73">
        <v>0</v>
      </c>
      <c r="Q21" s="74">
        <v>0</v>
      </c>
      <c r="S21" s="80"/>
      <c r="T21" s="80"/>
    </row>
    <row r="22" spans="4:21">
      <c r="G22" s="72"/>
      <c r="H22" s="11">
        <v>0</v>
      </c>
      <c r="I22" s="12">
        <v>1</v>
      </c>
      <c r="J22" s="12">
        <v>1</v>
      </c>
      <c r="K22" s="12">
        <v>1</v>
      </c>
      <c r="L22" s="12">
        <v>1</v>
      </c>
      <c r="M22" s="12">
        <v>0</v>
      </c>
      <c r="N22" s="12">
        <v>0</v>
      </c>
      <c r="O22" s="75">
        <v>0</v>
      </c>
      <c r="P22" s="75">
        <v>2.25</v>
      </c>
      <c r="Q22" s="76">
        <v>2.25</v>
      </c>
      <c r="S22" s="47"/>
      <c r="T22" s="47"/>
    </row>
    <row r="23" spans="4:21">
      <c r="D23" s="5"/>
      <c r="E23" s="4"/>
      <c r="F23" s="4"/>
      <c r="G23" s="4"/>
      <c r="H23" s="4"/>
      <c r="I23" s="4"/>
      <c r="J23" s="4"/>
      <c r="K23" s="4"/>
    </row>
    <row r="24" spans="4:21">
      <c r="G24" s="21" t="s">
        <v>1</v>
      </c>
      <c r="H24" s="7">
        <f t="array" ref="H24:M29">MMULT(H17:Q22,E6:J15)</f>
        <v>10</v>
      </c>
      <c r="I24" s="8">
        <v>0</v>
      </c>
      <c r="J24" s="8">
        <v>0</v>
      </c>
      <c r="K24" s="8">
        <v>-1.2000000000000002</v>
      </c>
      <c r="L24" s="71">
        <v>12.240000000000002</v>
      </c>
      <c r="M24" s="69">
        <v>8.5</v>
      </c>
      <c r="O24" s="21" t="s">
        <v>2</v>
      </c>
      <c r="P24" s="54">
        <f t="array" ref="P24:U29">MINVERSE(H24:M29)</f>
        <v>0.49784632606164636</v>
      </c>
      <c r="Q24" s="55">
        <v>0</v>
      </c>
      <c r="R24" s="55">
        <v>0</v>
      </c>
      <c r="S24" s="55">
        <v>-0.11489245138558962</v>
      </c>
      <c r="T24" s="60">
        <v>-0.18689971117830673</v>
      </c>
      <c r="U24" s="61">
        <v>-0.21513902793608192</v>
      </c>
    </row>
    <row r="25" spans="4:21">
      <c r="G25" s="5"/>
      <c r="H25" s="9">
        <v>0</v>
      </c>
      <c r="I25" s="10">
        <v>12.240000000000002</v>
      </c>
      <c r="J25" s="10">
        <v>-1.2000000000000002</v>
      </c>
      <c r="K25" s="10">
        <v>0</v>
      </c>
      <c r="L25" s="73">
        <v>0</v>
      </c>
      <c r="M25" s="74">
        <v>0</v>
      </c>
      <c r="O25" s="4"/>
      <c r="P25" s="56">
        <v>0</v>
      </c>
      <c r="Q25" s="57">
        <v>8.2846003898635473E-2</v>
      </c>
      <c r="R25" s="57">
        <v>1.1695906432748537E-2</v>
      </c>
      <c r="S25" s="57">
        <v>0</v>
      </c>
      <c r="T25" s="62">
        <v>0</v>
      </c>
      <c r="U25" s="63">
        <v>0</v>
      </c>
    </row>
    <row r="26" spans="4:21">
      <c r="G26" s="5"/>
      <c r="H26" s="9">
        <v>0</v>
      </c>
      <c r="I26" s="10">
        <v>-1.2000000000000002</v>
      </c>
      <c r="J26" s="10">
        <v>8.5</v>
      </c>
      <c r="K26" s="10">
        <v>0</v>
      </c>
      <c r="L26" s="73">
        <v>0</v>
      </c>
      <c r="M26" s="74">
        <v>0</v>
      </c>
      <c r="O26" s="4"/>
      <c r="P26" s="56">
        <v>0</v>
      </c>
      <c r="Q26" s="57">
        <v>1.1695906432748537E-2</v>
      </c>
      <c r="R26" s="57">
        <v>0.11929824561403508</v>
      </c>
      <c r="S26" s="57">
        <v>0</v>
      </c>
      <c r="T26" s="62">
        <v>0</v>
      </c>
      <c r="U26" s="63">
        <v>0</v>
      </c>
    </row>
    <row r="27" spans="4:21">
      <c r="G27" s="5"/>
      <c r="H27" s="9">
        <v>-1.2000000000000002</v>
      </c>
      <c r="I27" s="10">
        <v>0</v>
      </c>
      <c r="J27" s="10">
        <v>0</v>
      </c>
      <c r="K27" s="10">
        <v>7.120000000000001</v>
      </c>
      <c r="L27" s="73">
        <v>-6.1920000000000019</v>
      </c>
      <c r="M27" s="74">
        <v>-1.2000000000000002</v>
      </c>
      <c r="O27" s="17"/>
      <c r="P27" s="56">
        <v>-0.11489245138558965</v>
      </c>
      <c r="Q27" s="57">
        <v>0</v>
      </c>
      <c r="R27" s="57">
        <v>0</v>
      </c>
      <c r="S27" s="57">
        <v>0.20041493109008013</v>
      </c>
      <c r="T27" s="62">
        <v>8.2587700724959731E-2</v>
      </c>
      <c r="U27" s="63">
        <v>4.4535173445939442E-2</v>
      </c>
    </row>
    <row r="28" spans="4:21">
      <c r="G28" s="37"/>
      <c r="H28" s="9">
        <v>12.240000000000002</v>
      </c>
      <c r="I28" s="10">
        <v>0</v>
      </c>
      <c r="J28" s="10">
        <v>0</v>
      </c>
      <c r="K28" s="10">
        <v>-6.1920000000000019</v>
      </c>
      <c r="L28" s="73">
        <v>28.214400000000012</v>
      </c>
      <c r="M28" s="74">
        <v>7.120000000000001</v>
      </c>
      <c r="O28" s="34"/>
      <c r="P28" s="56">
        <v>-0.18689971117830675</v>
      </c>
      <c r="Q28" s="57">
        <v>0</v>
      </c>
      <c r="R28" s="62">
        <v>0</v>
      </c>
      <c r="S28" s="57">
        <v>8.2587700724959731E-2</v>
      </c>
      <c r="T28" s="62">
        <v>0.11972543429026113</v>
      </c>
      <c r="U28" s="63">
        <v>5.9136827875320326E-2</v>
      </c>
    </row>
    <row r="29" spans="4:21">
      <c r="G29" s="37"/>
      <c r="H29" s="11">
        <v>8.5</v>
      </c>
      <c r="I29" s="12">
        <v>0</v>
      </c>
      <c r="J29" s="12">
        <v>0</v>
      </c>
      <c r="K29" s="12">
        <v>-1.2000000000000002</v>
      </c>
      <c r="L29" s="75">
        <v>7.120000000000001</v>
      </c>
      <c r="M29" s="76">
        <v>14.125</v>
      </c>
      <c r="O29" s="34"/>
      <c r="P29" s="58">
        <v>-0.21513902793608189</v>
      </c>
      <c r="Q29" s="59">
        <v>0</v>
      </c>
      <c r="R29" s="64">
        <v>0</v>
      </c>
      <c r="S29" s="59">
        <v>4.4535173445939422E-2</v>
      </c>
      <c r="T29" s="64">
        <v>5.9136827875320298E-2</v>
      </c>
      <c r="U29" s="65">
        <v>0.17423502521200301</v>
      </c>
    </row>
    <row r="30" spans="4:21">
      <c r="Q30" s="66"/>
      <c r="R30" s="66"/>
    </row>
    <row r="31" spans="4:21">
      <c r="Q31" s="5" t="s">
        <v>5</v>
      </c>
      <c r="R31">
        <f t="array" aca="1" ref="R31:R40" ca="1">MMULT(E6:J15,O8:O13)</f>
        <v>31.082863473890878</v>
      </c>
    </row>
    <row r="32" spans="4:21">
      <c r="D32" s="5"/>
      <c r="E32" s="4"/>
      <c r="F32" s="4"/>
      <c r="G32" s="4"/>
      <c r="H32" s="4"/>
      <c r="J32" s="4"/>
      <c r="N32" s="66"/>
      <c r="O32" s="66"/>
      <c r="P32" s="66"/>
      <c r="Q32" s="6"/>
      <c r="R32">
        <f ca="1"/>
        <v>35.326097974043677</v>
      </c>
    </row>
    <row r="33" spans="4:18">
      <c r="D33" s="21" t="s">
        <v>3</v>
      </c>
      <c r="E33" s="13">
        <f t="array" ref="E33:N38">MMULT(P24:U29,H17:Q22)</f>
        <v>0.49784632606164636</v>
      </c>
      <c r="F33" s="14">
        <v>-1.9084864438331905E-2</v>
      </c>
      <c r="G33" s="14">
        <v>-1.1928040273957441E-2</v>
      </c>
      <c r="H33" s="14">
        <v>-1.1928040273957441E-2</v>
      </c>
      <c r="I33" s="14">
        <v>-1.9084864438331905E-2</v>
      </c>
      <c r="J33" s="14">
        <v>1.9383065445181036E-2</v>
      </c>
      <c r="K33" s="14">
        <v>1.9383065445181036E-2</v>
      </c>
      <c r="L33" s="40">
        <v>0.49784632606164636</v>
      </c>
      <c r="M33" s="40">
        <v>1.3783513205462061E-2</v>
      </c>
      <c r="N33" s="35">
        <v>1.3783513205462061E-2</v>
      </c>
      <c r="Q33" s="6"/>
      <c r="R33">
        <f ca="1"/>
        <v>29.969754168497857</v>
      </c>
    </row>
    <row r="34" spans="4:18">
      <c r="D34" s="4"/>
      <c r="E34" s="15">
        <v>0</v>
      </c>
      <c r="F34" s="16">
        <v>-9.454191033138401E-2</v>
      </c>
      <c r="G34" s="16">
        <v>-0.12085769980506822</v>
      </c>
      <c r="H34" s="16">
        <v>0.12085769980506822</v>
      </c>
      <c r="I34" s="16">
        <v>9.454191033138401E-2</v>
      </c>
      <c r="J34" s="16">
        <v>0.13255360623781676</v>
      </c>
      <c r="K34" s="16">
        <v>-0.13255360623781676</v>
      </c>
      <c r="L34" s="47">
        <v>0</v>
      </c>
      <c r="M34" s="47">
        <v>1.7543859649122806E-2</v>
      </c>
      <c r="N34" s="36">
        <v>-1.7543859649122806E-2</v>
      </c>
      <c r="Q34" s="6"/>
      <c r="R34">
        <f ca="1"/>
        <v>39.528914003298837</v>
      </c>
    </row>
    <row r="35" spans="4:18">
      <c r="D35" s="4"/>
      <c r="E35" s="15">
        <v>0</v>
      </c>
      <c r="F35" s="16">
        <v>-0.13099415204678361</v>
      </c>
      <c r="G35" s="16">
        <v>0.10058479532163742</v>
      </c>
      <c r="H35" s="16">
        <v>-0.10058479532163742</v>
      </c>
      <c r="I35" s="16">
        <v>0.13099415204678361</v>
      </c>
      <c r="J35" s="16">
        <v>1.8713450292397661E-2</v>
      </c>
      <c r="K35" s="16">
        <v>-1.8713450292397661E-2</v>
      </c>
      <c r="L35" s="47">
        <v>0</v>
      </c>
      <c r="M35" s="47">
        <v>0.17894736842105263</v>
      </c>
      <c r="N35" s="36">
        <v>-0.17894736842105263</v>
      </c>
      <c r="Q35" s="6"/>
      <c r="R35">
        <f ca="1"/>
        <v>32.070833558475506</v>
      </c>
    </row>
    <row r="36" spans="4:18">
      <c r="D36" s="4"/>
      <c r="E36" s="15">
        <v>-0.11489245138558965</v>
      </c>
      <c r="F36" s="16">
        <v>0.21264535387538963</v>
      </c>
      <c r="G36" s="16">
        <v>-0.17959665382788148</v>
      </c>
      <c r="H36" s="16">
        <v>-0.17959665382788148</v>
      </c>
      <c r="I36" s="16">
        <v>0.21264535387538963</v>
      </c>
      <c r="J36" s="16">
        <v>9.6532062470307295E-2</v>
      </c>
      <c r="K36" s="16">
        <v>9.6532062470307295E-2</v>
      </c>
      <c r="L36" s="47">
        <v>-0.11489245138558965</v>
      </c>
      <c r="M36" s="47">
        <v>-1.4688311132225906E-2</v>
      </c>
      <c r="N36" s="36">
        <v>-1.4688311132225906E-2</v>
      </c>
      <c r="Q36" s="6"/>
      <c r="R36">
        <f ca="1"/>
        <v>34.589796712942508</v>
      </c>
    </row>
    <row r="37" spans="4:18">
      <c r="E37" s="48">
        <v>-0.18689971117830675</v>
      </c>
      <c r="F37" s="47">
        <v>7.4550251712234422E-2</v>
      </c>
      <c r="G37" s="47">
        <v>4.6593907320146573E-2</v>
      </c>
      <c r="H37" s="47">
        <v>4.6593907320146573E-2</v>
      </c>
      <c r="I37" s="47">
        <v>7.4550251712234422E-2</v>
      </c>
      <c r="J37" s="47">
        <v>0.11959740060476179</v>
      </c>
      <c r="K37" s="47">
        <v>0.11959740060476179</v>
      </c>
      <c r="L37" s="47">
        <v>-0.18689971117830675</v>
      </c>
      <c r="M37" s="47">
        <v>-5.3841848458836022E-2</v>
      </c>
      <c r="N37" s="36">
        <v>-5.3841848458836022E-2</v>
      </c>
      <c r="Q37" s="6"/>
      <c r="R37">
        <f ca="1"/>
        <v>30.710476454953088</v>
      </c>
    </row>
    <row r="38" spans="4:18">
      <c r="D38" s="4"/>
      <c r="E38" s="38">
        <v>-0.21513902793608189</v>
      </c>
      <c r="F38" s="39">
        <v>6.2767998597180824E-2</v>
      </c>
      <c r="G38" s="39">
        <v>3.9229999123238046E-2</v>
      </c>
      <c r="H38" s="39">
        <v>3.9229999123238046E-2</v>
      </c>
      <c r="I38" s="39">
        <v>6.2767998597180824E-2</v>
      </c>
      <c r="J38" s="39">
        <v>-6.3748748575261888E-2</v>
      </c>
      <c r="K38" s="39">
        <v>-6.3748748575261888E-2</v>
      </c>
      <c r="L38" s="18">
        <v>-0.21513902793608189</v>
      </c>
      <c r="M38" s="18">
        <v>0.17688977879092491</v>
      </c>
      <c r="N38" s="19">
        <v>0.17688977879092491</v>
      </c>
      <c r="R38">
        <f ca="1"/>
        <v>31.082863473890878</v>
      </c>
    </row>
    <row r="39" spans="4:18">
      <c r="R39">
        <f ca="1"/>
        <v>31.413516414704731</v>
      </c>
    </row>
    <row r="40" spans="4:18">
      <c r="N40" s="6"/>
      <c r="R40">
        <f ca="1"/>
        <v>39.933275779922077</v>
      </c>
    </row>
  </sheetData>
  <mergeCells count="2">
    <mergeCell ref="Q6:R6"/>
    <mergeCell ref="S19:T19"/>
  </mergeCells>
  <dataValidations xWindow="206" yWindow="189" count="2">
    <dataValidation type="decimal" allowBlank="1" showInputMessage="1" showErrorMessage="1" errorTitle="Problème de saisie" error="La quantité de farine doit être comprise entre 42 et 58." sqref="B6:B15">
      <formula1>42</formula1>
      <formula2>58</formula2>
    </dataValidation>
    <dataValidation type="decimal" allowBlank="1" showInputMessage="1" showErrorMessage="1" errorTitle="Problème de saisie" error="La température de cuisson doit être comprise entre 170 et 230 degrés." sqref="C6:C15">
      <formula1>170</formula1>
      <formula2>230</formula2>
    </dataValidation>
  </dataValidation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Plan_CC</vt:lpstr>
    </vt:vector>
  </TitlesOfParts>
  <Company>ENSAR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 François</dc:creator>
  <cp:lastModifiedBy>husson</cp:lastModifiedBy>
  <dcterms:created xsi:type="dcterms:W3CDTF">2002-12-13T14:13:14Z</dcterms:created>
  <dcterms:modified xsi:type="dcterms:W3CDTF">2014-05-21T09:39:34Z</dcterms:modified>
</cp:coreProperties>
</file>