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Desktop\"/>
    </mc:Choice>
  </mc:AlternateContent>
  <bookViews>
    <workbookView xWindow="240" yWindow="15" windowWidth="16095" windowHeight="9660" activeTab="2"/>
  </bookViews>
  <sheets>
    <sheet name="人数统计" sheetId="1" r:id="rId1"/>
    <sheet name="优秀奖" sheetId="2" r:id="rId2"/>
    <sheet name="国家奖学金" sheetId="3" r:id="rId3"/>
  </sheets>
  <calcPr calcId="152511"/>
</workbook>
</file>

<file path=xl/calcChain.xml><?xml version="1.0" encoding="utf-8"?>
<calcChain xmlns="http://schemas.openxmlformats.org/spreadsheetml/2006/main">
  <c r="AC5" i="3" l="1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D23" i="3" s="1"/>
  <c r="AC24" i="3"/>
  <c r="AC25" i="3"/>
  <c r="AC26" i="3"/>
  <c r="AC27" i="3"/>
  <c r="AD27" i="3" s="1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4" i="3"/>
  <c r="AA5" i="3"/>
  <c r="AA6" i="3"/>
  <c r="AA7" i="3"/>
  <c r="AA8" i="3"/>
  <c r="AA9" i="3"/>
  <c r="AA10" i="3"/>
  <c r="AA11" i="3"/>
  <c r="AA12" i="3"/>
  <c r="AA13" i="3"/>
  <c r="AA14" i="3"/>
  <c r="AA15" i="3"/>
  <c r="AA16" i="3"/>
  <c r="AB16" i="3" s="1"/>
  <c r="AA17" i="3"/>
  <c r="AA18" i="3"/>
  <c r="AA19" i="3"/>
  <c r="AA20" i="3"/>
  <c r="AB20" i="3" s="1"/>
  <c r="AA21" i="3"/>
  <c r="AA22" i="3"/>
  <c r="AA23" i="3"/>
  <c r="AA24" i="3"/>
  <c r="AA25" i="3"/>
  <c r="AA26" i="3"/>
  <c r="AA27" i="3"/>
  <c r="AA28" i="3"/>
  <c r="AA29" i="3"/>
  <c r="AA30" i="3"/>
  <c r="AA31" i="3"/>
  <c r="AA32" i="3"/>
  <c r="AB32" i="3" s="1"/>
  <c r="AA33" i="3"/>
  <c r="AA34" i="3"/>
  <c r="AA35" i="3"/>
  <c r="AA36" i="3"/>
  <c r="AB36" i="3" s="1"/>
  <c r="AA37" i="3"/>
  <c r="AA38" i="3"/>
  <c r="AA39" i="3"/>
  <c r="AA40" i="3"/>
  <c r="AB40" i="3" s="1"/>
  <c r="AA41" i="3"/>
  <c r="AA42" i="3"/>
  <c r="AA43" i="3"/>
  <c r="AA44" i="3"/>
  <c r="AB44" i="3" s="1"/>
  <c r="AA45" i="3"/>
  <c r="AA46" i="3"/>
  <c r="AA47" i="3"/>
  <c r="AA48" i="3"/>
  <c r="AB48" i="3" s="1"/>
  <c r="AA49" i="3"/>
  <c r="AA50" i="3"/>
  <c r="AA51" i="3"/>
  <c r="AA52" i="3"/>
  <c r="AA53" i="3"/>
  <c r="AA54" i="3"/>
  <c r="AA55" i="3"/>
  <c r="AA56" i="3"/>
  <c r="AA57" i="3"/>
  <c r="AA58" i="3"/>
  <c r="AA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V27" i="3" s="1"/>
  <c r="U28" i="3"/>
  <c r="V28" i="3" s="1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4" i="3"/>
  <c r="S5" i="3"/>
  <c r="S6" i="3"/>
  <c r="S7" i="3"/>
  <c r="S8" i="3"/>
  <c r="T8" i="3" s="1"/>
  <c r="S9" i="3"/>
  <c r="S10" i="3"/>
  <c r="S11" i="3"/>
  <c r="S12" i="3"/>
  <c r="T12" i="3" s="1"/>
  <c r="S13" i="3"/>
  <c r="S14" i="3"/>
  <c r="S15" i="3"/>
  <c r="T15" i="3" s="1"/>
  <c r="S16" i="3"/>
  <c r="T16" i="3" s="1"/>
  <c r="S17" i="3"/>
  <c r="S18" i="3"/>
  <c r="S19" i="3"/>
  <c r="T19" i="3" s="1"/>
  <c r="S20" i="3"/>
  <c r="T20" i="3" s="1"/>
  <c r="S21" i="3"/>
  <c r="S22" i="3"/>
  <c r="S23" i="3"/>
  <c r="S24" i="3"/>
  <c r="T24" i="3" s="1"/>
  <c r="S25" i="3"/>
  <c r="S26" i="3"/>
  <c r="S27" i="3"/>
  <c r="S28" i="3"/>
  <c r="S29" i="3"/>
  <c r="S30" i="3"/>
  <c r="S31" i="3"/>
  <c r="S32" i="3"/>
  <c r="T32" i="3" s="1"/>
  <c r="S33" i="3"/>
  <c r="S34" i="3"/>
  <c r="S35" i="3"/>
  <c r="T35" i="3" s="1"/>
  <c r="S36" i="3"/>
  <c r="T36" i="3" s="1"/>
  <c r="S37" i="3"/>
  <c r="S38" i="3"/>
  <c r="S39" i="3"/>
  <c r="S40" i="3"/>
  <c r="T40" i="3" s="1"/>
  <c r="S41" i="3"/>
  <c r="S42" i="3"/>
  <c r="S43" i="3"/>
  <c r="S44" i="3"/>
  <c r="T44" i="3" s="1"/>
  <c r="S45" i="3"/>
  <c r="S46" i="3"/>
  <c r="S47" i="3"/>
  <c r="S48" i="3"/>
  <c r="T48" i="3" s="1"/>
  <c r="S49" i="3"/>
  <c r="S50" i="3"/>
  <c r="S51" i="3"/>
  <c r="T51" i="3" s="1"/>
  <c r="S52" i="3"/>
  <c r="T52" i="3" s="1"/>
  <c r="S53" i="3"/>
  <c r="S54" i="3"/>
  <c r="S55" i="3"/>
  <c r="T55" i="3" s="1"/>
  <c r="S56" i="3"/>
  <c r="T56" i="3" s="1"/>
  <c r="S57" i="3"/>
  <c r="S58" i="3"/>
  <c r="S4" i="3"/>
  <c r="Q58" i="3"/>
  <c r="Q57" i="3"/>
  <c r="Q56" i="3"/>
  <c r="R56" i="3" s="1"/>
  <c r="Q55" i="3"/>
  <c r="R55" i="3" s="1"/>
  <c r="Q54" i="3"/>
  <c r="Q53" i="3"/>
  <c r="Q52" i="3"/>
  <c r="R52" i="3" s="1"/>
  <c r="Q51" i="3"/>
  <c r="R51" i="3" s="1"/>
  <c r="Q50" i="3"/>
  <c r="Q49" i="3"/>
  <c r="Q48" i="3"/>
  <c r="R48" i="3" s="1"/>
  <c r="Q47" i="3"/>
  <c r="R47" i="3" s="1"/>
  <c r="Q46" i="3"/>
  <c r="Q45" i="3"/>
  <c r="Q44" i="3"/>
  <c r="Q43" i="3"/>
  <c r="R43" i="3" s="1"/>
  <c r="Q42" i="3"/>
  <c r="Q41" i="3"/>
  <c r="Q40" i="3"/>
  <c r="Q39" i="3"/>
  <c r="R39" i="3" s="1"/>
  <c r="Q38" i="3"/>
  <c r="Q37" i="3"/>
  <c r="Q36" i="3"/>
  <c r="R36" i="3" s="1"/>
  <c r="Q35" i="3"/>
  <c r="R35" i="3" s="1"/>
  <c r="Q34" i="3"/>
  <c r="Q33" i="3"/>
  <c r="Q32" i="3"/>
  <c r="R32" i="3" s="1"/>
  <c r="Q31" i="3"/>
  <c r="R31" i="3" s="1"/>
  <c r="Q30" i="3"/>
  <c r="Q29" i="3"/>
  <c r="Q28" i="3"/>
  <c r="Q27" i="3"/>
  <c r="R27" i="3" s="1"/>
  <c r="Q26" i="3"/>
  <c r="Q25" i="3"/>
  <c r="Q24" i="3"/>
  <c r="Q23" i="3"/>
  <c r="R23" i="3" s="1"/>
  <c r="Q22" i="3"/>
  <c r="Q21" i="3"/>
  <c r="Q20" i="3"/>
  <c r="R20" i="3" s="1"/>
  <c r="Q19" i="3"/>
  <c r="R19" i="3" s="1"/>
  <c r="Q18" i="3"/>
  <c r="Q17" i="3"/>
  <c r="Q16" i="3"/>
  <c r="R16" i="3" s="1"/>
  <c r="Q15" i="3"/>
  <c r="R15" i="3" s="1"/>
  <c r="Q14" i="3"/>
  <c r="Q13" i="3"/>
  <c r="Q12" i="3"/>
  <c r="R12" i="3" s="1"/>
  <c r="Q11" i="3"/>
  <c r="R11" i="3" s="1"/>
  <c r="Q10" i="3"/>
  <c r="Q9" i="3"/>
  <c r="Q8" i="3"/>
  <c r="R8" i="3" s="1"/>
  <c r="Q7" i="3"/>
  <c r="R7" i="3" s="1"/>
  <c r="Q6" i="3"/>
  <c r="Q5" i="3"/>
  <c r="B3" i="2"/>
  <c r="R6" i="3"/>
  <c r="R13" i="3"/>
  <c r="R22" i="3"/>
  <c r="R24" i="3"/>
  <c r="R25" i="3"/>
  <c r="R26" i="3"/>
  <c r="R28" i="3"/>
  <c r="R29" i="3"/>
  <c r="R34" i="3"/>
  <c r="R38" i="3"/>
  <c r="R40" i="3"/>
  <c r="R41" i="3"/>
  <c r="R44" i="3"/>
  <c r="R49" i="3"/>
  <c r="R50" i="3"/>
  <c r="R53" i="3"/>
  <c r="R54" i="3"/>
  <c r="Q4" i="3"/>
  <c r="R4" i="3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J27" i="3" s="1"/>
  <c r="I28" i="3"/>
  <c r="J28" i="3" s="1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4" i="3"/>
  <c r="G5" i="3"/>
  <c r="G6" i="3"/>
  <c r="H6" i="3" s="1"/>
  <c r="G7" i="3"/>
  <c r="G8" i="3"/>
  <c r="H8" i="3" s="1"/>
  <c r="G9" i="3"/>
  <c r="H9" i="3" s="1"/>
  <c r="G10" i="3"/>
  <c r="G11" i="3"/>
  <c r="G12" i="3"/>
  <c r="H12" i="3" s="1"/>
  <c r="G13" i="3"/>
  <c r="H13" i="3" s="1"/>
  <c r="G14" i="3"/>
  <c r="H14" i="3" s="1"/>
  <c r="G15" i="3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G28" i="3"/>
  <c r="G29" i="3"/>
  <c r="H29" i="3" s="1"/>
  <c r="J29" i="3" s="1"/>
  <c r="G30" i="3"/>
  <c r="H30" i="3" s="1"/>
  <c r="G31" i="3"/>
  <c r="H31" i="3" s="1"/>
  <c r="G32" i="3"/>
  <c r="H32" i="3" s="1"/>
  <c r="G33" i="3"/>
  <c r="G34" i="3"/>
  <c r="G35" i="3"/>
  <c r="G36" i="3"/>
  <c r="H36" i="3" s="1"/>
  <c r="G37" i="3"/>
  <c r="G38" i="3"/>
  <c r="G39" i="3"/>
  <c r="G40" i="3"/>
  <c r="H40" i="3" s="1"/>
  <c r="G41" i="3"/>
  <c r="G42" i="3"/>
  <c r="H42" i="3" s="1"/>
  <c r="G43" i="3"/>
  <c r="H43" i="3" s="1"/>
  <c r="G44" i="3"/>
  <c r="H44" i="3" s="1"/>
  <c r="G45" i="3"/>
  <c r="H45" i="3" s="1"/>
  <c r="G46" i="3"/>
  <c r="H46" i="3" s="1"/>
  <c r="G47" i="3"/>
  <c r="G48" i="3"/>
  <c r="H48" i="3" s="1"/>
  <c r="J48" i="3" s="1"/>
  <c r="G49" i="3"/>
  <c r="G50" i="3"/>
  <c r="G51" i="3"/>
  <c r="G52" i="3"/>
  <c r="H52" i="3" s="1"/>
  <c r="G53" i="3"/>
  <c r="H53" i="3" s="1"/>
  <c r="G54" i="3"/>
  <c r="H54" i="3" s="1"/>
  <c r="G55" i="3"/>
  <c r="H55" i="3" s="1"/>
  <c r="G56" i="3"/>
  <c r="H56" i="3" s="1"/>
  <c r="G57" i="3"/>
  <c r="G58" i="3"/>
  <c r="G4" i="3"/>
  <c r="H4" i="3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F27" i="3" s="1"/>
  <c r="E28" i="3"/>
  <c r="F28" i="3" s="1"/>
  <c r="E29" i="3"/>
  <c r="E30" i="3"/>
  <c r="E31" i="3"/>
  <c r="E32" i="3"/>
  <c r="E33" i="3"/>
  <c r="E34" i="3"/>
  <c r="F34" i="3" s="1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4" i="3"/>
  <c r="C5" i="3"/>
  <c r="C6" i="3"/>
  <c r="D6" i="3" s="1"/>
  <c r="F6" i="3" s="1"/>
  <c r="C7" i="3"/>
  <c r="D7" i="3" s="1"/>
  <c r="C8" i="3"/>
  <c r="C9" i="3"/>
  <c r="D9" i="3" s="1"/>
  <c r="C10" i="3"/>
  <c r="D10" i="3" s="1"/>
  <c r="F10" i="3" s="1"/>
  <c r="C11" i="3"/>
  <c r="C12" i="3"/>
  <c r="D12" i="3" s="1"/>
  <c r="C13" i="3"/>
  <c r="D13" i="3" s="1"/>
  <c r="C14" i="3"/>
  <c r="D14" i="3" s="1"/>
  <c r="F14" i="3" s="1"/>
  <c r="C15" i="3"/>
  <c r="C16" i="3"/>
  <c r="D16" i="3" s="1"/>
  <c r="C17" i="3"/>
  <c r="D17" i="3" s="1"/>
  <c r="C18" i="3"/>
  <c r="D18" i="3" s="1"/>
  <c r="F18" i="3" s="1"/>
  <c r="C19" i="3"/>
  <c r="C20" i="3"/>
  <c r="C21" i="3"/>
  <c r="D21" i="3" s="1"/>
  <c r="C22" i="3"/>
  <c r="D22" i="3" s="1"/>
  <c r="F22" i="3" s="1"/>
  <c r="C23" i="3"/>
  <c r="D23" i="3" s="1"/>
  <c r="F23" i="3" s="1"/>
  <c r="C24" i="3"/>
  <c r="D24" i="3" s="1"/>
  <c r="C25" i="3"/>
  <c r="C26" i="3"/>
  <c r="D26" i="3" s="1"/>
  <c r="C27" i="3"/>
  <c r="C28" i="3"/>
  <c r="C29" i="3"/>
  <c r="D29" i="3" s="1"/>
  <c r="C30" i="3"/>
  <c r="D30" i="3" s="1"/>
  <c r="F30" i="3" s="1"/>
  <c r="C31" i="3"/>
  <c r="C32" i="3"/>
  <c r="D32" i="3" s="1"/>
  <c r="C33" i="3"/>
  <c r="D33" i="3" s="1"/>
  <c r="C34" i="3"/>
  <c r="C35" i="3"/>
  <c r="D35" i="3" s="1"/>
  <c r="C36" i="3"/>
  <c r="D36" i="3" s="1"/>
  <c r="C37" i="3"/>
  <c r="D37" i="3" s="1"/>
  <c r="C38" i="3"/>
  <c r="D38" i="3" s="1"/>
  <c r="C39" i="3"/>
  <c r="C40" i="3"/>
  <c r="D40" i="3" s="1"/>
  <c r="C41" i="3"/>
  <c r="C42" i="3"/>
  <c r="D42" i="3" s="1"/>
  <c r="F42" i="3" s="1"/>
  <c r="C43" i="3"/>
  <c r="D43" i="3" s="1"/>
  <c r="C44" i="3"/>
  <c r="D44" i="3" s="1"/>
  <c r="C45" i="3"/>
  <c r="D45" i="3" s="1"/>
  <c r="C46" i="3"/>
  <c r="D46" i="3" s="1"/>
  <c r="F46" i="3" s="1"/>
  <c r="C47" i="3"/>
  <c r="D47" i="3" s="1"/>
  <c r="F47" i="3" s="1"/>
  <c r="C48" i="3"/>
  <c r="D48" i="3" s="1"/>
  <c r="C49" i="3"/>
  <c r="D49" i="3" s="1"/>
  <c r="C50" i="3"/>
  <c r="D50" i="3" s="1"/>
  <c r="F50" i="3" s="1"/>
  <c r="C51" i="3"/>
  <c r="D51" i="3" s="1"/>
  <c r="C52" i="3"/>
  <c r="D52" i="3" s="1"/>
  <c r="C53" i="3"/>
  <c r="C54" i="3"/>
  <c r="D54" i="3" s="1"/>
  <c r="F54" i="3" s="1"/>
  <c r="C55" i="3"/>
  <c r="C56" i="3"/>
  <c r="D56" i="3" s="1"/>
  <c r="C57" i="3"/>
  <c r="D57" i="3" s="1"/>
  <c r="C58" i="3"/>
  <c r="C4" i="3"/>
  <c r="D4" i="3" s="1"/>
  <c r="O58" i="3"/>
  <c r="AB57" i="3"/>
  <c r="AD57" i="3" s="1"/>
  <c r="X57" i="3"/>
  <c r="Z57" i="3" s="1"/>
  <c r="T57" i="3"/>
  <c r="V57" i="3" s="1"/>
  <c r="R57" i="3"/>
  <c r="H57" i="3"/>
  <c r="AB56" i="3"/>
  <c r="X56" i="3"/>
  <c r="AB55" i="3"/>
  <c r="AD55" i="3" s="1"/>
  <c r="X55" i="3"/>
  <c r="Z55" i="3" s="1"/>
  <c r="D55" i="3"/>
  <c r="F55" i="3" s="1"/>
  <c r="AB54" i="3"/>
  <c r="AD54" i="3" s="1"/>
  <c r="X54" i="3"/>
  <c r="Z54" i="3" s="1"/>
  <c r="T54" i="3"/>
  <c r="V54" i="3" s="1"/>
  <c r="AB53" i="3"/>
  <c r="AD53" i="3" s="1"/>
  <c r="X53" i="3"/>
  <c r="Z53" i="3" s="1"/>
  <c r="T53" i="3"/>
  <c r="V53" i="3" s="1"/>
  <c r="D53" i="3"/>
  <c r="AB52" i="3"/>
  <c r="X52" i="3"/>
  <c r="AB51" i="3"/>
  <c r="AD51" i="3" s="1"/>
  <c r="Z51" i="3"/>
  <c r="X51" i="3"/>
  <c r="H51" i="3"/>
  <c r="AB50" i="3"/>
  <c r="AD50" i="3" s="1"/>
  <c r="Z50" i="3"/>
  <c r="X50" i="3"/>
  <c r="T50" i="3"/>
  <c r="V50" i="3" s="1"/>
  <c r="H50" i="3"/>
  <c r="AB49" i="3"/>
  <c r="AD49" i="3" s="1"/>
  <c r="X49" i="3"/>
  <c r="Z49" i="3" s="1"/>
  <c r="T49" i="3"/>
  <c r="V49" i="3" s="1"/>
  <c r="H49" i="3"/>
  <c r="X48" i="3"/>
  <c r="AB47" i="3"/>
  <c r="X47" i="3"/>
  <c r="Z47" i="3" s="1"/>
  <c r="T47" i="3"/>
  <c r="V47" i="3" s="1"/>
  <c r="H47" i="3"/>
  <c r="J47" i="3" s="1"/>
  <c r="AD46" i="3"/>
  <c r="AB46" i="3"/>
  <c r="X46" i="3"/>
  <c r="Z46" i="3" s="1"/>
  <c r="T46" i="3"/>
  <c r="V46" i="3" s="1"/>
  <c r="R46" i="3"/>
  <c r="AB45" i="3"/>
  <c r="AD45" i="3" s="1"/>
  <c r="X45" i="3"/>
  <c r="Z45" i="3" s="1"/>
  <c r="T45" i="3"/>
  <c r="V45" i="3" s="1"/>
  <c r="R45" i="3"/>
  <c r="X44" i="3"/>
  <c r="Z44" i="3" s="1"/>
  <c r="AB43" i="3"/>
  <c r="AD43" i="3" s="1"/>
  <c r="X43" i="3"/>
  <c r="Z43" i="3" s="1"/>
  <c r="T43" i="3"/>
  <c r="AB42" i="3"/>
  <c r="AD42" i="3" s="1"/>
  <c r="X42" i="3"/>
  <c r="Z42" i="3" s="1"/>
  <c r="T42" i="3"/>
  <c r="V42" i="3" s="1"/>
  <c r="R42" i="3"/>
  <c r="AD41" i="3"/>
  <c r="AB41" i="3"/>
  <c r="X41" i="3"/>
  <c r="Z41" i="3" s="1"/>
  <c r="T41" i="3"/>
  <c r="V41" i="3" s="1"/>
  <c r="H41" i="3"/>
  <c r="D41" i="3"/>
  <c r="X40" i="3"/>
  <c r="AB39" i="3"/>
  <c r="X39" i="3"/>
  <c r="Z39" i="3" s="1"/>
  <c r="T39" i="3"/>
  <c r="H39" i="3"/>
  <c r="D39" i="3"/>
  <c r="AB38" i="3"/>
  <c r="AD38" i="3" s="1"/>
  <c r="X38" i="3"/>
  <c r="Z38" i="3" s="1"/>
  <c r="T38" i="3"/>
  <c r="V38" i="3" s="1"/>
  <c r="H38" i="3"/>
  <c r="AD37" i="3"/>
  <c r="AB37" i="3"/>
  <c r="X37" i="3"/>
  <c r="Z37" i="3" s="1"/>
  <c r="T37" i="3"/>
  <c r="V37" i="3" s="1"/>
  <c r="R37" i="3"/>
  <c r="P37" i="3"/>
  <c r="H37" i="3"/>
  <c r="X36" i="3"/>
  <c r="AB35" i="3"/>
  <c r="AD35" i="3" s="1"/>
  <c r="X35" i="3"/>
  <c r="Z35" i="3" s="1"/>
  <c r="H35" i="3"/>
  <c r="J35" i="3" s="1"/>
  <c r="AD34" i="3"/>
  <c r="Z34" i="3"/>
  <c r="V34" i="3"/>
  <c r="J34" i="3"/>
  <c r="AB33" i="3"/>
  <c r="AD33" i="3" s="1"/>
  <c r="X33" i="3"/>
  <c r="Z33" i="3" s="1"/>
  <c r="T33" i="3"/>
  <c r="V33" i="3" s="1"/>
  <c r="R33" i="3"/>
  <c r="H33" i="3"/>
  <c r="J33" i="3" s="1"/>
  <c r="X32" i="3"/>
  <c r="AD31" i="3"/>
  <c r="AB31" i="3"/>
  <c r="X31" i="3"/>
  <c r="Z31" i="3" s="1"/>
  <c r="T31" i="3"/>
  <c r="D31" i="3"/>
  <c r="AB30" i="3"/>
  <c r="AD30" i="3" s="1"/>
  <c r="X30" i="3"/>
  <c r="Z30" i="3" s="1"/>
  <c r="T30" i="3"/>
  <c r="V30" i="3" s="1"/>
  <c r="R30" i="3"/>
  <c r="AB29" i="3"/>
  <c r="AD29" i="3" s="1"/>
  <c r="X29" i="3"/>
  <c r="Z29" i="3" s="1"/>
  <c r="T29" i="3"/>
  <c r="V29" i="3" s="1"/>
  <c r="AD28" i="3"/>
  <c r="Z28" i="3"/>
  <c r="Z27" i="3"/>
  <c r="AB26" i="3"/>
  <c r="AD26" i="3" s="1"/>
  <c r="X26" i="3"/>
  <c r="Z26" i="3" s="1"/>
  <c r="T26" i="3"/>
  <c r="V26" i="3" s="1"/>
  <c r="AB25" i="3"/>
  <c r="AD25" i="3" s="1"/>
  <c r="X25" i="3"/>
  <c r="Z25" i="3" s="1"/>
  <c r="V25" i="3"/>
  <c r="T25" i="3"/>
  <c r="D25" i="3"/>
  <c r="AB24" i="3"/>
  <c r="AD24" i="3" s="1"/>
  <c r="X24" i="3"/>
  <c r="AB23" i="3"/>
  <c r="X23" i="3"/>
  <c r="Z23" i="3" s="1"/>
  <c r="T23" i="3"/>
  <c r="AD22" i="3"/>
  <c r="AB22" i="3"/>
  <c r="X22" i="3"/>
  <c r="Z22" i="3" s="1"/>
  <c r="V22" i="3"/>
  <c r="T22" i="3"/>
  <c r="AB21" i="3"/>
  <c r="AD21" i="3" s="1"/>
  <c r="X21" i="3"/>
  <c r="Z21" i="3" s="1"/>
  <c r="V21" i="3"/>
  <c r="T21" i="3"/>
  <c r="R21" i="3"/>
  <c r="X20" i="3"/>
  <c r="Z20" i="3" s="1"/>
  <c r="D20" i="3"/>
  <c r="AB19" i="3"/>
  <c r="X19" i="3"/>
  <c r="Z19" i="3" s="1"/>
  <c r="D19" i="3"/>
  <c r="AB18" i="3"/>
  <c r="AD18" i="3" s="1"/>
  <c r="X18" i="3"/>
  <c r="Z18" i="3" s="1"/>
  <c r="T18" i="3"/>
  <c r="V18" i="3" s="1"/>
  <c r="R18" i="3"/>
  <c r="AB17" i="3"/>
  <c r="AD17" i="3" s="1"/>
  <c r="X17" i="3"/>
  <c r="Z17" i="3" s="1"/>
  <c r="T17" i="3"/>
  <c r="V17" i="3" s="1"/>
  <c r="R17" i="3"/>
  <c r="X16" i="3"/>
  <c r="AB15" i="3"/>
  <c r="X15" i="3"/>
  <c r="Z15" i="3" s="1"/>
  <c r="H15" i="3"/>
  <c r="D15" i="3"/>
  <c r="AB14" i="3"/>
  <c r="AD14" i="3" s="1"/>
  <c r="X14" i="3"/>
  <c r="Z14" i="3" s="1"/>
  <c r="T14" i="3"/>
  <c r="V14" i="3" s="1"/>
  <c r="R14" i="3"/>
  <c r="AB13" i="3"/>
  <c r="AD13" i="3" s="1"/>
  <c r="X13" i="3"/>
  <c r="Z13" i="3" s="1"/>
  <c r="T13" i="3"/>
  <c r="V13" i="3" s="1"/>
  <c r="AB12" i="3"/>
  <c r="X12" i="3"/>
  <c r="AB11" i="3"/>
  <c r="AD11" i="3" s="1"/>
  <c r="X11" i="3"/>
  <c r="Z11" i="3" s="1"/>
  <c r="T11" i="3"/>
  <c r="H11" i="3"/>
  <c r="J11" i="3" s="1"/>
  <c r="D11" i="3"/>
  <c r="AB10" i="3"/>
  <c r="AD10" i="3" s="1"/>
  <c r="X10" i="3"/>
  <c r="Z10" i="3" s="1"/>
  <c r="T10" i="3"/>
  <c r="V10" i="3" s="1"/>
  <c r="R10" i="3"/>
  <c r="H10" i="3"/>
  <c r="AB9" i="3"/>
  <c r="AD9" i="3" s="1"/>
  <c r="X9" i="3"/>
  <c r="Z9" i="3" s="1"/>
  <c r="T9" i="3"/>
  <c r="V9" i="3" s="1"/>
  <c r="R9" i="3"/>
  <c r="AB8" i="3"/>
  <c r="X8" i="3"/>
  <c r="D8" i="3"/>
  <c r="AB7" i="3"/>
  <c r="AD7" i="3" s="1"/>
  <c r="X7" i="3"/>
  <c r="Z7" i="3" s="1"/>
  <c r="T7" i="3"/>
  <c r="V7" i="3" s="1"/>
  <c r="H7" i="3"/>
  <c r="AD6" i="3"/>
  <c r="AB6" i="3"/>
  <c r="X6" i="3"/>
  <c r="Z6" i="3" s="1"/>
  <c r="V6" i="3"/>
  <c r="T6" i="3"/>
  <c r="AB5" i="3"/>
  <c r="AD5" i="3" s="1"/>
  <c r="X5" i="3"/>
  <c r="Z5" i="3" s="1"/>
  <c r="V5" i="3"/>
  <c r="T5" i="3"/>
  <c r="R5" i="3"/>
  <c r="H5" i="3"/>
  <c r="D5" i="3"/>
  <c r="AB4" i="3"/>
  <c r="X4" i="3"/>
  <c r="T4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3" i="2"/>
  <c r="D3" i="2" s="1"/>
  <c r="L3" i="2" s="1"/>
  <c r="B4" i="2"/>
  <c r="B5" i="2"/>
  <c r="B6" i="2"/>
  <c r="B7" i="2"/>
  <c r="D7" i="2" s="1"/>
  <c r="B8" i="2"/>
  <c r="B9" i="2"/>
  <c r="B10" i="2"/>
  <c r="D10" i="2" s="1"/>
  <c r="B11" i="2"/>
  <c r="D11" i="2" s="1"/>
  <c r="B12" i="2"/>
  <c r="B13" i="2"/>
  <c r="B14" i="2"/>
  <c r="B15" i="2"/>
  <c r="D15" i="2" s="1"/>
  <c r="B16" i="2"/>
  <c r="B17" i="2"/>
  <c r="B18" i="2"/>
  <c r="B19" i="2"/>
  <c r="D19" i="2" s="1"/>
  <c r="B20" i="2"/>
  <c r="B21" i="2"/>
  <c r="B22" i="2"/>
  <c r="B23" i="2"/>
  <c r="D23" i="2" s="1"/>
  <c r="E23" i="2" s="1"/>
  <c r="G23" i="2" s="1"/>
  <c r="B24" i="2"/>
  <c r="B25" i="2"/>
  <c r="B26" i="2"/>
  <c r="B27" i="2"/>
  <c r="D27" i="2" s="1"/>
  <c r="B28" i="2"/>
  <c r="B29" i="2"/>
  <c r="B30" i="2"/>
  <c r="B31" i="2"/>
  <c r="D31" i="2" s="1"/>
  <c r="B32" i="2"/>
  <c r="B33" i="2"/>
  <c r="B34" i="2"/>
  <c r="B35" i="2"/>
  <c r="D35" i="2" s="1"/>
  <c r="B36" i="2"/>
  <c r="B37" i="2"/>
  <c r="B38" i="2"/>
  <c r="B39" i="2"/>
  <c r="D39" i="2" s="1"/>
  <c r="B40" i="2"/>
  <c r="B41" i="2"/>
  <c r="B42" i="2"/>
  <c r="B43" i="2"/>
  <c r="D43" i="2" s="1"/>
  <c r="E43" i="2" s="1"/>
  <c r="B44" i="2"/>
  <c r="B45" i="2"/>
  <c r="B46" i="2"/>
  <c r="B47" i="2"/>
  <c r="D47" i="2" s="1"/>
  <c r="B48" i="2"/>
  <c r="B49" i="2"/>
  <c r="B50" i="2"/>
  <c r="B51" i="2"/>
  <c r="D51" i="2" s="1"/>
  <c r="B52" i="2"/>
  <c r="B53" i="2"/>
  <c r="B54" i="2"/>
  <c r="B55" i="2"/>
  <c r="D55" i="2" s="1"/>
  <c r="B56" i="2"/>
  <c r="AD48" i="3" l="1"/>
  <c r="AD40" i="3"/>
  <c r="AD20" i="3"/>
  <c r="AE20" i="3" s="1"/>
  <c r="AD15" i="3"/>
  <c r="AD19" i="3"/>
  <c r="AD39" i="3"/>
  <c r="AD47" i="3"/>
  <c r="AE47" i="3" s="1"/>
  <c r="AD52" i="3"/>
  <c r="AD56" i="3"/>
  <c r="AD44" i="3"/>
  <c r="AD36" i="3"/>
  <c r="AD32" i="3"/>
  <c r="AE32" i="3" s="1"/>
  <c r="AD16" i="3"/>
  <c r="AD8" i="3"/>
  <c r="AD12" i="3"/>
  <c r="AE12" i="3" s="1"/>
  <c r="Z8" i="3"/>
  <c r="Z12" i="3"/>
  <c r="Z24" i="3"/>
  <c r="Z52" i="3"/>
  <c r="Z56" i="3"/>
  <c r="Z16" i="3"/>
  <c r="Z36" i="3"/>
  <c r="Z40" i="3"/>
  <c r="Z48" i="3"/>
  <c r="Z32" i="3"/>
  <c r="X58" i="3"/>
  <c r="AE33" i="3"/>
  <c r="AE28" i="3"/>
  <c r="V56" i="3"/>
  <c r="V48" i="3"/>
  <c r="V40" i="3"/>
  <c r="AE40" i="3" s="1"/>
  <c r="V32" i="3"/>
  <c r="V24" i="3"/>
  <c r="V12" i="3"/>
  <c r="V23" i="3"/>
  <c r="AE23" i="3" s="1"/>
  <c r="V31" i="3"/>
  <c r="V39" i="3"/>
  <c r="AE39" i="3" s="1"/>
  <c r="V43" i="3"/>
  <c r="AE27" i="3"/>
  <c r="V55" i="3"/>
  <c r="V51" i="3"/>
  <c r="V35" i="3"/>
  <c r="V19" i="3"/>
  <c r="AE19" i="3" s="1"/>
  <c r="V15" i="3"/>
  <c r="V52" i="3"/>
  <c r="V44" i="3"/>
  <c r="V36" i="3"/>
  <c r="AE36" i="3" s="1"/>
  <c r="V20" i="3"/>
  <c r="V16" i="3"/>
  <c r="AE16" i="3" s="1"/>
  <c r="V8" i="3"/>
  <c r="V11" i="3"/>
  <c r="AE11" i="3" s="1"/>
  <c r="AE37" i="3"/>
  <c r="AE54" i="3"/>
  <c r="AE41" i="3"/>
  <c r="AE50" i="3"/>
  <c r="F45" i="3"/>
  <c r="F29" i="3"/>
  <c r="F17" i="3"/>
  <c r="F9" i="3"/>
  <c r="J55" i="3"/>
  <c r="J43" i="3"/>
  <c r="J31" i="3"/>
  <c r="J19" i="3"/>
  <c r="J15" i="3"/>
  <c r="J39" i="3"/>
  <c r="J51" i="3"/>
  <c r="F53" i="3"/>
  <c r="J38" i="3"/>
  <c r="AE45" i="3"/>
  <c r="F56" i="3"/>
  <c r="J54" i="3"/>
  <c r="K54" i="3" s="1"/>
  <c r="J46" i="3"/>
  <c r="J42" i="3"/>
  <c r="J30" i="3"/>
  <c r="J26" i="3"/>
  <c r="J22" i="3"/>
  <c r="J18" i="3"/>
  <c r="J14" i="3"/>
  <c r="J6" i="3"/>
  <c r="K6" i="3" s="1"/>
  <c r="J10" i="3"/>
  <c r="J50" i="3"/>
  <c r="D53" i="2"/>
  <c r="D45" i="2"/>
  <c r="L45" i="2" s="1"/>
  <c r="D37" i="2"/>
  <c r="D29" i="2"/>
  <c r="D17" i="2"/>
  <c r="D9" i="2"/>
  <c r="L9" i="2" s="1"/>
  <c r="M9" i="2" s="1"/>
  <c r="AE6" i="3"/>
  <c r="AE14" i="3"/>
  <c r="J7" i="3"/>
  <c r="F13" i="3"/>
  <c r="F21" i="3"/>
  <c r="J23" i="3"/>
  <c r="F25" i="3"/>
  <c r="AE26" i="3"/>
  <c r="D49" i="2"/>
  <c r="D41" i="2"/>
  <c r="D33" i="2"/>
  <c r="D25" i="2"/>
  <c r="L25" i="2" s="1"/>
  <c r="M25" i="2" s="1"/>
  <c r="D21" i="2"/>
  <c r="D13" i="2"/>
  <c r="D5" i="2"/>
  <c r="F26" i="3"/>
  <c r="K26" i="3" s="1"/>
  <c r="F38" i="3"/>
  <c r="D6" i="2"/>
  <c r="L6" i="2" s="1"/>
  <c r="N6" i="2" s="1"/>
  <c r="F5" i="3"/>
  <c r="F33" i="3"/>
  <c r="K33" i="3" s="1"/>
  <c r="F37" i="3"/>
  <c r="F41" i="3"/>
  <c r="AE46" i="3"/>
  <c r="F49" i="3"/>
  <c r="K49" i="3" s="1"/>
  <c r="F57" i="3"/>
  <c r="AE57" i="3"/>
  <c r="K46" i="3"/>
  <c r="F7" i="3"/>
  <c r="K7" i="3" s="1"/>
  <c r="F11" i="3"/>
  <c r="J13" i="3"/>
  <c r="K14" i="3"/>
  <c r="J21" i="3"/>
  <c r="J37" i="3"/>
  <c r="K37" i="3" s="1"/>
  <c r="J45" i="3"/>
  <c r="K45" i="3" s="1"/>
  <c r="J53" i="3"/>
  <c r="K53" i="3" s="1"/>
  <c r="J57" i="3"/>
  <c r="K57" i="3"/>
  <c r="D52" i="2"/>
  <c r="H52" i="2" s="1"/>
  <c r="D44" i="2"/>
  <c r="L44" i="2" s="1"/>
  <c r="D28" i="2"/>
  <c r="D20" i="2"/>
  <c r="H20" i="2" s="1"/>
  <c r="J9" i="3"/>
  <c r="AE15" i="3"/>
  <c r="F19" i="3"/>
  <c r="J25" i="3"/>
  <c r="K25" i="3" s="1"/>
  <c r="F39" i="3"/>
  <c r="K39" i="3" s="1"/>
  <c r="J41" i="3"/>
  <c r="K41" i="3" s="1"/>
  <c r="F43" i="3"/>
  <c r="F51" i="3"/>
  <c r="J5" i="3"/>
  <c r="K5" i="3" s="1"/>
  <c r="F15" i="3"/>
  <c r="K15" i="3" s="1"/>
  <c r="J17" i="3"/>
  <c r="K17" i="3" s="1"/>
  <c r="AE18" i="3"/>
  <c r="F31" i="3"/>
  <c r="K31" i="3" s="1"/>
  <c r="AE31" i="3"/>
  <c r="F35" i="3"/>
  <c r="J49" i="3"/>
  <c r="AE44" i="3"/>
  <c r="AE8" i="3"/>
  <c r="AE10" i="3"/>
  <c r="AE17" i="3"/>
  <c r="AE22" i="3"/>
  <c r="AE42" i="3"/>
  <c r="AE13" i="3"/>
  <c r="AE43" i="3"/>
  <c r="AE7" i="3"/>
  <c r="AE9" i="3"/>
  <c r="AE24" i="3"/>
  <c r="AE25" i="3"/>
  <c r="AE38" i="3"/>
  <c r="AE49" i="3"/>
  <c r="AE53" i="3"/>
  <c r="K18" i="3"/>
  <c r="K27" i="3"/>
  <c r="J56" i="3"/>
  <c r="K56" i="3" s="1"/>
  <c r="J52" i="3"/>
  <c r="J44" i="3"/>
  <c r="J40" i="3"/>
  <c r="J36" i="3"/>
  <c r="J32" i="3"/>
  <c r="J24" i="3"/>
  <c r="J20" i="3"/>
  <c r="J16" i="3"/>
  <c r="J12" i="3"/>
  <c r="J8" i="3"/>
  <c r="K34" i="3"/>
  <c r="K10" i="3"/>
  <c r="K42" i="3"/>
  <c r="K23" i="3"/>
  <c r="K47" i="3"/>
  <c r="K38" i="3"/>
  <c r="K11" i="3"/>
  <c r="K21" i="3"/>
  <c r="F8" i="3"/>
  <c r="F12" i="3"/>
  <c r="K12" i="3" s="1"/>
  <c r="F16" i="3"/>
  <c r="F20" i="3"/>
  <c r="K20" i="3" s="1"/>
  <c r="K22" i="3"/>
  <c r="F48" i="3"/>
  <c r="K48" i="3" s="1"/>
  <c r="F52" i="3"/>
  <c r="F44" i="3"/>
  <c r="F40" i="3"/>
  <c r="F24" i="3"/>
  <c r="K28" i="3"/>
  <c r="F32" i="3"/>
  <c r="K32" i="3" s="1"/>
  <c r="F36" i="3"/>
  <c r="K36" i="3" s="1"/>
  <c r="K50" i="3"/>
  <c r="H58" i="3"/>
  <c r="J58" i="3" s="1"/>
  <c r="J4" i="3"/>
  <c r="AB58" i="3"/>
  <c r="AD4" i="3"/>
  <c r="T58" i="3"/>
  <c r="AE21" i="3"/>
  <c r="AE56" i="3"/>
  <c r="V4" i="3"/>
  <c r="AE30" i="3"/>
  <c r="AE5" i="3"/>
  <c r="K35" i="3"/>
  <c r="AE48" i="3"/>
  <c r="D58" i="3"/>
  <c r="F58" i="3" s="1"/>
  <c r="K29" i="3"/>
  <c r="AE35" i="3"/>
  <c r="AE51" i="3"/>
  <c r="AE55" i="3"/>
  <c r="F4" i="3"/>
  <c r="R58" i="3"/>
  <c r="Z4" i="3"/>
  <c r="AE29" i="3"/>
  <c r="K30" i="3"/>
  <c r="AE34" i="3"/>
  <c r="K43" i="3"/>
  <c r="K51" i="3"/>
  <c r="K55" i="3"/>
  <c r="L41" i="2"/>
  <c r="E53" i="2"/>
  <c r="G53" i="2" s="1"/>
  <c r="L53" i="2"/>
  <c r="E49" i="2"/>
  <c r="L49" i="2"/>
  <c r="H49" i="2"/>
  <c r="E37" i="2"/>
  <c r="G37" i="2" s="1"/>
  <c r="L37" i="2"/>
  <c r="E33" i="2"/>
  <c r="G33" i="2" s="1"/>
  <c r="L33" i="2"/>
  <c r="L29" i="2"/>
  <c r="E21" i="2"/>
  <c r="G21" i="2" s="1"/>
  <c r="L21" i="2"/>
  <c r="E17" i="2"/>
  <c r="G17" i="2" s="1"/>
  <c r="L17" i="2"/>
  <c r="H17" i="2"/>
  <c r="L5" i="2"/>
  <c r="L52" i="2"/>
  <c r="E28" i="2"/>
  <c r="F28" i="2" s="1"/>
  <c r="L28" i="2"/>
  <c r="H28" i="2"/>
  <c r="L20" i="2"/>
  <c r="M3" i="2"/>
  <c r="N3" i="2"/>
  <c r="D36" i="2"/>
  <c r="E36" i="2" s="1"/>
  <c r="D12" i="2"/>
  <c r="L10" i="2"/>
  <c r="H55" i="2"/>
  <c r="L55" i="2"/>
  <c r="L51" i="2"/>
  <c r="L47" i="2"/>
  <c r="H43" i="2"/>
  <c r="L43" i="2"/>
  <c r="E39" i="2"/>
  <c r="G39" i="2" s="1"/>
  <c r="L39" i="2"/>
  <c r="L35" i="2"/>
  <c r="L31" i="2"/>
  <c r="E27" i="2"/>
  <c r="G27" i="2" s="1"/>
  <c r="L27" i="2"/>
  <c r="H27" i="2"/>
  <c r="H23" i="2"/>
  <c r="L23" i="2"/>
  <c r="L19" i="2"/>
  <c r="L15" i="2"/>
  <c r="H11" i="2"/>
  <c r="L11" i="2"/>
  <c r="E11" i="2"/>
  <c r="G11" i="2" s="1"/>
  <c r="H7" i="2"/>
  <c r="L7" i="2"/>
  <c r="H39" i="2"/>
  <c r="D54" i="2"/>
  <c r="E54" i="2" s="1"/>
  <c r="D50" i="2"/>
  <c r="E50" i="2" s="1"/>
  <c r="D46" i="2"/>
  <c r="H46" i="2" s="1"/>
  <c r="D42" i="2"/>
  <c r="H42" i="2" s="1"/>
  <c r="D38" i="2"/>
  <c r="D34" i="2"/>
  <c r="E34" i="2" s="1"/>
  <c r="D30" i="2"/>
  <c r="E30" i="2" s="1"/>
  <c r="D26" i="2"/>
  <c r="H26" i="2" s="1"/>
  <c r="D22" i="2"/>
  <c r="E22" i="2" s="1"/>
  <c r="D18" i="2"/>
  <c r="E18" i="2" s="1"/>
  <c r="D14" i="2"/>
  <c r="E14" i="2" s="1"/>
  <c r="E55" i="2"/>
  <c r="G55" i="2" s="1"/>
  <c r="L13" i="2"/>
  <c r="M6" i="2"/>
  <c r="D56" i="2"/>
  <c r="E56" i="2" s="1"/>
  <c r="D48" i="2"/>
  <c r="D40" i="2"/>
  <c r="E40" i="2" s="1"/>
  <c r="D32" i="2"/>
  <c r="H32" i="2" s="1"/>
  <c r="D24" i="2"/>
  <c r="E24" i="2" s="1"/>
  <c r="D16" i="2"/>
  <c r="H16" i="2" s="1"/>
  <c r="D8" i="2"/>
  <c r="L8" i="2" s="1"/>
  <c r="D4" i="2"/>
  <c r="L4" i="2" s="1"/>
  <c r="H6" i="2"/>
  <c r="E6" i="2"/>
  <c r="H48" i="2"/>
  <c r="H40" i="2"/>
  <c r="F21" i="2"/>
  <c r="H36" i="2"/>
  <c r="E20" i="2"/>
  <c r="G43" i="2"/>
  <c r="F43" i="2"/>
  <c r="H37" i="2"/>
  <c r="E8" i="2"/>
  <c r="E3" i="2"/>
  <c r="H3" i="2"/>
  <c r="G49" i="2"/>
  <c r="F49" i="2"/>
  <c r="E41" i="2"/>
  <c r="H41" i="2"/>
  <c r="E7" i="2"/>
  <c r="H33" i="2"/>
  <c r="H12" i="2"/>
  <c r="E29" i="2"/>
  <c r="H29" i="2"/>
  <c r="E13" i="2"/>
  <c r="H13" i="2"/>
  <c r="H10" i="2"/>
  <c r="E10" i="2"/>
  <c r="F23" i="2"/>
  <c r="H51" i="2"/>
  <c r="E51" i="2"/>
  <c r="H47" i="2"/>
  <c r="E47" i="2"/>
  <c r="H35" i="2"/>
  <c r="E35" i="2"/>
  <c r="H31" i="2"/>
  <c r="E31" i="2"/>
  <c r="H19" i="2"/>
  <c r="E19" i="2"/>
  <c r="H15" i="2"/>
  <c r="E15" i="2"/>
  <c r="E5" i="2"/>
  <c r="H5" i="2"/>
  <c r="H53" i="2"/>
  <c r="H21" i="2"/>
  <c r="C57" i="2"/>
  <c r="B57" i="2"/>
  <c r="AE52" i="3" l="1"/>
  <c r="AD58" i="3"/>
  <c r="Z58" i="3"/>
  <c r="H45" i="2"/>
  <c r="K9" i="3"/>
  <c r="H44" i="2"/>
  <c r="F33" i="2"/>
  <c r="F27" i="2"/>
  <c r="K19" i="3"/>
  <c r="H25" i="2"/>
  <c r="H9" i="2"/>
  <c r="E45" i="2"/>
  <c r="F37" i="2"/>
  <c r="E9" i="2"/>
  <c r="E42" i="2"/>
  <c r="G42" i="2" s="1"/>
  <c r="N25" i="2"/>
  <c r="E44" i="2"/>
  <c r="E25" i="2"/>
  <c r="H8" i="2"/>
  <c r="N9" i="2"/>
  <c r="E26" i="2"/>
  <c r="G26" i="2" s="1"/>
  <c r="K52" i="3"/>
  <c r="K8" i="3"/>
  <c r="K24" i="3"/>
  <c r="K13" i="3"/>
  <c r="F17" i="2"/>
  <c r="E4" i="2"/>
  <c r="F4" i="2" s="1"/>
  <c r="E52" i="2"/>
  <c r="G28" i="2"/>
  <c r="E46" i="2"/>
  <c r="H4" i="2"/>
  <c r="F55" i="2"/>
  <c r="E32" i="2"/>
  <c r="G32" i="2" s="1"/>
  <c r="D57" i="2"/>
  <c r="K40" i="3"/>
  <c r="K44" i="3"/>
  <c r="K16" i="3"/>
  <c r="K4" i="3"/>
  <c r="K58" i="3"/>
  <c r="L3" i="3" s="1"/>
  <c r="L32" i="3" s="1"/>
  <c r="L8" i="3"/>
  <c r="V58" i="3"/>
  <c r="AE4" i="3"/>
  <c r="E57" i="2"/>
  <c r="O2" i="2"/>
  <c r="O42" i="2" s="1"/>
  <c r="L48" i="2"/>
  <c r="M45" i="2"/>
  <c r="N45" i="2"/>
  <c r="H38" i="2"/>
  <c r="L38" i="2"/>
  <c r="M31" i="2"/>
  <c r="N31" i="2"/>
  <c r="N10" i="2"/>
  <c r="M10" i="2"/>
  <c r="M21" i="2"/>
  <c r="N21" i="2"/>
  <c r="E38" i="2"/>
  <c r="E16" i="2"/>
  <c r="E48" i="2"/>
  <c r="F48" i="2" s="1"/>
  <c r="L42" i="2"/>
  <c r="M23" i="2"/>
  <c r="N23" i="2"/>
  <c r="N52" i="2"/>
  <c r="M52" i="2"/>
  <c r="L30" i="2"/>
  <c r="L46" i="2"/>
  <c r="M7" i="2"/>
  <c r="N7" i="2"/>
  <c r="M35" i="2"/>
  <c r="N35" i="2"/>
  <c r="M47" i="2"/>
  <c r="N47" i="2"/>
  <c r="M55" i="2"/>
  <c r="N55" i="2"/>
  <c r="E12" i="2"/>
  <c r="L12" i="2"/>
  <c r="N28" i="2"/>
  <c r="M28" i="2"/>
  <c r="N44" i="2"/>
  <c r="M44" i="2"/>
  <c r="M5" i="2"/>
  <c r="N5" i="2"/>
  <c r="M17" i="2"/>
  <c r="N17" i="2"/>
  <c r="M33" i="2"/>
  <c r="N33" i="2"/>
  <c r="L16" i="2"/>
  <c r="H22" i="2"/>
  <c r="L22" i="2"/>
  <c r="H54" i="2"/>
  <c r="L54" i="2"/>
  <c r="M39" i="2"/>
  <c r="N39" i="2"/>
  <c r="M51" i="2"/>
  <c r="N51" i="2"/>
  <c r="M37" i="2"/>
  <c r="N37" i="2"/>
  <c r="F11" i="2"/>
  <c r="L24" i="2"/>
  <c r="O24" i="2"/>
  <c r="L56" i="2"/>
  <c r="L26" i="2"/>
  <c r="M15" i="2"/>
  <c r="N15" i="2"/>
  <c r="M27" i="2"/>
  <c r="N27" i="2"/>
  <c r="M49" i="2"/>
  <c r="N49" i="2"/>
  <c r="F53" i="2"/>
  <c r="F39" i="2"/>
  <c r="N4" i="2"/>
  <c r="M4" i="2"/>
  <c r="L32" i="2"/>
  <c r="L14" i="2"/>
  <c r="M11" i="2"/>
  <c r="N11" i="2"/>
  <c r="H14" i="2"/>
  <c r="H30" i="2"/>
  <c r="H24" i="2"/>
  <c r="H56" i="2"/>
  <c r="N8" i="2"/>
  <c r="M8" i="2"/>
  <c r="L40" i="2"/>
  <c r="O40" i="2"/>
  <c r="M13" i="2"/>
  <c r="N13" i="2"/>
  <c r="H18" i="2"/>
  <c r="O18" i="2"/>
  <c r="L18" i="2"/>
  <c r="H34" i="2"/>
  <c r="L34" i="2"/>
  <c r="H50" i="2"/>
  <c r="L50" i="2"/>
  <c r="M19" i="2"/>
  <c r="N19" i="2"/>
  <c r="M43" i="2"/>
  <c r="N43" i="2"/>
  <c r="L36" i="2"/>
  <c r="N20" i="2"/>
  <c r="M20" i="2"/>
  <c r="M29" i="2"/>
  <c r="N29" i="2"/>
  <c r="M53" i="2"/>
  <c r="N53" i="2"/>
  <c r="M41" i="2"/>
  <c r="N41" i="2"/>
  <c r="F15" i="2"/>
  <c r="G15" i="2"/>
  <c r="F47" i="2"/>
  <c r="G47" i="2"/>
  <c r="G30" i="2"/>
  <c r="F30" i="2"/>
  <c r="F24" i="2"/>
  <c r="G24" i="2"/>
  <c r="F56" i="2"/>
  <c r="G56" i="2"/>
  <c r="G34" i="2"/>
  <c r="F34" i="2"/>
  <c r="G19" i="2"/>
  <c r="F19" i="2"/>
  <c r="G35" i="2"/>
  <c r="F35" i="2"/>
  <c r="G51" i="2"/>
  <c r="F51" i="2"/>
  <c r="G13" i="2"/>
  <c r="F13" i="2"/>
  <c r="G46" i="2"/>
  <c r="F46" i="2"/>
  <c r="G7" i="2"/>
  <c r="F7" i="2"/>
  <c r="G22" i="2"/>
  <c r="F22" i="2"/>
  <c r="F20" i="2"/>
  <c r="G20" i="2"/>
  <c r="F52" i="2"/>
  <c r="G52" i="2"/>
  <c r="G6" i="2"/>
  <c r="F6" i="2"/>
  <c r="F31" i="2"/>
  <c r="G31" i="2"/>
  <c r="G14" i="2"/>
  <c r="F14" i="2"/>
  <c r="G50" i="2"/>
  <c r="F50" i="2"/>
  <c r="G25" i="2"/>
  <c r="F25" i="2"/>
  <c r="G41" i="2"/>
  <c r="F41" i="2"/>
  <c r="F8" i="2"/>
  <c r="G8" i="2"/>
  <c r="F36" i="2"/>
  <c r="G36" i="2"/>
  <c r="F40" i="2"/>
  <c r="G40" i="2"/>
  <c r="G5" i="2"/>
  <c r="F5" i="2"/>
  <c r="G29" i="2"/>
  <c r="F29" i="2"/>
  <c r="G3" i="2"/>
  <c r="F3" i="2"/>
  <c r="G54" i="2"/>
  <c r="F54" i="2"/>
  <c r="G9" i="2"/>
  <c r="F9" i="2"/>
  <c r="G45" i="2"/>
  <c r="F45" i="2"/>
  <c r="G38" i="2"/>
  <c r="F38" i="2"/>
  <c r="G10" i="2"/>
  <c r="F10" i="2"/>
  <c r="G18" i="2"/>
  <c r="F18" i="2"/>
  <c r="F16" i="2"/>
  <c r="G16" i="2"/>
  <c r="L37" i="3" l="1"/>
  <c r="M37" i="3" s="1"/>
  <c r="L30" i="3"/>
  <c r="L57" i="3"/>
  <c r="G4" i="2"/>
  <c r="F42" i="2"/>
  <c r="L27" i="3"/>
  <c r="L21" i="3"/>
  <c r="L46" i="3"/>
  <c r="N46" i="3" s="1"/>
  <c r="P46" i="3" s="1"/>
  <c r="L47" i="3"/>
  <c r="L17" i="3"/>
  <c r="L10" i="3"/>
  <c r="L51" i="3"/>
  <c r="N51" i="3" s="1"/>
  <c r="P51" i="3" s="1"/>
  <c r="L13" i="3"/>
  <c r="L35" i="3"/>
  <c r="L7" i="3"/>
  <c r="L49" i="3"/>
  <c r="M49" i="3" s="1"/>
  <c r="F32" i="2"/>
  <c r="F44" i="2"/>
  <c r="G44" i="2"/>
  <c r="F26" i="2"/>
  <c r="O32" i="2"/>
  <c r="O34" i="2"/>
  <c r="O26" i="2"/>
  <c r="R26" i="2" s="1"/>
  <c r="S26" i="2" s="1"/>
  <c r="O22" i="2"/>
  <c r="P22" i="2" s="1"/>
  <c r="Q22" i="2" s="1"/>
  <c r="O30" i="2"/>
  <c r="P30" i="2" s="1"/>
  <c r="Q30" i="2" s="1"/>
  <c r="L52" i="3"/>
  <c r="L56" i="3"/>
  <c r="L18" i="3"/>
  <c r="M18" i="3" s="1"/>
  <c r="L11" i="3"/>
  <c r="N11" i="3" s="1"/>
  <c r="P11" i="3" s="1"/>
  <c r="L5" i="3"/>
  <c r="M5" i="3" s="1"/>
  <c r="L45" i="3"/>
  <c r="M45" i="3" s="1"/>
  <c r="O50" i="2"/>
  <c r="R50" i="2" s="1"/>
  <c r="S50" i="2" s="1"/>
  <c r="O56" i="2"/>
  <c r="R56" i="2" s="1"/>
  <c r="S56" i="2" s="1"/>
  <c r="O54" i="2"/>
  <c r="O38" i="2"/>
  <c r="R38" i="2" s="1"/>
  <c r="S38" i="2" s="1"/>
  <c r="O48" i="2"/>
  <c r="P48" i="2" s="1"/>
  <c r="Q48" i="2" s="1"/>
  <c r="O36" i="2"/>
  <c r="R36" i="2" s="1"/>
  <c r="S36" i="2" s="1"/>
  <c r="H57" i="2"/>
  <c r="O14" i="2"/>
  <c r="P14" i="2" s="1"/>
  <c r="Q14" i="2" s="1"/>
  <c r="O16" i="2"/>
  <c r="P16" i="2" s="1"/>
  <c r="Q16" i="2" s="1"/>
  <c r="O12" i="2"/>
  <c r="R12" i="2" s="1"/>
  <c r="S12" i="2" s="1"/>
  <c r="O46" i="2"/>
  <c r="L44" i="3"/>
  <c r="L50" i="3"/>
  <c r="M50" i="3" s="1"/>
  <c r="L29" i="3"/>
  <c r="N29" i="3" s="1"/>
  <c r="P29" i="3" s="1"/>
  <c r="L19" i="3"/>
  <c r="L4" i="3"/>
  <c r="L40" i="3"/>
  <c r="M40" i="3" s="1"/>
  <c r="L16" i="3"/>
  <c r="N16" i="3" s="1"/>
  <c r="P16" i="3" s="1"/>
  <c r="L39" i="3"/>
  <c r="M39" i="3" s="1"/>
  <c r="L42" i="3"/>
  <c r="M42" i="3" s="1"/>
  <c r="L41" i="3"/>
  <c r="L14" i="3"/>
  <c r="N14" i="3" s="1"/>
  <c r="P14" i="3" s="1"/>
  <c r="L24" i="3"/>
  <c r="M24" i="3" s="1"/>
  <c r="L22" i="3"/>
  <c r="N22" i="3" s="1"/>
  <c r="P22" i="3" s="1"/>
  <c r="L36" i="3"/>
  <c r="M36" i="3" s="1"/>
  <c r="L55" i="3"/>
  <c r="N55" i="3" s="1"/>
  <c r="P55" i="3" s="1"/>
  <c r="L34" i="3"/>
  <c r="M34" i="3" s="1"/>
  <c r="L43" i="3"/>
  <c r="N43" i="3" s="1"/>
  <c r="P43" i="3" s="1"/>
  <c r="L6" i="3"/>
  <c r="N6" i="3" s="1"/>
  <c r="P6" i="3" s="1"/>
  <c r="L20" i="3"/>
  <c r="N20" i="3" s="1"/>
  <c r="P20" i="3" s="1"/>
  <c r="L23" i="3"/>
  <c r="M23" i="3" s="1"/>
  <c r="L9" i="3"/>
  <c r="M9" i="3" s="1"/>
  <c r="L26" i="3"/>
  <c r="M26" i="3" s="1"/>
  <c r="L28" i="3"/>
  <c r="M28" i="3" s="1"/>
  <c r="L31" i="3"/>
  <c r="M31" i="3" s="1"/>
  <c r="L33" i="3"/>
  <c r="N33" i="3" s="1"/>
  <c r="P33" i="3" s="1"/>
  <c r="L53" i="3"/>
  <c r="N53" i="3" s="1"/>
  <c r="P53" i="3" s="1"/>
  <c r="L48" i="3"/>
  <c r="N48" i="3" s="1"/>
  <c r="P48" i="3" s="1"/>
  <c r="L38" i="3"/>
  <c r="M38" i="3" s="1"/>
  <c r="L12" i="3"/>
  <c r="N12" i="3" s="1"/>
  <c r="P12" i="3" s="1"/>
  <c r="L25" i="3"/>
  <c r="M25" i="3" s="1"/>
  <c r="L54" i="3"/>
  <c r="M54" i="3" s="1"/>
  <c r="M32" i="3"/>
  <c r="N32" i="3"/>
  <c r="P32" i="3" s="1"/>
  <c r="N45" i="3"/>
  <c r="P45" i="3" s="1"/>
  <c r="N5" i="3"/>
  <c r="P5" i="3" s="1"/>
  <c r="L15" i="3"/>
  <c r="N15" i="3" s="1"/>
  <c r="P15" i="3" s="1"/>
  <c r="N25" i="3"/>
  <c r="P25" i="3" s="1"/>
  <c r="N52" i="3"/>
  <c r="P52" i="3" s="1"/>
  <c r="M52" i="3"/>
  <c r="M46" i="3"/>
  <c r="N21" i="3"/>
  <c r="P21" i="3" s="1"/>
  <c r="M21" i="3"/>
  <c r="M22" i="3"/>
  <c r="M20" i="3"/>
  <c r="N27" i="3"/>
  <c r="P27" i="3" s="1"/>
  <c r="M27" i="3"/>
  <c r="N17" i="3"/>
  <c r="P17" i="3" s="1"/>
  <c r="M17" i="3"/>
  <c r="N4" i="3"/>
  <c r="M4" i="3"/>
  <c r="M41" i="3"/>
  <c r="N41" i="3"/>
  <c r="P41" i="3" s="1"/>
  <c r="N10" i="3"/>
  <c r="P10" i="3" s="1"/>
  <c r="M10" i="3"/>
  <c r="N7" i="3"/>
  <c r="P7" i="3" s="1"/>
  <c r="M7" i="3"/>
  <c r="M55" i="3"/>
  <c r="N13" i="3"/>
  <c r="P13" i="3" s="1"/>
  <c r="M13" i="3"/>
  <c r="N8" i="3"/>
  <c r="P8" i="3" s="1"/>
  <c r="M8" i="3"/>
  <c r="N24" i="3"/>
  <c r="P24" i="3" s="1"/>
  <c r="AE58" i="3"/>
  <c r="AF3" i="3" s="1"/>
  <c r="N56" i="3"/>
  <c r="P56" i="3" s="1"/>
  <c r="M56" i="3"/>
  <c r="M44" i="3"/>
  <c r="N44" i="3"/>
  <c r="P44" i="3" s="1"/>
  <c r="M33" i="3"/>
  <c r="N35" i="3"/>
  <c r="P35" i="3" s="1"/>
  <c r="M35" i="3"/>
  <c r="N30" i="3"/>
  <c r="P30" i="3" s="1"/>
  <c r="M30" i="3"/>
  <c r="N9" i="3"/>
  <c r="P9" i="3" s="1"/>
  <c r="N57" i="3"/>
  <c r="P57" i="3" s="1"/>
  <c r="M57" i="3"/>
  <c r="M47" i="3"/>
  <c r="N47" i="3"/>
  <c r="P47" i="3" s="1"/>
  <c r="I4" i="2"/>
  <c r="I8" i="2"/>
  <c r="I12" i="2"/>
  <c r="I16" i="2"/>
  <c r="I5" i="2"/>
  <c r="I9" i="2"/>
  <c r="I13" i="2"/>
  <c r="I10" i="2"/>
  <c r="I17" i="2"/>
  <c r="I21" i="2"/>
  <c r="I25" i="2"/>
  <c r="I29" i="2"/>
  <c r="I33" i="2"/>
  <c r="I37" i="2"/>
  <c r="I41" i="2"/>
  <c r="I45" i="2"/>
  <c r="I49" i="2"/>
  <c r="I53" i="2"/>
  <c r="I3" i="2"/>
  <c r="I11" i="2"/>
  <c r="I18" i="2"/>
  <c r="I22" i="2"/>
  <c r="I26" i="2"/>
  <c r="I30" i="2"/>
  <c r="I34" i="2"/>
  <c r="I38" i="2"/>
  <c r="I42" i="2"/>
  <c r="I46" i="2"/>
  <c r="I50" i="2"/>
  <c r="I54" i="2"/>
  <c r="I6" i="2"/>
  <c r="I19" i="2"/>
  <c r="I27" i="2"/>
  <c r="I35" i="2"/>
  <c r="I43" i="2"/>
  <c r="I51" i="2"/>
  <c r="I7" i="2"/>
  <c r="I20" i="2"/>
  <c r="I28" i="2"/>
  <c r="I36" i="2"/>
  <c r="I44" i="2"/>
  <c r="I52" i="2"/>
  <c r="I14" i="2"/>
  <c r="I23" i="2"/>
  <c r="I31" i="2"/>
  <c r="I39" i="2"/>
  <c r="I47" i="2"/>
  <c r="I55" i="2"/>
  <c r="I15" i="2"/>
  <c r="I24" i="2"/>
  <c r="I32" i="2"/>
  <c r="I40" i="2"/>
  <c r="I48" i="2"/>
  <c r="I56" i="2"/>
  <c r="R34" i="2"/>
  <c r="S34" i="2" s="1"/>
  <c r="P34" i="2"/>
  <c r="Q34" i="2" s="1"/>
  <c r="N40" i="2"/>
  <c r="M40" i="2"/>
  <c r="N32" i="2"/>
  <c r="M32" i="2"/>
  <c r="P26" i="2"/>
  <c r="Q26" i="2" s="1"/>
  <c r="N24" i="2"/>
  <c r="M24" i="2"/>
  <c r="N54" i="2"/>
  <c r="M54" i="2"/>
  <c r="N12" i="2"/>
  <c r="M12" i="2"/>
  <c r="N30" i="2"/>
  <c r="M30" i="2"/>
  <c r="P38" i="2"/>
  <c r="Q38" i="2" s="1"/>
  <c r="N14" i="2"/>
  <c r="M14" i="2"/>
  <c r="R54" i="2"/>
  <c r="S54" i="2" s="1"/>
  <c r="P54" i="2"/>
  <c r="Q54" i="2" s="1"/>
  <c r="F12" i="2"/>
  <c r="F57" i="2" s="1"/>
  <c r="G12" i="2"/>
  <c r="R30" i="2"/>
  <c r="S30" i="2" s="1"/>
  <c r="N48" i="2"/>
  <c r="M48" i="2"/>
  <c r="G48" i="2"/>
  <c r="N18" i="2"/>
  <c r="M18" i="2"/>
  <c r="R14" i="2"/>
  <c r="S14" i="2" s="1"/>
  <c r="N56" i="2"/>
  <c r="M56" i="2"/>
  <c r="N46" i="2"/>
  <c r="M46" i="2"/>
  <c r="N42" i="2"/>
  <c r="M42" i="2"/>
  <c r="L57" i="2"/>
  <c r="O7" i="2"/>
  <c r="O6" i="2"/>
  <c r="O49" i="2"/>
  <c r="O5" i="2"/>
  <c r="O51" i="2"/>
  <c r="O39" i="2"/>
  <c r="O31" i="2"/>
  <c r="O33" i="2"/>
  <c r="O21" i="2"/>
  <c r="O44" i="2"/>
  <c r="O13" i="2"/>
  <c r="O25" i="2"/>
  <c r="O55" i="2"/>
  <c r="O8" i="2"/>
  <c r="O52" i="2"/>
  <c r="O27" i="2"/>
  <c r="O15" i="2"/>
  <c r="O41" i="2"/>
  <c r="O20" i="2"/>
  <c r="O3" i="2"/>
  <c r="O43" i="2"/>
  <c r="O19" i="2"/>
  <c r="O37" i="2"/>
  <c r="O28" i="2"/>
  <c r="O45" i="2"/>
  <c r="O10" i="2"/>
  <c r="O47" i="2"/>
  <c r="O35" i="2"/>
  <c r="O11" i="2"/>
  <c r="O53" i="2"/>
  <c r="O29" i="2"/>
  <c r="O17" i="2"/>
  <c r="O9" i="2"/>
  <c r="O23" i="2"/>
  <c r="O4" i="2"/>
  <c r="N50" i="2"/>
  <c r="M50" i="2"/>
  <c r="N36" i="2"/>
  <c r="M36" i="2"/>
  <c r="N34" i="2"/>
  <c r="M34" i="2"/>
  <c r="R18" i="2"/>
  <c r="S18" i="2" s="1"/>
  <c r="P18" i="2"/>
  <c r="Q18" i="2" s="1"/>
  <c r="R40" i="2"/>
  <c r="S40" i="2" s="1"/>
  <c r="P40" i="2"/>
  <c r="Q40" i="2" s="1"/>
  <c r="R32" i="2"/>
  <c r="S32" i="2" s="1"/>
  <c r="P32" i="2"/>
  <c r="Q32" i="2" s="1"/>
  <c r="N26" i="2"/>
  <c r="M26" i="2"/>
  <c r="R24" i="2"/>
  <c r="S24" i="2" s="1"/>
  <c r="P24" i="2"/>
  <c r="Q24" i="2" s="1"/>
  <c r="N22" i="2"/>
  <c r="M22" i="2"/>
  <c r="N16" i="2"/>
  <c r="M16" i="2"/>
  <c r="P12" i="2"/>
  <c r="Q12" i="2" s="1"/>
  <c r="R46" i="2"/>
  <c r="S46" i="2" s="1"/>
  <c r="P46" i="2"/>
  <c r="Q46" i="2" s="1"/>
  <c r="R42" i="2"/>
  <c r="S42" i="2" s="1"/>
  <c r="P42" i="2"/>
  <c r="Q42" i="2" s="1"/>
  <c r="N38" i="2"/>
  <c r="M38" i="2"/>
  <c r="M51" i="3" l="1"/>
  <c r="N50" i="3"/>
  <c r="P50" i="3" s="1"/>
  <c r="N18" i="3"/>
  <c r="P18" i="3" s="1"/>
  <c r="N23" i="3"/>
  <c r="P23" i="3" s="1"/>
  <c r="N49" i="3"/>
  <c r="P49" i="3" s="1"/>
  <c r="N28" i="3"/>
  <c r="P28" i="3" s="1"/>
  <c r="N42" i="3"/>
  <c r="P42" i="3" s="1"/>
  <c r="M48" i="3"/>
  <c r="N54" i="3"/>
  <c r="P54" i="3" s="1"/>
  <c r="N40" i="3"/>
  <c r="P40" i="3" s="1"/>
  <c r="R22" i="2"/>
  <c r="S22" i="2" s="1"/>
  <c r="R16" i="2"/>
  <c r="S16" i="2" s="1"/>
  <c r="R48" i="2"/>
  <c r="S48" i="2" s="1"/>
  <c r="P50" i="2"/>
  <c r="Q50" i="2" s="1"/>
  <c r="G57" i="2"/>
  <c r="P56" i="2"/>
  <c r="Q56" i="2" s="1"/>
  <c r="M57" i="2"/>
  <c r="N31" i="3"/>
  <c r="P31" i="3" s="1"/>
  <c r="M29" i="3"/>
  <c r="M43" i="3"/>
  <c r="P36" i="2"/>
  <c r="Q36" i="2" s="1"/>
  <c r="N57" i="2"/>
  <c r="M11" i="3"/>
  <c r="N38" i="3"/>
  <c r="P38" i="3" s="1"/>
  <c r="M19" i="3"/>
  <c r="N19" i="3"/>
  <c r="P19" i="3" s="1"/>
  <c r="N36" i="3"/>
  <c r="P36" i="3" s="1"/>
  <c r="L58" i="3"/>
  <c r="M15" i="3"/>
  <c r="N26" i="3"/>
  <c r="P26" i="3" s="1"/>
  <c r="N39" i="3"/>
  <c r="P39" i="3" s="1"/>
  <c r="M53" i="3"/>
  <c r="M16" i="3"/>
  <c r="M14" i="3"/>
  <c r="M12" i="3"/>
  <c r="N34" i="3"/>
  <c r="P34" i="3" s="1"/>
  <c r="M6" i="3"/>
  <c r="AF39" i="3"/>
  <c r="AF32" i="3"/>
  <c r="AF8" i="3"/>
  <c r="AF12" i="3"/>
  <c r="AF31" i="3"/>
  <c r="AG31" i="3" s="1"/>
  <c r="AF37" i="3"/>
  <c r="AF50" i="3"/>
  <c r="AF9" i="3"/>
  <c r="AF13" i="3"/>
  <c r="AF24" i="3"/>
  <c r="AF45" i="3"/>
  <c r="AF43" i="3"/>
  <c r="AF27" i="3"/>
  <c r="AG27" i="3" s="1"/>
  <c r="AF57" i="3"/>
  <c r="AF33" i="3"/>
  <c r="AG33" i="3" s="1"/>
  <c r="AF16" i="3"/>
  <c r="AF42" i="3"/>
  <c r="AF46" i="3"/>
  <c r="AF7" i="3"/>
  <c r="AF17" i="3"/>
  <c r="AF49" i="3"/>
  <c r="AF25" i="3"/>
  <c r="AF44" i="3"/>
  <c r="AF10" i="3"/>
  <c r="AF18" i="3"/>
  <c r="AF36" i="3"/>
  <c r="AF54" i="3"/>
  <c r="AF20" i="3"/>
  <c r="AF38" i="3"/>
  <c r="AF14" i="3"/>
  <c r="AF26" i="3"/>
  <c r="AF28" i="3"/>
  <c r="AF15" i="3"/>
  <c r="AF19" i="3"/>
  <c r="AF53" i="3"/>
  <c r="AF41" i="3"/>
  <c r="AF40" i="3"/>
  <c r="AF11" i="3"/>
  <c r="AF22" i="3"/>
  <c r="AF6" i="3"/>
  <c r="AF23" i="3"/>
  <c r="AF30" i="3"/>
  <c r="AG30" i="3" s="1"/>
  <c r="AF21" i="3"/>
  <c r="AF47" i="3"/>
  <c r="AG47" i="3" s="1"/>
  <c r="AF5" i="3"/>
  <c r="AF48" i="3"/>
  <c r="AF55" i="3"/>
  <c r="AF29" i="3"/>
  <c r="AF51" i="3"/>
  <c r="AF34" i="3"/>
  <c r="AF56" i="3"/>
  <c r="AF35" i="3"/>
  <c r="AF52" i="3"/>
  <c r="P4" i="3"/>
  <c r="AF4" i="3"/>
  <c r="R17" i="2"/>
  <c r="S17" i="2" s="1"/>
  <c r="P17" i="2"/>
  <c r="Q17" i="2" s="1"/>
  <c r="R35" i="2"/>
  <c r="S35" i="2" s="1"/>
  <c r="P35" i="2"/>
  <c r="Q35" i="2" s="1"/>
  <c r="R28" i="2"/>
  <c r="S28" i="2" s="1"/>
  <c r="P28" i="2"/>
  <c r="Q28" i="2" s="1"/>
  <c r="R3" i="2"/>
  <c r="S3" i="2" s="1"/>
  <c r="P3" i="2"/>
  <c r="Q3" i="2" s="1"/>
  <c r="R25" i="2"/>
  <c r="S25" i="2" s="1"/>
  <c r="P25" i="2"/>
  <c r="Q25" i="2" s="1"/>
  <c r="R33" i="2"/>
  <c r="S33" i="2" s="1"/>
  <c r="P33" i="2"/>
  <c r="Q33" i="2" s="1"/>
  <c r="R5" i="2"/>
  <c r="S5" i="2" s="1"/>
  <c r="P5" i="2"/>
  <c r="Q5" i="2" s="1"/>
  <c r="J55" i="2"/>
  <c r="K55" i="2"/>
  <c r="J36" i="2"/>
  <c r="K36" i="2"/>
  <c r="K19" i="2"/>
  <c r="J19" i="2"/>
  <c r="J30" i="2"/>
  <c r="K30" i="2"/>
  <c r="J45" i="2"/>
  <c r="K45" i="2"/>
  <c r="K10" i="2"/>
  <c r="J10" i="2"/>
  <c r="R29" i="2"/>
  <c r="S29" i="2" s="1"/>
  <c r="P29" i="2"/>
  <c r="Q29" i="2" s="1"/>
  <c r="R37" i="2"/>
  <c r="S37" i="2" s="1"/>
  <c r="P37" i="2"/>
  <c r="Q37" i="2" s="1"/>
  <c r="R13" i="2"/>
  <c r="S13" i="2" s="1"/>
  <c r="P13" i="2"/>
  <c r="Q13" i="2" s="1"/>
  <c r="R49" i="2"/>
  <c r="S49" i="2" s="1"/>
  <c r="P49" i="2"/>
  <c r="Q49" i="2" s="1"/>
  <c r="J56" i="2"/>
  <c r="K56" i="2"/>
  <c r="J24" i="2"/>
  <c r="K24" i="2"/>
  <c r="J39" i="2"/>
  <c r="K39" i="2"/>
  <c r="J52" i="2"/>
  <c r="K52" i="2"/>
  <c r="J20" i="2"/>
  <c r="K20" i="2"/>
  <c r="K35" i="2"/>
  <c r="J35" i="2"/>
  <c r="J54" i="2"/>
  <c r="K54" i="2"/>
  <c r="J38" i="2"/>
  <c r="K38" i="2"/>
  <c r="J22" i="2"/>
  <c r="K22" i="2"/>
  <c r="J53" i="2"/>
  <c r="K53" i="2"/>
  <c r="J37" i="2"/>
  <c r="K37" i="2"/>
  <c r="J21" i="2"/>
  <c r="K21" i="2"/>
  <c r="J9" i="2"/>
  <c r="K9" i="2"/>
  <c r="J8" i="2"/>
  <c r="K8" i="2"/>
  <c r="R27" i="2"/>
  <c r="S27" i="2" s="1"/>
  <c r="P27" i="2"/>
  <c r="Q27" i="2" s="1"/>
  <c r="J40" i="2"/>
  <c r="K40" i="2"/>
  <c r="J23" i="2"/>
  <c r="K23" i="2"/>
  <c r="K51" i="2"/>
  <c r="J51" i="2"/>
  <c r="J46" i="2"/>
  <c r="K46" i="2"/>
  <c r="J11" i="2"/>
  <c r="K11" i="2"/>
  <c r="J29" i="2"/>
  <c r="K29" i="2"/>
  <c r="J16" i="2"/>
  <c r="K16" i="2"/>
  <c r="O57" i="2"/>
  <c r="R4" i="2"/>
  <c r="S4" i="2" s="1"/>
  <c r="P4" i="2"/>
  <c r="Q4" i="2" s="1"/>
  <c r="R47" i="2"/>
  <c r="S47" i="2" s="1"/>
  <c r="P47" i="2"/>
  <c r="Q47" i="2" s="1"/>
  <c r="R20" i="2"/>
  <c r="S20" i="2" s="1"/>
  <c r="P20" i="2"/>
  <c r="Q20" i="2" s="1"/>
  <c r="R52" i="2"/>
  <c r="S52" i="2" s="1"/>
  <c r="P52" i="2"/>
  <c r="Q52" i="2" s="1"/>
  <c r="R31" i="2"/>
  <c r="S31" i="2" s="1"/>
  <c r="P31" i="2"/>
  <c r="Q31" i="2" s="1"/>
  <c r="J32" i="2"/>
  <c r="K32" i="2"/>
  <c r="J47" i="2"/>
  <c r="K47" i="2"/>
  <c r="J14" i="2"/>
  <c r="K14" i="2"/>
  <c r="J28" i="2"/>
  <c r="K28" i="2"/>
  <c r="J43" i="2"/>
  <c r="K43" i="2"/>
  <c r="J6" i="2"/>
  <c r="K6" i="2"/>
  <c r="K42" i="2"/>
  <c r="J42" i="2"/>
  <c r="K26" i="2"/>
  <c r="J26" i="2"/>
  <c r="I57" i="2"/>
  <c r="K3" i="2"/>
  <c r="J3" i="2"/>
  <c r="J41" i="2"/>
  <c r="K41" i="2"/>
  <c r="J25" i="2"/>
  <c r="K25" i="2"/>
  <c r="J13" i="2"/>
  <c r="K13" i="2"/>
  <c r="J12" i="2"/>
  <c r="K12" i="2"/>
  <c r="R23" i="2"/>
  <c r="S23" i="2" s="1"/>
  <c r="P23" i="2"/>
  <c r="Q23" i="2" s="1"/>
  <c r="R53" i="2"/>
  <c r="S53" i="2" s="1"/>
  <c r="P53" i="2"/>
  <c r="Q53" i="2" s="1"/>
  <c r="R10" i="2"/>
  <c r="S10" i="2" s="1"/>
  <c r="P10" i="2"/>
  <c r="Q10" i="2" s="1"/>
  <c r="R19" i="2"/>
  <c r="S19" i="2" s="1"/>
  <c r="P19" i="2"/>
  <c r="Q19" i="2" s="1"/>
  <c r="R41" i="2"/>
  <c r="S41" i="2" s="1"/>
  <c r="P41" i="2"/>
  <c r="Q41" i="2" s="1"/>
  <c r="R8" i="2"/>
  <c r="S8" i="2" s="1"/>
  <c r="P8" i="2"/>
  <c r="Q8" i="2" s="1"/>
  <c r="R44" i="2"/>
  <c r="S44" i="2" s="1"/>
  <c r="P44" i="2"/>
  <c r="Q44" i="2" s="1"/>
  <c r="R39" i="2"/>
  <c r="S39" i="2" s="1"/>
  <c r="P39" i="2"/>
  <c r="Q39" i="2" s="1"/>
  <c r="R6" i="2"/>
  <c r="S6" i="2" s="1"/>
  <c r="P6" i="2"/>
  <c r="Q6" i="2" s="1"/>
  <c r="R9" i="2"/>
  <c r="S9" i="2" s="1"/>
  <c r="P9" i="2"/>
  <c r="Q9" i="2" s="1"/>
  <c r="R11" i="2"/>
  <c r="S11" i="2" s="1"/>
  <c r="P11" i="2"/>
  <c r="Q11" i="2" s="1"/>
  <c r="R45" i="2"/>
  <c r="S45" i="2" s="1"/>
  <c r="P45" i="2"/>
  <c r="Q45" i="2" s="1"/>
  <c r="R43" i="2"/>
  <c r="S43" i="2" s="1"/>
  <c r="P43" i="2"/>
  <c r="Q43" i="2" s="1"/>
  <c r="R15" i="2"/>
  <c r="S15" i="2" s="1"/>
  <c r="P15" i="2"/>
  <c r="Q15" i="2" s="1"/>
  <c r="R55" i="2"/>
  <c r="S55" i="2" s="1"/>
  <c r="P55" i="2"/>
  <c r="Q55" i="2" s="1"/>
  <c r="R21" i="2"/>
  <c r="S21" i="2" s="1"/>
  <c r="P21" i="2"/>
  <c r="Q21" i="2" s="1"/>
  <c r="R51" i="2"/>
  <c r="S51" i="2" s="1"/>
  <c r="P51" i="2"/>
  <c r="Q51" i="2" s="1"/>
  <c r="R7" i="2"/>
  <c r="S7" i="2" s="1"/>
  <c r="P7" i="2"/>
  <c r="Q7" i="2" s="1"/>
  <c r="J48" i="2"/>
  <c r="K48" i="2"/>
  <c r="J15" i="2"/>
  <c r="K15" i="2"/>
  <c r="J31" i="2"/>
  <c r="K31" i="2"/>
  <c r="J44" i="2"/>
  <c r="K44" i="2"/>
  <c r="J7" i="2"/>
  <c r="K7" i="2"/>
  <c r="J27" i="2"/>
  <c r="K27" i="2"/>
  <c r="J50" i="2"/>
  <c r="K50" i="2"/>
  <c r="J34" i="2"/>
  <c r="K34" i="2"/>
  <c r="J18" i="2"/>
  <c r="K18" i="2"/>
  <c r="K49" i="2"/>
  <c r="J49" i="2"/>
  <c r="K33" i="2"/>
  <c r="J33" i="2"/>
  <c r="K17" i="2"/>
  <c r="J17" i="2"/>
  <c r="J5" i="2"/>
  <c r="K5" i="2"/>
  <c r="J4" i="2"/>
  <c r="K4" i="2"/>
  <c r="Q57" i="2" l="1"/>
  <c r="S57" i="2"/>
  <c r="P58" i="3"/>
  <c r="M58" i="3"/>
  <c r="N58" i="3"/>
  <c r="AF58" i="3"/>
  <c r="AH4" i="3"/>
  <c r="AG4" i="3"/>
  <c r="AH28" i="3"/>
  <c r="AG28" i="3"/>
  <c r="AH10" i="3"/>
  <c r="AG10" i="3"/>
  <c r="AH16" i="3"/>
  <c r="AG16" i="3"/>
  <c r="AH12" i="3"/>
  <c r="AG12" i="3"/>
  <c r="AH56" i="3"/>
  <c r="AG56" i="3"/>
  <c r="AH55" i="3"/>
  <c r="AG55" i="3"/>
  <c r="AG21" i="3"/>
  <c r="AH21" i="3"/>
  <c r="AG22" i="3"/>
  <c r="AH22" i="3"/>
  <c r="AH53" i="3"/>
  <c r="AG53" i="3"/>
  <c r="AG26" i="3"/>
  <c r="AH26" i="3"/>
  <c r="AH54" i="3"/>
  <c r="AG54" i="3"/>
  <c r="AG44" i="3"/>
  <c r="AH44" i="3"/>
  <c r="AH7" i="3"/>
  <c r="AG7" i="3"/>
  <c r="AG45" i="3"/>
  <c r="AH45" i="3"/>
  <c r="AH50" i="3"/>
  <c r="AG50" i="3"/>
  <c r="AH8" i="3"/>
  <c r="AG8" i="3"/>
  <c r="AG43" i="3"/>
  <c r="AH43" i="3"/>
  <c r="AG34" i="3"/>
  <c r="AH34" i="3"/>
  <c r="AH48" i="3"/>
  <c r="AG48" i="3"/>
  <c r="AH11" i="3"/>
  <c r="AG11" i="3"/>
  <c r="AH19" i="3"/>
  <c r="AG19" i="3"/>
  <c r="AH14" i="3"/>
  <c r="AG14" i="3"/>
  <c r="AH36" i="3"/>
  <c r="AG36" i="3"/>
  <c r="AG25" i="3"/>
  <c r="AH25" i="3"/>
  <c r="AG46" i="3"/>
  <c r="AH46" i="3"/>
  <c r="AH57" i="3"/>
  <c r="AG57" i="3"/>
  <c r="AG24" i="3"/>
  <c r="AH24" i="3"/>
  <c r="AG37" i="3"/>
  <c r="AH37" i="3"/>
  <c r="AH32" i="3"/>
  <c r="AG32" i="3"/>
  <c r="AH35" i="3"/>
  <c r="AG35" i="3"/>
  <c r="AH29" i="3"/>
  <c r="AG29" i="3"/>
  <c r="AH6" i="3"/>
  <c r="AG6" i="3"/>
  <c r="AG41" i="3"/>
  <c r="AH41" i="3"/>
  <c r="AH20" i="3"/>
  <c r="AG20" i="3"/>
  <c r="AH17" i="3"/>
  <c r="AG17" i="3"/>
  <c r="AH9" i="3"/>
  <c r="AG9" i="3"/>
  <c r="AH52" i="3"/>
  <c r="AG52" i="3"/>
  <c r="AH51" i="3"/>
  <c r="AG51" i="3"/>
  <c r="AG5" i="3"/>
  <c r="AH5" i="3"/>
  <c r="AG23" i="3"/>
  <c r="AH23" i="3"/>
  <c r="AG40" i="3"/>
  <c r="AH40" i="3"/>
  <c r="AH15" i="3"/>
  <c r="AG15" i="3"/>
  <c r="AG38" i="3"/>
  <c r="AH38" i="3"/>
  <c r="AH18" i="3"/>
  <c r="AG18" i="3"/>
  <c r="AH49" i="3"/>
  <c r="AG49" i="3"/>
  <c r="AG42" i="3"/>
  <c r="AH42" i="3"/>
  <c r="AH13" i="3"/>
  <c r="AG13" i="3"/>
  <c r="AG39" i="3"/>
  <c r="AH39" i="3"/>
  <c r="P57" i="2"/>
  <c r="J57" i="2"/>
  <c r="K57" i="2"/>
  <c r="R57" i="2"/>
  <c r="AG58" i="3" l="1"/>
  <c r="AH58" i="3"/>
</calcChain>
</file>

<file path=xl/sharedStrings.xml><?xml version="1.0" encoding="utf-8"?>
<sst xmlns="http://schemas.openxmlformats.org/spreadsheetml/2006/main" count="406" uniqueCount="176">
  <si>
    <t>SXLBMC</t>
  </si>
  <si>
    <t>NJ</t>
  </si>
  <si>
    <t>XWMC</t>
  </si>
  <si>
    <t>KSFS</t>
  </si>
  <si>
    <t>全日制博士研究生</t>
  </si>
  <si>
    <t>全日制硕士研究生</t>
  </si>
  <si>
    <t>All</t>
  </si>
  <si>
    <t>2018</t>
  </si>
  <si>
    <t>2019</t>
  </si>
  <si>
    <t>2020</t>
  </si>
  <si>
    <t>2021</t>
  </si>
  <si>
    <t>2022</t>
  </si>
  <si>
    <t>科学学位</t>
  </si>
  <si>
    <t>专业学位</t>
  </si>
  <si>
    <t>本科直博</t>
  </si>
  <si>
    <t>申请考核</t>
  </si>
  <si>
    <t>硕博连读</t>
  </si>
  <si>
    <t>MBA联考</t>
  </si>
  <si>
    <t>全国统考</t>
  </si>
  <si>
    <t>推荐免试</t>
  </si>
  <si>
    <t>法律硕士联考</t>
  </si>
  <si>
    <t>强军计划</t>
  </si>
  <si>
    <t>DWBH</t>
  </si>
  <si>
    <t>011</t>
  </si>
  <si>
    <t>012</t>
  </si>
  <si>
    <t>013</t>
  </si>
  <si>
    <t>100</t>
  </si>
  <si>
    <t>110</t>
  </si>
  <si>
    <t>121</t>
  </si>
  <si>
    <t>122</t>
  </si>
  <si>
    <t>12242</t>
  </si>
  <si>
    <t>123</t>
  </si>
  <si>
    <t>12920</t>
  </si>
  <si>
    <t>131</t>
  </si>
  <si>
    <t>140</t>
  </si>
  <si>
    <t>15520</t>
  </si>
  <si>
    <t>170</t>
  </si>
  <si>
    <t>181</t>
  </si>
  <si>
    <t>182</t>
  </si>
  <si>
    <t>184</t>
  </si>
  <si>
    <t>187</t>
  </si>
  <si>
    <t>210</t>
  </si>
  <si>
    <t>220</t>
  </si>
  <si>
    <t>261</t>
  </si>
  <si>
    <t>300</t>
  </si>
  <si>
    <t>310</t>
  </si>
  <si>
    <t>400</t>
  </si>
  <si>
    <t>401</t>
  </si>
  <si>
    <t>403</t>
  </si>
  <si>
    <t>404</t>
  </si>
  <si>
    <t>406</t>
  </si>
  <si>
    <t>407</t>
  </si>
  <si>
    <t>408</t>
  </si>
  <si>
    <t>409</t>
  </si>
  <si>
    <t>411</t>
  </si>
  <si>
    <t>420</t>
  </si>
  <si>
    <t>431</t>
  </si>
  <si>
    <t>450</t>
  </si>
  <si>
    <t>510</t>
  </si>
  <si>
    <t>513</t>
  </si>
  <si>
    <t>514</t>
  </si>
  <si>
    <t>515</t>
  </si>
  <si>
    <t>516</t>
  </si>
  <si>
    <t>517</t>
  </si>
  <si>
    <t>519</t>
  </si>
  <si>
    <t>530</t>
  </si>
  <si>
    <t>540</t>
  </si>
  <si>
    <t>550</t>
  </si>
  <si>
    <t>560</t>
  </si>
  <si>
    <t>570</t>
  </si>
  <si>
    <t>580</t>
  </si>
  <si>
    <t>590</t>
  </si>
  <si>
    <t>5A0</t>
  </si>
  <si>
    <t>5B0</t>
  </si>
  <si>
    <t>5C0</t>
  </si>
  <si>
    <t>5D0</t>
  </si>
  <si>
    <t>921</t>
  </si>
  <si>
    <t>硕士(20-21)合计</t>
    <phoneticPr fontId="3" type="noConversion"/>
  </si>
  <si>
    <t>博士（17-21）合计</t>
    <phoneticPr fontId="3" type="noConversion"/>
  </si>
  <si>
    <t>硕博合计</t>
    <phoneticPr fontId="3" type="noConversion"/>
  </si>
  <si>
    <t>人数合计</t>
    <phoneticPr fontId="3" type="noConversion"/>
  </si>
  <si>
    <t>向下取整</t>
    <phoneticPr fontId="3" type="noConversion"/>
  </si>
  <si>
    <t>四舍五入</t>
    <phoneticPr fontId="3" type="noConversion"/>
  </si>
  <si>
    <t>社会活动积极分子</t>
    <phoneticPr fontId="3" type="noConversion"/>
  </si>
  <si>
    <t>优秀研究生干部</t>
    <phoneticPr fontId="3" type="noConversion"/>
  </si>
  <si>
    <t>三好研究生</t>
    <phoneticPr fontId="3" type="noConversion"/>
  </si>
  <si>
    <t>知行优秀奖学金</t>
    <phoneticPr fontId="3" type="noConversion"/>
  </si>
  <si>
    <t>*1000元</t>
    <phoneticPr fontId="3" type="noConversion"/>
  </si>
  <si>
    <t>全日制硕士</t>
    <phoneticPr fontId="3" type="noConversion"/>
  </si>
  <si>
    <t>全日制博士</t>
    <phoneticPr fontId="3" type="noConversion"/>
  </si>
  <si>
    <t>20硕汇总</t>
    <phoneticPr fontId="3" type="noConversion"/>
  </si>
  <si>
    <t>21硕汇总</t>
    <phoneticPr fontId="3" type="noConversion"/>
  </si>
  <si>
    <t>硕士汇总</t>
    <phoneticPr fontId="3" type="noConversion"/>
  </si>
  <si>
    <t>硕名额</t>
    <phoneticPr fontId="3" type="noConversion"/>
  </si>
  <si>
    <t>硕名额</t>
    <phoneticPr fontId="3" type="noConversion"/>
  </si>
  <si>
    <t>18直博汇总</t>
    <phoneticPr fontId="3" type="noConversion"/>
  </si>
  <si>
    <t>19博汇总</t>
    <phoneticPr fontId="3" type="noConversion"/>
  </si>
  <si>
    <t>20博汇总</t>
    <phoneticPr fontId="3" type="noConversion"/>
  </si>
  <si>
    <t>21博汇总</t>
    <phoneticPr fontId="3" type="noConversion"/>
  </si>
  <si>
    <t>博汇总</t>
    <phoneticPr fontId="3" type="noConversion"/>
  </si>
  <si>
    <t>博名额</t>
    <phoneticPr fontId="3" type="noConversion"/>
  </si>
  <si>
    <t>对折</t>
    <phoneticPr fontId="3" type="noConversion"/>
  </si>
  <si>
    <t>对折</t>
    <phoneticPr fontId="3" type="noConversion"/>
  </si>
  <si>
    <t>取整</t>
    <phoneticPr fontId="3" type="noConversion"/>
  </si>
  <si>
    <t>四舍五入</t>
    <phoneticPr fontId="3" type="noConversion"/>
  </si>
  <si>
    <t>倾斜指标</t>
    <phoneticPr fontId="3" type="noConversion"/>
  </si>
  <si>
    <t>拟分配</t>
    <phoneticPr fontId="3" type="noConversion"/>
  </si>
  <si>
    <t>取整</t>
    <phoneticPr fontId="3" type="noConversion"/>
  </si>
  <si>
    <t>倾斜指标</t>
    <phoneticPr fontId="3" type="noConversion"/>
  </si>
  <si>
    <t>拟分配</t>
    <phoneticPr fontId="3" type="noConversion"/>
  </si>
  <si>
    <t>数学与统计学院</t>
  </si>
  <si>
    <t>物理学院</t>
  </si>
  <si>
    <t>化学与化工学院</t>
  </si>
  <si>
    <t>机械科学与工程学院</t>
  </si>
  <si>
    <t>材料科学与工程学院</t>
  </si>
  <si>
    <t>能源与动力工程学院</t>
  </si>
  <si>
    <t>中欧清洁与可再生能源学院</t>
  </si>
  <si>
    <t>土木与水利工程学院</t>
  </si>
  <si>
    <t>航空航天学院</t>
  </si>
  <si>
    <t>网络空间安全学院</t>
  </si>
  <si>
    <t>电气与电子工程学院</t>
  </si>
  <si>
    <t>船舶与海洋工程学院</t>
  </si>
  <si>
    <t>口腔医学院</t>
  </si>
  <si>
    <t>生命科学与技术学院</t>
  </si>
  <si>
    <t>电子信息与通信学院</t>
  </si>
  <si>
    <t>光学与电子信息学院</t>
  </si>
  <si>
    <t>人工智能与自动化学院</t>
  </si>
  <si>
    <t>武汉光电国家研究中心</t>
  </si>
  <si>
    <t>计算机科学与技术学院</t>
  </si>
  <si>
    <t>建筑与城市规划学院</t>
  </si>
  <si>
    <t>环境科学与工程学院</t>
  </si>
  <si>
    <t>管理学院</t>
  </si>
  <si>
    <t>经济学院</t>
  </si>
  <si>
    <t>人文学院</t>
    <phoneticPr fontId="3" type="noConversion"/>
  </si>
  <si>
    <t>人文学院</t>
  </si>
  <si>
    <t>隔一年给一次博士</t>
  </si>
  <si>
    <t>中国语言文学系</t>
    <phoneticPr fontId="3" type="noConversion"/>
  </si>
  <si>
    <t>法学院</t>
  </si>
  <si>
    <t>社会学院</t>
  </si>
  <si>
    <t>社会学系</t>
  </si>
  <si>
    <t>哲学学院</t>
  </si>
  <si>
    <t>公共管理学院</t>
  </si>
  <si>
    <t>马克思主义学院</t>
  </si>
  <si>
    <t xml:space="preserve">隔一年给一次博士 </t>
  </si>
  <si>
    <t>历史研究所</t>
    <phoneticPr fontId="3" type="noConversion"/>
  </si>
  <si>
    <t>外国语学院</t>
  </si>
  <si>
    <t>教育科学研究院</t>
  </si>
  <si>
    <t>体育学院</t>
  </si>
  <si>
    <t>隔一年给一次硕士</t>
  </si>
  <si>
    <t>新闻与信息传播学院</t>
  </si>
  <si>
    <t>基础医学院</t>
  </si>
  <si>
    <t>公共卫生学院</t>
  </si>
  <si>
    <t>药学院</t>
  </si>
  <si>
    <t>法医学系</t>
  </si>
  <si>
    <t>医药卫生管理学院</t>
  </si>
  <si>
    <t>护理学院</t>
  </si>
  <si>
    <t>隔2年给一次博士</t>
  </si>
  <si>
    <t>生殖健康研究所</t>
  </si>
  <si>
    <t>计划生育研究所</t>
  </si>
  <si>
    <t>同济医学院附属协和医院</t>
  </si>
  <si>
    <t>附属协和医院</t>
  </si>
  <si>
    <t>同济医学院附属同济医院</t>
  </si>
  <si>
    <t>附属同济医院</t>
  </si>
  <si>
    <t>同济医学院附属梨园医院</t>
  </si>
  <si>
    <t>附属梨园医院</t>
  </si>
  <si>
    <t>同济医学院附属武汉中西医结合医院</t>
  </si>
  <si>
    <t>同济医学院附属武汉中心医院</t>
  </si>
  <si>
    <t>同济医学院附属武汉儿童医院</t>
  </si>
  <si>
    <t>同济医学院附属湖北肿瘤医院</t>
  </si>
  <si>
    <t>同济医学院附属武汉普爱医院</t>
  </si>
  <si>
    <t>同济医学院附属武汉精神卫生中心</t>
  </si>
  <si>
    <t>同济医学院附属湖北妇幼保健院</t>
  </si>
  <si>
    <t>同济医学院附属武汉金银潭医院</t>
  </si>
  <si>
    <t>软件学院</t>
  </si>
  <si>
    <t>合计</t>
    <phoneticPr fontId="3" type="noConversion"/>
  </si>
  <si>
    <t>公开招考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</si>
</sst>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3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9" fontId="4" fillId="0" borderId="1" xfId="0" applyNumberFormat="1" applyFont="1" applyBorder="1"/>
    <xf numFmtId="0" fontId="4" fillId="0" borderId="1" xfId="0" applyFont="1" applyFill="1" applyBorder="1"/>
    <xf numFmtId="0" fontId="0" fillId="0" borderId="0" xfId="0" applyNumberFormat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Fill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 vertical="top"/>
    </xf>
    <xf numFmtId="0" fontId="4" fillId="2" borderId="1" xfId="0" applyFont="1" applyFill="1" applyBorder="1"/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/>
    <xf numFmtId="0" fontId="0" fillId="2" borderId="1" xfId="0" applyFill="1" applyBorder="1"/>
    <xf numFmtId="9" fontId="0" fillId="3" borderId="1" xfId="1" applyFont="1" applyFill="1" applyBorder="1" applyAlignment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3" borderId="0" xfId="0" applyFill="1" applyAlignment="1">
      <alignment horizontal="left"/>
    </xf>
    <xf numFmtId="0" fontId="0" fillId="3" borderId="0" xfId="0" applyFill="1"/>
    <xf numFmtId="0" fontId="1" fillId="0" borderId="2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0"/>
  <sheetViews>
    <sheetView workbookViewId="0">
      <selection activeCell="B2" sqref="B1:R1048576"/>
    </sheetView>
  </sheetViews>
  <sheetFormatPr defaultRowHeight="13.5"/>
  <sheetData>
    <row r="1" spans="1:43">
      <c r="A1" s="1" t="s">
        <v>0</v>
      </c>
      <c r="B1" s="29" t="s">
        <v>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29" t="s">
        <v>5</v>
      </c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1"/>
      <c r="AQ1" s="1" t="s">
        <v>6</v>
      </c>
    </row>
    <row r="2" spans="1:43">
      <c r="A2" s="1" t="s">
        <v>1</v>
      </c>
      <c r="B2" s="1" t="s">
        <v>7</v>
      </c>
      <c r="C2" s="2" t="s">
        <v>8</v>
      </c>
      <c r="D2" s="2"/>
      <c r="E2" s="2"/>
      <c r="F2" s="2"/>
      <c r="G2" s="2"/>
      <c r="H2" s="2"/>
      <c r="I2" s="29" t="s">
        <v>9</v>
      </c>
      <c r="J2" s="30"/>
      <c r="K2" s="30"/>
      <c r="L2" s="30"/>
      <c r="M2" s="31"/>
      <c r="N2" s="29" t="s">
        <v>10</v>
      </c>
      <c r="O2" s="30"/>
      <c r="P2" s="30"/>
      <c r="Q2" s="30"/>
      <c r="R2" s="31"/>
      <c r="S2" s="29" t="s">
        <v>11</v>
      </c>
      <c r="T2" s="30"/>
      <c r="U2" s="30"/>
      <c r="V2" s="30"/>
      <c r="W2" s="31"/>
      <c r="X2" s="29" t="s">
        <v>9</v>
      </c>
      <c r="Y2" s="30"/>
      <c r="Z2" s="30"/>
      <c r="AA2" s="30"/>
      <c r="AB2" s="30"/>
      <c r="AC2" s="30"/>
      <c r="AD2" s="31"/>
      <c r="AE2" s="29" t="s">
        <v>10</v>
      </c>
      <c r="AF2" s="30"/>
      <c r="AG2" s="30"/>
      <c r="AH2" s="30"/>
      <c r="AI2" s="30"/>
      <c r="AJ2" s="31"/>
      <c r="AK2" s="29" t="s">
        <v>11</v>
      </c>
      <c r="AL2" s="30"/>
      <c r="AM2" s="30"/>
      <c r="AN2" s="30"/>
      <c r="AO2" s="30"/>
      <c r="AP2" s="31"/>
      <c r="AQ2" s="1"/>
    </row>
    <row r="3" spans="1:43">
      <c r="A3" s="1" t="s">
        <v>2</v>
      </c>
      <c r="B3" s="1" t="s">
        <v>12</v>
      </c>
      <c r="C3" s="2" t="s">
        <v>13</v>
      </c>
      <c r="D3" s="2"/>
      <c r="E3" s="2" t="s">
        <v>12</v>
      </c>
      <c r="F3" s="2"/>
      <c r="G3" s="2"/>
      <c r="H3" s="2"/>
      <c r="I3" s="29" t="s">
        <v>13</v>
      </c>
      <c r="J3" s="31"/>
      <c r="K3" s="29" t="s">
        <v>12</v>
      </c>
      <c r="L3" s="30"/>
      <c r="M3" s="31"/>
      <c r="N3" s="29" t="s">
        <v>13</v>
      </c>
      <c r="O3" s="31"/>
      <c r="P3" s="29" t="s">
        <v>12</v>
      </c>
      <c r="Q3" s="30"/>
      <c r="R3" s="31"/>
      <c r="S3" s="29" t="s">
        <v>13</v>
      </c>
      <c r="T3" s="31"/>
      <c r="U3" s="29" t="s">
        <v>12</v>
      </c>
      <c r="V3" s="30"/>
      <c r="W3" s="31"/>
      <c r="X3" s="29" t="s">
        <v>13</v>
      </c>
      <c r="Y3" s="30"/>
      <c r="Z3" s="30"/>
      <c r="AA3" s="31"/>
      <c r="AB3" s="29" t="s">
        <v>12</v>
      </c>
      <c r="AC3" s="30"/>
      <c r="AD3" s="31"/>
      <c r="AE3" s="29" t="s">
        <v>13</v>
      </c>
      <c r="AF3" s="30"/>
      <c r="AG3" s="31"/>
      <c r="AH3" s="29" t="s">
        <v>12</v>
      </c>
      <c r="AI3" s="30"/>
      <c r="AJ3" s="31"/>
      <c r="AK3" s="29" t="s">
        <v>13</v>
      </c>
      <c r="AL3" s="30"/>
      <c r="AM3" s="31"/>
      <c r="AN3" s="29" t="s">
        <v>12</v>
      </c>
      <c r="AO3" s="30"/>
      <c r="AP3" s="31"/>
      <c r="AQ3" s="1"/>
    </row>
    <row r="4" spans="1:43">
      <c r="A4" s="1" t="s">
        <v>3</v>
      </c>
      <c r="B4" s="1" t="s">
        <v>14</v>
      </c>
      <c r="C4" s="1" t="s">
        <v>175</v>
      </c>
      <c r="D4" s="1" t="s">
        <v>16</v>
      </c>
      <c r="E4" s="1" t="s">
        <v>175</v>
      </c>
      <c r="F4" s="1" t="s">
        <v>14</v>
      </c>
      <c r="G4" s="1" t="s">
        <v>15</v>
      </c>
      <c r="H4" s="1" t="s">
        <v>16</v>
      </c>
      <c r="I4" s="1" t="s">
        <v>15</v>
      </c>
      <c r="J4" s="1" t="s">
        <v>16</v>
      </c>
      <c r="K4" s="1" t="s">
        <v>14</v>
      </c>
      <c r="L4" s="1" t="s">
        <v>15</v>
      </c>
      <c r="M4" s="1" t="s">
        <v>16</v>
      </c>
      <c r="N4" s="1" t="s">
        <v>15</v>
      </c>
      <c r="O4" s="1" t="s">
        <v>16</v>
      </c>
      <c r="P4" s="1" t="s">
        <v>14</v>
      </c>
      <c r="Q4" s="1" t="s">
        <v>15</v>
      </c>
      <c r="R4" s="1" t="s">
        <v>16</v>
      </c>
      <c r="S4" s="1" t="s">
        <v>15</v>
      </c>
      <c r="T4" s="1" t="s">
        <v>16</v>
      </c>
      <c r="U4" s="1" t="s">
        <v>14</v>
      </c>
      <c r="V4" s="1" t="s">
        <v>15</v>
      </c>
      <c r="W4" s="1" t="s">
        <v>16</v>
      </c>
      <c r="X4" s="1" t="s">
        <v>17</v>
      </c>
      <c r="Y4" s="1" t="s">
        <v>18</v>
      </c>
      <c r="Z4" s="1" t="s">
        <v>19</v>
      </c>
      <c r="AA4" s="1" t="s">
        <v>20</v>
      </c>
      <c r="AB4" s="1" t="s">
        <v>18</v>
      </c>
      <c r="AC4" s="1" t="s">
        <v>21</v>
      </c>
      <c r="AD4" s="1" t="s">
        <v>19</v>
      </c>
      <c r="AE4" s="1" t="s">
        <v>18</v>
      </c>
      <c r="AF4" s="1" t="s">
        <v>21</v>
      </c>
      <c r="AG4" s="1" t="s">
        <v>19</v>
      </c>
      <c r="AH4" s="1" t="s">
        <v>18</v>
      </c>
      <c r="AI4" s="1" t="s">
        <v>21</v>
      </c>
      <c r="AJ4" s="1" t="s">
        <v>19</v>
      </c>
      <c r="AK4" s="1" t="s">
        <v>18</v>
      </c>
      <c r="AL4" s="1" t="s">
        <v>21</v>
      </c>
      <c r="AM4" s="1" t="s">
        <v>19</v>
      </c>
      <c r="AN4" s="1" t="s">
        <v>18</v>
      </c>
      <c r="AO4" s="1" t="s">
        <v>21</v>
      </c>
      <c r="AP4" s="1" t="s">
        <v>19</v>
      </c>
      <c r="AQ4" s="1"/>
    </row>
    <row r="5" spans="1:43">
      <c r="A5" s="1" t="s">
        <v>22</v>
      </c>
    </row>
    <row r="6" spans="1:43">
      <c r="A6" s="1" t="s">
        <v>23</v>
      </c>
      <c r="B6">
        <v>2</v>
      </c>
      <c r="E6">
        <v>2</v>
      </c>
      <c r="F6">
        <v>1</v>
      </c>
      <c r="H6">
        <v>12</v>
      </c>
      <c r="K6">
        <v>1</v>
      </c>
      <c r="L6">
        <v>4</v>
      </c>
      <c r="M6">
        <v>19</v>
      </c>
      <c r="P6">
        <v>1</v>
      </c>
      <c r="Q6">
        <v>5</v>
      </c>
      <c r="R6">
        <v>16</v>
      </c>
      <c r="U6">
        <v>1</v>
      </c>
      <c r="V6">
        <v>6</v>
      </c>
      <c r="W6">
        <v>17</v>
      </c>
      <c r="AB6">
        <v>44</v>
      </c>
      <c r="AD6">
        <v>27</v>
      </c>
      <c r="AE6">
        <v>10</v>
      </c>
      <c r="AG6">
        <v>11</v>
      </c>
      <c r="AH6">
        <v>46</v>
      </c>
      <c r="AJ6">
        <v>41</v>
      </c>
      <c r="AK6">
        <v>16</v>
      </c>
      <c r="AM6">
        <v>12</v>
      </c>
      <c r="AN6">
        <v>40</v>
      </c>
      <c r="AP6">
        <v>44</v>
      </c>
      <c r="AQ6">
        <v>364</v>
      </c>
    </row>
    <row r="7" spans="1:43">
      <c r="A7" s="1" t="s">
        <v>24</v>
      </c>
      <c r="B7">
        <v>34</v>
      </c>
      <c r="F7">
        <v>42</v>
      </c>
      <c r="G7">
        <v>5</v>
      </c>
      <c r="H7">
        <v>36</v>
      </c>
      <c r="K7">
        <v>26</v>
      </c>
      <c r="L7">
        <v>23</v>
      </c>
      <c r="M7">
        <v>52</v>
      </c>
      <c r="P7">
        <v>37</v>
      </c>
      <c r="Q7">
        <v>23</v>
      </c>
      <c r="R7">
        <v>59</v>
      </c>
      <c r="U7">
        <v>26</v>
      </c>
      <c r="V7">
        <v>24</v>
      </c>
      <c r="W7">
        <v>73</v>
      </c>
      <c r="AB7">
        <v>55</v>
      </c>
      <c r="AC7">
        <v>1</v>
      </c>
      <c r="AD7">
        <v>17</v>
      </c>
      <c r="AH7">
        <v>98</v>
      </c>
      <c r="AJ7">
        <v>34</v>
      </c>
      <c r="AN7">
        <v>127</v>
      </c>
      <c r="AP7">
        <v>44</v>
      </c>
      <c r="AQ7">
        <v>795</v>
      </c>
    </row>
    <row r="8" spans="1:43">
      <c r="A8" s="1" t="s">
        <v>25</v>
      </c>
      <c r="B8">
        <v>5</v>
      </c>
      <c r="F8">
        <v>6</v>
      </c>
      <c r="G8">
        <v>19</v>
      </c>
      <c r="H8">
        <v>16</v>
      </c>
      <c r="K8">
        <v>5</v>
      </c>
      <c r="L8">
        <v>39</v>
      </c>
      <c r="M8">
        <v>15</v>
      </c>
      <c r="N8">
        <v>4</v>
      </c>
      <c r="P8">
        <v>7</v>
      </c>
      <c r="Q8">
        <v>33</v>
      </c>
      <c r="R8">
        <v>17</v>
      </c>
      <c r="S8">
        <v>3</v>
      </c>
      <c r="T8">
        <v>2</v>
      </c>
      <c r="U8">
        <v>6</v>
      </c>
      <c r="V8">
        <v>40</v>
      </c>
      <c r="W8">
        <v>14</v>
      </c>
      <c r="AB8">
        <v>64</v>
      </c>
      <c r="AD8">
        <v>24</v>
      </c>
      <c r="AH8">
        <v>65</v>
      </c>
      <c r="AJ8">
        <v>39</v>
      </c>
      <c r="AK8">
        <v>8</v>
      </c>
      <c r="AM8">
        <v>2</v>
      </c>
      <c r="AN8">
        <v>51</v>
      </c>
      <c r="AP8">
        <v>47</v>
      </c>
      <c r="AQ8">
        <v>496</v>
      </c>
    </row>
    <row r="9" spans="1:43">
      <c r="A9" s="1" t="s">
        <v>26</v>
      </c>
      <c r="B9">
        <v>20</v>
      </c>
      <c r="F9">
        <v>25</v>
      </c>
      <c r="G9">
        <v>33</v>
      </c>
      <c r="H9">
        <v>31</v>
      </c>
      <c r="K9">
        <v>30</v>
      </c>
      <c r="L9">
        <v>43</v>
      </c>
      <c r="M9">
        <v>36</v>
      </c>
      <c r="N9">
        <v>13</v>
      </c>
      <c r="O9">
        <v>4</v>
      </c>
      <c r="P9">
        <v>31</v>
      </c>
      <c r="Q9">
        <v>45</v>
      </c>
      <c r="R9">
        <v>32</v>
      </c>
      <c r="S9">
        <v>30</v>
      </c>
      <c r="T9">
        <v>6</v>
      </c>
      <c r="U9">
        <v>20</v>
      </c>
      <c r="V9">
        <v>53</v>
      </c>
      <c r="W9">
        <v>52</v>
      </c>
      <c r="X9">
        <v>6</v>
      </c>
      <c r="Z9">
        <v>4</v>
      </c>
      <c r="AB9">
        <v>47</v>
      </c>
      <c r="AC9">
        <v>2</v>
      </c>
      <c r="AD9">
        <v>177</v>
      </c>
      <c r="AE9">
        <v>50</v>
      </c>
      <c r="AG9">
        <v>159</v>
      </c>
      <c r="AH9">
        <v>42</v>
      </c>
      <c r="AI9">
        <v>2</v>
      </c>
      <c r="AJ9">
        <v>209</v>
      </c>
      <c r="AK9">
        <v>86</v>
      </c>
      <c r="AL9">
        <v>1</v>
      </c>
      <c r="AM9">
        <v>121</v>
      </c>
      <c r="AN9">
        <v>44</v>
      </c>
      <c r="AO9">
        <v>2</v>
      </c>
      <c r="AP9">
        <v>206</v>
      </c>
      <c r="AQ9">
        <v>1598</v>
      </c>
    </row>
    <row r="10" spans="1:43">
      <c r="A10" s="1" t="s">
        <v>27</v>
      </c>
      <c r="B10">
        <v>26</v>
      </c>
      <c r="F10">
        <v>22</v>
      </c>
      <c r="G10">
        <v>11</v>
      </c>
      <c r="H10">
        <v>19</v>
      </c>
      <c r="K10">
        <v>23</v>
      </c>
      <c r="L10">
        <v>24</v>
      </c>
      <c r="M10">
        <v>26</v>
      </c>
      <c r="N10">
        <v>10</v>
      </c>
      <c r="P10">
        <v>18</v>
      </c>
      <c r="Q10">
        <v>41</v>
      </c>
      <c r="R10">
        <v>18</v>
      </c>
      <c r="S10">
        <v>28</v>
      </c>
      <c r="T10">
        <v>1</v>
      </c>
      <c r="U10">
        <v>22</v>
      </c>
      <c r="V10">
        <v>27</v>
      </c>
      <c r="W10">
        <v>20</v>
      </c>
      <c r="AB10">
        <v>55</v>
      </c>
      <c r="AD10">
        <v>93</v>
      </c>
      <c r="AE10">
        <v>69</v>
      </c>
      <c r="AH10">
        <v>63</v>
      </c>
      <c r="AJ10">
        <v>95</v>
      </c>
      <c r="AK10">
        <v>55</v>
      </c>
      <c r="AM10">
        <v>7</v>
      </c>
      <c r="AN10">
        <v>59</v>
      </c>
      <c r="AP10">
        <v>101</v>
      </c>
      <c r="AQ10">
        <v>903</v>
      </c>
    </row>
    <row r="11" spans="1:43">
      <c r="A11" s="1" t="s">
        <v>28</v>
      </c>
      <c r="B11">
        <v>4</v>
      </c>
      <c r="F11">
        <v>7</v>
      </c>
      <c r="G11">
        <v>14</v>
      </c>
      <c r="H11">
        <v>19</v>
      </c>
      <c r="K11">
        <v>10</v>
      </c>
      <c r="L11">
        <v>22</v>
      </c>
      <c r="M11">
        <v>20</v>
      </c>
      <c r="N11">
        <v>12</v>
      </c>
      <c r="O11">
        <v>2</v>
      </c>
      <c r="P11">
        <v>8</v>
      </c>
      <c r="Q11">
        <v>21</v>
      </c>
      <c r="R11">
        <v>22</v>
      </c>
      <c r="S11">
        <v>11</v>
      </c>
      <c r="T11">
        <v>7</v>
      </c>
      <c r="U11">
        <v>7</v>
      </c>
      <c r="V11">
        <v>26</v>
      </c>
      <c r="W11">
        <v>29</v>
      </c>
      <c r="AB11">
        <v>37</v>
      </c>
      <c r="AD11">
        <v>86</v>
      </c>
      <c r="AE11">
        <v>66</v>
      </c>
      <c r="AG11">
        <v>19</v>
      </c>
      <c r="AH11">
        <v>36</v>
      </c>
      <c r="AJ11">
        <v>96</v>
      </c>
      <c r="AK11">
        <v>75</v>
      </c>
      <c r="AM11">
        <v>11</v>
      </c>
      <c r="AN11">
        <v>29</v>
      </c>
      <c r="AO11">
        <v>2</v>
      </c>
      <c r="AP11">
        <v>108</v>
      </c>
      <c r="AQ11">
        <v>773</v>
      </c>
    </row>
    <row r="12" spans="1:43">
      <c r="A12" s="1" t="s">
        <v>29</v>
      </c>
      <c r="AB12">
        <v>33</v>
      </c>
      <c r="AD12">
        <v>32</v>
      </c>
      <c r="AH12">
        <v>51</v>
      </c>
      <c r="AJ12">
        <v>24</v>
      </c>
      <c r="AN12">
        <v>51</v>
      </c>
      <c r="AP12">
        <v>25</v>
      </c>
      <c r="AQ12">
        <v>216</v>
      </c>
    </row>
    <row r="13" spans="1:43">
      <c r="A13" s="1" t="s">
        <v>30</v>
      </c>
      <c r="B13">
        <v>9</v>
      </c>
      <c r="E13">
        <v>3</v>
      </c>
      <c r="F13">
        <v>9</v>
      </c>
      <c r="G13">
        <v>8</v>
      </c>
      <c r="H13">
        <v>9</v>
      </c>
      <c r="K13">
        <v>3</v>
      </c>
      <c r="L13">
        <v>11</v>
      </c>
      <c r="M13">
        <v>11</v>
      </c>
      <c r="N13">
        <v>4</v>
      </c>
      <c r="P13">
        <v>3</v>
      </c>
      <c r="Q13">
        <v>18</v>
      </c>
      <c r="R13">
        <v>11</v>
      </c>
      <c r="S13">
        <v>10</v>
      </c>
      <c r="T13">
        <v>1</v>
      </c>
      <c r="U13">
        <v>2</v>
      </c>
      <c r="V13">
        <v>20</v>
      </c>
      <c r="W13">
        <v>11</v>
      </c>
      <c r="AB13">
        <v>50</v>
      </c>
      <c r="AD13">
        <v>44</v>
      </c>
      <c r="AE13">
        <v>127</v>
      </c>
      <c r="AG13">
        <v>17</v>
      </c>
      <c r="AH13">
        <v>47</v>
      </c>
      <c r="AJ13">
        <v>54</v>
      </c>
      <c r="AK13">
        <v>118</v>
      </c>
      <c r="AM13">
        <v>21</v>
      </c>
      <c r="AN13">
        <v>27</v>
      </c>
      <c r="AP13">
        <v>70</v>
      </c>
      <c r="AQ13">
        <v>698</v>
      </c>
    </row>
    <row r="14" spans="1:43">
      <c r="A14" s="1" t="s">
        <v>31</v>
      </c>
      <c r="B14">
        <v>2</v>
      </c>
      <c r="F14">
        <v>2</v>
      </c>
      <c r="G14">
        <v>3</v>
      </c>
      <c r="H14">
        <v>12</v>
      </c>
      <c r="K14">
        <v>1</v>
      </c>
      <c r="L14">
        <v>11</v>
      </c>
      <c r="M14">
        <v>6</v>
      </c>
      <c r="N14">
        <v>5</v>
      </c>
      <c r="P14">
        <v>2</v>
      </c>
      <c r="Q14">
        <v>8</v>
      </c>
      <c r="R14">
        <v>5</v>
      </c>
      <c r="S14">
        <v>5</v>
      </c>
      <c r="T14">
        <v>1</v>
      </c>
      <c r="U14">
        <v>1</v>
      </c>
      <c r="V14">
        <v>13</v>
      </c>
      <c r="W14">
        <v>5</v>
      </c>
      <c r="AB14">
        <v>26</v>
      </c>
      <c r="AC14">
        <v>1</v>
      </c>
      <c r="AD14">
        <v>11</v>
      </c>
      <c r="AE14">
        <v>10</v>
      </c>
      <c r="AG14">
        <v>2</v>
      </c>
      <c r="AH14">
        <v>27</v>
      </c>
      <c r="AI14">
        <v>1</v>
      </c>
      <c r="AJ14">
        <v>11</v>
      </c>
      <c r="AK14">
        <v>10</v>
      </c>
      <c r="AM14">
        <v>3</v>
      </c>
      <c r="AN14">
        <v>17</v>
      </c>
      <c r="AP14">
        <v>25</v>
      </c>
      <c r="AQ14">
        <v>211</v>
      </c>
    </row>
    <row r="15" spans="1:43">
      <c r="A15" s="1" t="s">
        <v>32</v>
      </c>
      <c r="F15">
        <v>3</v>
      </c>
      <c r="G15">
        <v>5</v>
      </c>
      <c r="H15">
        <v>5</v>
      </c>
      <c r="K15">
        <v>6</v>
      </c>
      <c r="L15">
        <v>10</v>
      </c>
      <c r="M15">
        <v>2</v>
      </c>
      <c r="N15">
        <v>6</v>
      </c>
      <c r="P15">
        <v>6</v>
      </c>
      <c r="Q15">
        <v>9</v>
      </c>
      <c r="R15">
        <v>3</v>
      </c>
      <c r="S15">
        <v>2</v>
      </c>
      <c r="U15">
        <v>11</v>
      </c>
      <c r="V15">
        <v>12</v>
      </c>
      <c r="W15">
        <v>8</v>
      </c>
      <c r="AB15">
        <v>41</v>
      </c>
      <c r="AC15">
        <v>3</v>
      </c>
      <c r="AD15">
        <v>43</v>
      </c>
      <c r="AE15">
        <v>20</v>
      </c>
      <c r="AG15">
        <v>19</v>
      </c>
      <c r="AH15">
        <v>37</v>
      </c>
      <c r="AI15">
        <v>2</v>
      </c>
      <c r="AJ15">
        <v>58</v>
      </c>
      <c r="AK15">
        <v>34</v>
      </c>
      <c r="AM15">
        <v>17</v>
      </c>
      <c r="AN15">
        <v>54</v>
      </c>
      <c r="AP15">
        <v>71</v>
      </c>
      <c r="AQ15">
        <v>477</v>
      </c>
    </row>
    <row r="16" spans="1:43">
      <c r="A16" s="1" t="s">
        <v>33</v>
      </c>
      <c r="B16">
        <v>26</v>
      </c>
      <c r="E16">
        <v>3</v>
      </c>
      <c r="F16">
        <v>26</v>
      </c>
      <c r="H16">
        <v>27</v>
      </c>
      <c r="K16">
        <v>41</v>
      </c>
      <c r="L16">
        <v>8</v>
      </c>
      <c r="M16">
        <v>37</v>
      </c>
      <c r="N16">
        <v>3</v>
      </c>
      <c r="P16">
        <v>37</v>
      </c>
      <c r="Q16">
        <v>12</v>
      </c>
      <c r="R16">
        <v>39</v>
      </c>
      <c r="S16">
        <v>7</v>
      </c>
      <c r="T16">
        <v>4</v>
      </c>
      <c r="U16">
        <v>44</v>
      </c>
      <c r="V16">
        <v>16</v>
      </c>
      <c r="W16">
        <v>39</v>
      </c>
      <c r="AB16">
        <v>41</v>
      </c>
      <c r="AC16">
        <v>1</v>
      </c>
      <c r="AD16">
        <v>163</v>
      </c>
      <c r="AE16">
        <v>42</v>
      </c>
      <c r="AG16">
        <v>8</v>
      </c>
      <c r="AH16">
        <v>53</v>
      </c>
      <c r="AI16">
        <v>1</v>
      </c>
      <c r="AJ16">
        <v>183</v>
      </c>
      <c r="AK16">
        <v>43</v>
      </c>
      <c r="AL16">
        <v>1</v>
      </c>
      <c r="AM16">
        <v>8</v>
      </c>
      <c r="AN16">
        <v>69</v>
      </c>
      <c r="AP16">
        <v>178</v>
      </c>
      <c r="AQ16">
        <v>1130</v>
      </c>
    </row>
    <row r="17" spans="1:43">
      <c r="A17" s="1" t="s">
        <v>34</v>
      </c>
      <c r="E17">
        <v>3</v>
      </c>
      <c r="F17">
        <v>1</v>
      </c>
      <c r="H17">
        <v>7</v>
      </c>
      <c r="L17">
        <v>2</v>
      </c>
      <c r="M17">
        <v>9</v>
      </c>
      <c r="N17">
        <v>3</v>
      </c>
      <c r="Q17">
        <v>4</v>
      </c>
      <c r="R17">
        <v>3</v>
      </c>
      <c r="S17">
        <v>4</v>
      </c>
      <c r="U17">
        <v>1</v>
      </c>
      <c r="V17">
        <v>5</v>
      </c>
      <c r="W17">
        <v>4</v>
      </c>
      <c r="AB17">
        <v>11</v>
      </c>
      <c r="AD17">
        <v>29</v>
      </c>
      <c r="AE17">
        <v>48</v>
      </c>
      <c r="AG17">
        <v>2</v>
      </c>
      <c r="AH17">
        <v>13</v>
      </c>
      <c r="AJ17">
        <v>27</v>
      </c>
      <c r="AK17">
        <v>38</v>
      </c>
      <c r="AM17">
        <v>3</v>
      </c>
      <c r="AN17">
        <v>14</v>
      </c>
      <c r="AP17">
        <v>26</v>
      </c>
      <c r="AQ17">
        <v>247</v>
      </c>
    </row>
    <row r="18" spans="1:43">
      <c r="A18" s="1" t="s">
        <v>35</v>
      </c>
      <c r="V18">
        <v>3</v>
      </c>
      <c r="W18">
        <v>6</v>
      </c>
      <c r="AK18">
        <v>9</v>
      </c>
      <c r="AM18">
        <v>3</v>
      </c>
      <c r="AN18">
        <v>7</v>
      </c>
      <c r="AP18">
        <v>3</v>
      </c>
      <c r="AQ18">
        <v>31</v>
      </c>
    </row>
    <row r="19" spans="1:43">
      <c r="A19" s="1" t="s">
        <v>36</v>
      </c>
      <c r="B19">
        <v>8</v>
      </c>
      <c r="F19">
        <v>13</v>
      </c>
      <c r="G19">
        <v>33</v>
      </c>
      <c r="H19">
        <v>26</v>
      </c>
      <c r="K19">
        <v>15</v>
      </c>
      <c r="L19">
        <v>26</v>
      </c>
      <c r="M19">
        <v>31</v>
      </c>
      <c r="P19">
        <v>12</v>
      </c>
      <c r="Q19">
        <v>20</v>
      </c>
      <c r="R19">
        <v>31</v>
      </c>
      <c r="S19">
        <v>1</v>
      </c>
      <c r="U19">
        <v>15</v>
      </c>
      <c r="V19">
        <v>39</v>
      </c>
      <c r="W19">
        <v>38</v>
      </c>
      <c r="AB19">
        <v>54</v>
      </c>
      <c r="AD19">
        <v>30</v>
      </c>
      <c r="AE19">
        <v>18</v>
      </c>
      <c r="AH19">
        <v>68</v>
      </c>
      <c r="AJ19">
        <v>52</v>
      </c>
      <c r="AK19">
        <v>16</v>
      </c>
      <c r="AM19">
        <v>3</v>
      </c>
      <c r="AN19">
        <v>44</v>
      </c>
      <c r="AP19">
        <v>62</v>
      </c>
      <c r="AQ19">
        <v>596</v>
      </c>
    </row>
    <row r="20" spans="1:43">
      <c r="A20" s="1" t="s">
        <v>37</v>
      </c>
      <c r="B20">
        <v>3</v>
      </c>
      <c r="F20">
        <v>5</v>
      </c>
      <c r="G20">
        <v>6</v>
      </c>
      <c r="H20">
        <v>9</v>
      </c>
      <c r="K20">
        <v>9</v>
      </c>
      <c r="L20">
        <v>16</v>
      </c>
      <c r="M20">
        <v>8</v>
      </c>
      <c r="N20">
        <v>9</v>
      </c>
      <c r="O20">
        <v>1</v>
      </c>
      <c r="P20">
        <v>7</v>
      </c>
      <c r="Q20">
        <v>12</v>
      </c>
      <c r="R20">
        <v>6</v>
      </c>
      <c r="S20">
        <v>8</v>
      </c>
      <c r="T20">
        <v>1</v>
      </c>
      <c r="U20">
        <v>5</v>
      </c>
      <c r="V20">
        <v>17</v>
      </c>
      <c r="W20">
        <v>11</v>
      </c>
      <c r="AB20">
        <v>29</v>
      </c>
      <c r="AC20">
        <v>5</v>
      </c>
      <c r="AD20">
        <v>107</v>
      </c>
      <c r="AE20">
        <v>61</v>
      </c>
      <c r="AF20">
        <v>3</v>
      </c>
      <c r="AG20">
        <v>34</v>
      </c>
      <c r="AH20">
        <v>41</v>
      </c>
      <c r="AI20">
        <v>1</v>
      </c>
      <c r="AJ20">
        <v>106</v>
      </c>
      <c r="AK20">
        <v>53</v>
      </c>
      <c r="AM20">
        <v>36</v>
      </c>
      <c r="AN20">
        <v>32</v>
      </c>
      <c r="AP20">
        <v>104</v>
      </c>
      <c r="AQ20">
        <v>730</v>
      </c>
    </row>
    <row r="21" spans="1:43">
      <c r="A21" s="1" t="s">
        <v>38</v>
      </c>
      <c r="B21">
        <v>22</v>
      </c>
      <c r="F21">
        <v>14</v>
      </c>
      <c r="G21">
        <v>12</v>
      </c>
      <c r="H21">
        <v>23</v>
      </c>
      <c r="K21">
        <v>34</v>
      </c>
      <c r="L21">
        <v>19</v>
      </c>
      <c r="M21">
        <v>29</v>
      </c>
      <c r="N21">
        <v>5</v>
      </c>
      <c r="O21">
        <v>13</v>
      </c>
      <c r="P21">
        <v>22</v>
      </c>
      <c r="Q21">
        <v>16</v>
      </c>
      <c r="R21">
        <v>44</v>
      </c>
      <c r="S21">
        <v>12</v>
      </c>
      <c r="T21">
        <v>18</v>
      </c>
      <c r="U21">
        <v>22</v>
      </c>
      <c r="V21">
        <v>20</v>
      </c>
      <c r="W21">
        <v>47</v>
      </c>
      <c r="Y21">
        <v>118</v>
      </c>
      <c r="AB21">
        <v>69</v>
      </c>
      <c r="AD21">
        <v>71</v>
      </c>
      <c r="AE21">
        <v>170</v>
      </c>
      <c r="AG21">
        <v>29</v>
      </c>
      <c r="AH21">
        <v>73</v>
      </c>
      <c r="AI21">
        <v>1</v>
      </c>
      <c r="AJ21">
        <v>91</v>
      </c>
      <c r="AK21">
        <v>164</v>
      </c>
      <c r="AM21">
        <v>33</v>
      </c>
      <c r="AN21">
        <v>78</v>
      </c>
      <c r="AO21">
        <v>1</v>
      </c>
      <c r="AP21">
        <v>105</v>
      </c>
      <c r="AQ21">
        <v>1340</v>
      </c>
    </row>
    <row r="22" spans="1:43">
      <c r="A22" s="1" t="s">
        <v>39</v>
      </c>
      <c r="B22">
        <v>13</v>
      </c>
      <c r="F22">
        <v>15</v>
      </c>
      <c r="G22">
        <v>8</v>
      </c>
      <c r="H22">
        <v>13</v>
      </c>
      <c r="K22">
        <v>8</v>
      </c>
      <c r="L22">
        <v>25</v>
      </c>
      <c r="M22">
        <v>16</v>
      </c>
      <c r="N22">
        <v>2</v>
      </c>
      <c r="P22">
        <v>4</v>
      </c>
      <c r="Q22">
        <v>45</v>
      </c>
      <c r="R22">
        <v>23</v>
      </c>
      <c r="S22">
        <v>17</v>
      </c>
      <c r="T22">
        <v>1</v>
      </c>
      <c r="U22">
        <v>10</v>
      </c>
      <c r="V22">
        <v>34</v>
      </c>
      <c r="W22">
        <v>24</v>
      </c>
      <c r="AB22">
        <v>15</v>
      </c>
      <c r="AC22">
        <v>3</v>
      </c>
      <c r="AD22">
        <v>165</v>
      </c>
      <c r="AE22">
        <v>107</v>
      </c>
      <c r="AF22">
        <v>1</v>
      </c>
      <c r="AG22">
        <v>13</v>
      </c>
      <c r="AH22">
        <v>14</v>
      </c>
      <c r="AI22">
        <v>4</v>
      </c>
      <c r="AJ22">
        <v>181</v>
      </c>
      <c r="AK22">
        <v>108</v>
      </c>
      <c r="AM22">
        <v>17</v>
      </c>
      <c r="AN22">
        <v>22</v>
      </c>
      <c r="AO22">
        <v>7</v>
      </c>
      <c r="AP22">
        <v>165</v>
      </c>
      <c r="AQ22">
        <v>1059</v>
      </c>
    </row>
    <row r="23" spans="1:43">
      <c r="A23" s="1" t="s">
        <v>40</v>
      </c>
      <c r="B23">
        <v>70</v>
      </c>
      <c r="F23">
        <v>53</v>
      </c>
      <c r="G23">
        <v>41</v>
      </c>
      <c r="H23">
        <v>42</v>
      </c>
      <c r="I23">
        <v>3</v>
      </c>
      <c r="K23">
        <v>63</v>
      </c>
      <c r="L23">
        <v>35</v>
      </c>
      <c r="M23">
        <v>40</v>
      </c>
      <c r="N23">
        <v>9</v>
      </c>
      <c r="O23">
        <v>10</v>
      </c>
      <c r="P23">
        <v>54</v>
      </c>
      <c r="Q23">
        <v>44</v>
      </c>
      <c r="R23">
        <v>42</v>
      </c>
      <c r="S23">
        <v>14</v>
      </c>
      <c r="T23">
        <v>2</v>
      </c>
      <c r="U23">
        <v>48</v>
      </c>
      <c r="V23">
        <v>53</v>
      </c>
      <c r="W23">
        <v>48</v>
      </c>
      <c r="Y23">
        <v>2</v>
      </c>
      <c r="AB23">
        <v>39</v>
      </c>
      <c r="AC23">
        <v>1</v>
      </c>
      <c r="AD23">
        <v>104</v>
      </c>
      <c r="AE23">
        <v>20</v>
      </c>
      <c r="AG23">
        <v>12</v>
      </c>
      <c r="AH23">
        <v>35</v>
      </c>
      <c r="AJ23">
        <v>117</v>
      </c>
      <c r="AK23">
        <v>13</v>
      </c>
      <c r="AM23">
        <v>10</v>
      </c>
      <c r="AN23">
        <v>58</v>
      </c>
      <c r="AO23">
        <v>1</v>
      </c>
      <c r="AP23">
        <v>131</v>
      </c>
      <c r="AQ23">
        <v>1131</v>
      </c>
    </row>
    <row r="24" spans="1:43">
      <c r="A24" s="1" t="s">
        <v>41</v>
      </c>
      <c r="B24">
        <v>18</v>
      </c>
      <c r="F24">
        <v>14</v>
      </c>
      <c r="G24">
        <v>10</v>
      </c>
      <c r="H24">
        <v>7</v>
      </c>
      <c r="K24">
        <v>17</v>
      </c>
      <c r="L24">
        <v>14</v>
      </c>
      <c r="M24">
        <v>6</v>
      </c>
      <c r="N24">
        <v>6</v>
      </c>
      <c r="P24">
        <v>14</v>
      </c>
      <c r="Q24">
        <v>10</v>
      </c>
      <c r="R24">
        <v>4</v>
      </c>
      <c r="S24">
        <v>3</v>
      </c>
      <c r="T24">
        <v>1</v>
      </c>
      <c r="U24">
        <v>16</v>
      </c>
      <c r="V24">
        <v>15</v>
      </c>
      <c r="W24">
        <v>11</v>
      </c>
      <c r="AB24">
        <v>12</v>
      </c>
      <c r="AC24">
        <v>3</v>
      </c>
      <c r="AD24">
        <v>116</v>
      </c>
      <c r="AE24">
        <v>146</v>
      </c>
      <c r="AG24">
        <v>64</v>
      </c>
      <c r="AH24">
        <v>18</v>
      </c>
      <c r="AI24">
        <v>2</v>
      </c>
      <c r="AJ24">
        <v>110</v>
      </c>
      <c r="AK24">
        <v>147</v>
      </c>
      <c r="AL24">
        <v>1</v>
      </c>
      <c r="AM24">
        <v>63</v>
      </c>
      <c r="AN24">
        <v>24</v>
      </c>
      <c r="AO24">
        <v>2</v>
      </c>
      <c r="AP24">
        <v>108</v>
      </c>
      <c r="AQ24">
        <v>965</v>
      </c>
    </row>
    <row r="25" spans="1:43">
      <c r="A25" s="1" t="s">
        <v>42</v>
      </c>
      <c r="B25">
        <v>1</v>
      </c>
      <c r="G25">
        <v>8</v>
      </c>
      <c r="H25">
        <v>5</v>
      </c>
      <c r="L25">
        <v>13</v>
      </c>
      <c r="M25">
        <v>1</v>
      </c>
      <c r="Q25">
        <v>14</v>
      </c>
      <c r="R25">
        <v>3</v>
      </c>
      <c r="V25">
        <v>15</v>
      </c>
      <c r="W25">
        <v>5</v>
      </c>
      <c r="Y25">
        <v>52</v>
      </c>
      <c r="Z25">
        <v>30</v>
      </c>
      <c r="AB25">
        <v>21</v>
      </c>
      <c r="AD25">
        <v>26</v>
      </c>
      <c r="AE25">
        <v>39</v>
      </c>
      <c r="AG25">
        <v>40</v>
      </c>
      <c r="AH25">
        <v>29</v>
      </c>
      <c r="AI25">
        <v>1</v>
      </c>
      <c r="AJ25">
        <v>21</v>
      </c>
      <c r="AK25">
        <v>42</v>
      </c>
      <c r="AM25">
        <v>41</v>
      </c>
      <c r="AN25">
        <v>23</v>
      </c>
      <c r="AP25">
        <v>25</v>
      </c>
      <c r="AQ25">
        <v>442</v>
      </c>
    </row>
    <row r="26" spans="1:43">
      <c r="A26" s="1" t="s">
        <v>43</v>
      </c>
      <c r="B26">
        <v>6</v>
      </c>
      <c r="E26">
        <v>5</v>
      </c>
      <c r="F26">
        <v>2</v>
      </c>
      <c r="H26">
        <v>4</v>
      </c>
      <c r="K26">
        <v>3</v>
      </c>
      <c r="L26">
        <v>8</v>
      </c>
      <c r="M26">
        <v>4</v>
      </c>
      <c r="P26">
        <v>5</v>
      </c>
      <c r="Q26">
        <v>7</v>
      </c>
      <c r="R26">
        <v>3</v>
      </c>
      <c r="S26">
        <v>4</v>
      </c>
      <c r="U26">
        <v>5</v>
      </c>
      <c r="V26">
        <v>11</v>
      </c>
      <c r="W26">
        <v>3</v>
      </c>
      <c r="AB26">
        <v>22</v>
      </c>
      <c r="AD26">
        <v>20</v>
      </c>
      <c r="AE26">
        <v>39</v>
      </c>
      <c r="AG26">
        <v>10</v>
      </c>
      <c r="AH26">
        <v>14</v>
      </c>
      <c r="AJ26">
        <v>28</v>
      </c>
      <c r="AK26">
        <v>36</v>
      </c>
      <c r="AM26">
        <v>10</v>
      </c>
      <c r="AN26">
        <v>8</v>
      </c>
      <c r="AP26">
        <v>35</v>
      </c>
      <c r="AQ26">
        <v>283</v>
      </c>
    </row>
    <row r="27" spans="1:43">
      <c r="A27" s="1" t="s">
        <v>44</v>
      </c>
      <c r="G27">
        <v>36</v>
      </c>
      <c r="H27">
        <v>21</v>
      </c>
      <c r="L27">
        <v>27</v>
      </c>
      <c r="M27">
        <v>34</v>
      </c>
      <c r="Q27">
        <v>23</v>
      </c>
      <c r="R27">
        <v>35</v>
      </c>
      <c r="U27">
        <v>2</v>
      </c>
      <c r="V27">
        <v>13</v>
      </c>
      <c r="W27">
        <v>33</v>
      </c>
      <c r="X27">
        <v>9</v>
      </c>
      <c r="Z27">
        <v>39</v>
      </c>
      <c r="AB27">
        <v>20</v>
      </c>
      <c r="AD27">
        <v>24</v>
      </c>
      <c r="AE27">
        <v>45</v>
      </c>
      <c r="AG27">
        <v>44</v>
      </c>
      <c r="AH27">
        <v>32</v>
      </c>
      <c r="AJ27">
        <v>41</v>
      </c>
      <c r="AK27">
        <v>55</v>
      </c>
      <c r="AM27">
        <v>39</v>
      </c>
      <c r="AN27">
        <v>38</v>
      </c>
      <c r="AP27">
        <v>34</v>
      </c>
      <c r="AQ27">
        <v>587</v>
      </c>
    </row>
    <row r="28" spans="1:43">
      <c r="A28" s="1" t="s">
        <v>45</v>
      </c>
      <c r="G28">
        <v>12</v>
      </c>
      <c r="H28">
        <v>15</v>
      </c>
      <c r="L28">
        <v>19</v>
      </c>
      <c r="M28">
        <v>10</v>
      </c>
      <c r="Q28">
        <v>21</v>
      </c>
      <c r="R28">
        <v>8</v>
      </c>
      <c r="U28">
        <v>1</v>
      </c>
      <c r="V28">
        <v>14</v>
      </c>
      <c r="W28">
        <v>10</v>
      </c>
      <c r="AB28">
        <v>10</v>
      </c>
      <c r="AD28">
        <v>65</v>
      </c>
      <c r="AE28">
        <v>46</v>
      </c>
      <c r="AG28">
        <v>16</v>
      </c>
      <c r="AH28">
        <v>14</v>
      </c>
      <c r="AJ28">
        <v>71</v>
      </c>
      <c r="AK28">
        <v>56</v>
      </c>
      <c r="AM28">
        <v>21</v>
      </c>
      <c r="AN28">
        <v>15</v>
      </c>
      <c r="AP28">
        <v>62</v>
      </c>
      <c r="AQ28">
        <v>459</v>
      </c>
    </row>
    <row r="29" spans="1:43">
      <c r="A29" s="1" t="s">
        <v>46</v>
      </c>
      <c r="Q29">
        <v>10</v>
      </c>
      <c r="V29">
        <v>4</v>
      </c>
      <c r="AE29">
        <v>23</v>
      </c>
      <c r="AG29">
        <v>7</v>
      </c>
      <c r="AH29">
        <v>26</v>
      </c>
      <c r="AJ29">
        <v>26</v>
      </c>
      <c r="AK29">
        <v>25</v>
      </c>
      <c r="AM29">
        <v>6</v>
      </c>
      <c r="AN29">
        <v>23</v>
      </c>
      <c r="AP29">
        <v>30</v>
      </c>
      <c r="AQ29">
        <v>180</v>
      </c>
    </row>
    <row r="30" spans="1:43">
      <c r="A30" s="1" t="s">
        <v>47</v>
      </c>
      <c r="E30">
        <v>6</v>
      </c>
      <c r="L30">
        <v>7</v>
      </c>
      <c r="AB30">
        <v>18</v>
      </c>
      <c r="AD30">
        <v>30</v>
      </c>
      <c r="AQ30">
        <v>55</v>
      </c>
    </row>
    <row r="31" spans="1:43">
      <c r="A31" s="1" t="s">
        <v>48</v>
      </c>
      <c r="E31">
        <v>3</v>
      </c>
      <c r="H31">
        <v>2</v>
      </c>
      <c r="L31">
        <v>4</v>
      </c>
      <c r="M31">
        <v>1</v>
      </c>
      <c r="Q31">
        <v>12</v>
      </c>
      <c r="V31">
        <v>11</v>
      </c>
      <c r="Z31">
        <v>6</v>
      </c>
      <c r="AA31">
        <v>143</v>
      </c>
      <c r="AB31">
        <v>26</v>
      </c>
      <c r="AD31">
        <v>15</v>
      </c>
      <c r="AE31">
        <v>146</v>
      </c>
      <c r="AG31">
        <v>2</v>
      </c>
      <c r="AH31">
        <v>27</v>
      </c>
      <c r="AJ31">
        <v>15</v>
      </c>
      <c r="AK31">
        <v>145</v>
      </c>
      <c r="AM31">
        <v>6</v>
      </c>
      <c r="AN31">
        <v>21</v>
      </c>
      <c r="AP31">
        <v>19</v>
      </c>
      <c r="AQ31">
        <v>599</v>
      </c>
    </row>
    <row r="32" spans="1:43">
      <c r="A32" s="1" t="s">
        <v>49</v>
      </c>
      <c r="G32">
        <v>7</v>
      </c>
      <c r="H32">
        <v>1</v>
      </c>
      <c r="L32">
        <v>8</v>
      </c>
      <c r="M32">
        <v>4</v>
      </c>
      <c r="Q32">
        <v>5</v>
      </c>
      <c r="R32">
        <v>5</v>
      </c>
      <c r="V32">
        <v>6</v>
      </c>
      <c r="W32">
        <v>7</v>
      </c>
      <c r="AB32">
        <v>12</v>
      </c>
      <c r="AD32">
        <v>15</v>
      </c>
      <c r="AE32">
        <v>38</v>
      </c>
      <c r="AG32">
        <v>12</v>
      </c>
      <c r="AH32">
        <v>13</v>
      </c>
      <c r="AJ32">
        <v>17</v>
      </c>
      <c r="AK32">
        <v>35</v>
      </c>
      <c r="AM32">
        <v>15</v>
      </c>
      <c r="AN32">
        <v>14</v>
      </c>
      <c r="AP32">
        <v>14</v>
      </c>
      <c r="AQ32">
        <v>220</v>
      </c>
    </row>
    <row r="33" spans="1:43">
      <c r="A33" s="1" t="s">
        <v>50</v>
      </c>
      <c r="E33">
        <v>7</v>
      </c>
      <c r="H33">
        <v>2</v>
      </c>
      <c r="L33">
        <v>9</v>
      </c>
      <c r="M33">
        <v>2</v>
      </c>
      <c r="Q33">
        <v>6</v>
      </c>
      <c r="R33">
        <v>2</v>
      </c>
      <c r="V33">
        <v>8</v>
      </c>
      <c r="W33">
        <v>1</v>
      </c>
      <c r="AB33">
        <v>18</v>
      </c>
      <c r="AD33">
        <v>14</v>
      </c>
      <c r="AH33">
        <v>25</v>
      </c>
      <c r="AJ33">
        <v>7</v>
      </c>
      <c r="AN33">
        <v>25</v>
      </c>
      <c r="AP33">
        <v>6</v>
      </c>
      <c r="AQ33">
        <v>123</v>
      </c>
    </row>
    <row r="34" spans="1:43">
      <c r="A34" s="1" t="s">
        <v>51</v>
      </c>
      <c r="E34">
        <v>8</v>
      </c>
      <c r="H34">
        <v>7</v>
      </c>
      <c r="L34">
        <v>15</v>
      </c>
      <c r="M34">
        <v>4</v>
      </c>
      <c r="Q34">
        <v>9</v>
      </c>
      <c r="R34">
        <v>5</v>
      </c>
      <c r="V34">
        <v>5</v>
      </c>
      <c r="W34">
        <v>3</v>
      </c>
      <c r="AB34">
        <v>20</v>
      </c>
      <c r="AD34">
        <v>47</v>
      </c>
      <c r="AH34">
        <v>15</v>
      </c>
      <c r="AJ34">
        <v>48</v>
      </c>
      <c r="AN34">
        <v>22</v>
      </c>
      <c r="AP34">
        <v>45</v>
      </c>
      <c r="AQ34">
        <v>238</v>
      </c>
    </row>
    <row r="35" spans="1:43">
      <c r="A35" s="1" t="s">
        <v>52</v>
      </c>
      <c r="E35">
        <v>6</v>
      </c>
      <c r="H35">
        <v>5</v>
      </c>
      <c r="L35">
        <v>6</v>
      </c>
      <c r="M35">
        <v>7</v>
      </c>
      <c r="Q35">
        <v>11</v>
      </c>
      <c r="R35">
        <v>3</v>
      </c>
      <c r="V35">
        <v>12</v>
      </c>
      <c r="W35">
        <v>3</v>
      </c>
      <c r="AB35">
        <v>33</v>
      </c>
      <c r="AD35">
        <v>23</v>
      </c>
      <c r="AH35">
        <v>22</v>
      </c>
      <c r="AJ35">
        <v>34</v>
      </c>
      <c r="AN35">
        <v>27</v>
      </c>
      <c r="AP35">
        <v>38</v>
      </c>
      <c r="AQ35">
        <v>219</v>
      </c>
    </row>
    <row r="36" spans="1:43">
      <c r="A36" s="1" t="s">
        <v>53</v>
      </c>
      <c r="L36">
        <v>1</v>
      </c>
      <c r="AB36">
        <v>3</v>
      </c>
      <c r="AD36">
        <v>4</v>
      </c>
      <c r="AQ36">
        <v>8</v>
      </c>
    </row>
    <row r="37" spans="1:43">
      <c r="A37" s="1" t="s">
        <v>54</v>
      </c>
      <c r="E37">
        <v>4</v>
      </c>
      <c r="H37">
        <v>1</v>
      </c>
      <c r="L37">
        <v>7</v>
      </c>
      <c r="M37">
        <v>4</v>
      </c>
      <c r="Q37">
        <v>4</v>
      </c>
      <c r="R37">
        <v>4</v>
      </c>
      <c r="V37">
        <v>9</v>
      </c>
      <c r="AB37">
        <v>9</v>
      </c>
      <c r="AD37">
        <v>22</v>
      </c>
      <c r="AE37">
        <v>29</v>
      </c>
      <c r="AG37">
        <v>3</v>
      </c>
      <c r="AH37">
        <v>10</v>
      </c>
      <c r="AJ37">
        <v>20</v>
      </c>
      <c r="AK37">
        <v>26</v>
      </c>
      <c r="AM37">
        <v>5</v>
      </c>
      <c r="AN37">
        <v>12</v>
      </c>
      <c r="AP37">
        <v>18</v>
      </c>
      <c r="AQ37">
        <v>182</v>
      </c>
    </row>
    <row r="38" spans="1:43">
      <c r="A38" s="1" t="s">
        <v>55</v>
      </c>
      <c r="E38">
        <v>11</v>
      </c>
      <c r="H38">
        <v>3</v>
      </c>
      <c r="L38">
        <v>21</v>
      </c>
      <c r="Q38">
        <v>17</v>
      </c>
      <c r="V38">
        <v>17</v>
      </c>
      <c r="W38">
        <v>1</v>
      </c>
      <c r="AB38">
        <v>20</v>
      </c>
      <c r="AD38">
        <v>30</v>
      </c>
      <c r="AE38">
        <v>29</v>
      </c>
      <c r="AG38">
        <v>1</v>
      </c>
      <c r="AH38">
        <v>24</v>
      </c>
      <c r="AJ38">
        <v>23</v>
      </c>
      <c r="AK38">
        <v>27</v>
      </c>
      <c r="AM38">
        <v>3</v>
      </c>
      <c r="AN38">
        <v>26</v>
      </c>
      <c r="AP38">
        <v>21</v>
      </c>
      <c r="AQ38">
        <v>260</v>
      </c>
    </row>
    <row r="39" spans="1:43">
      <c r="A39" s="1" t="s">
        <v>56</v>
      </c>
      <c r="AB39">
        <v>1</v>
      </c>
      <c r="AD39">
        <v>8</v>
      </c>
      <c r="AJ39">
        <v>6</v>
      </c>
      <c r="AN39">
        <v>1</v>
      </c>
      <c r="AP39">
        <v>7</v>
      </c>
      <c r="AQ39">
        <v>23</v>
      </c>
    </row>
    <row r="40" spans="1:43">
      <c r="A40" s="1" t="s">
        <v>57</v>
      </c>
      <c r="G40">
        <v>14</v>
      </c>
      <c r="L40">
        <v>13</v>
      </c>
      <c r="M40">
        <v>1</v>
      </c>
      <c r="Q40">
        <v>15</v>
      </c>
      <c r="R40">
        <v>4</v>
      </c>
      <c r="V40">
        <v>13</v>
      </c>
      <c r="W40">
        <v>5</v>
      </c>
      <c r="AB40">
        <v>9</v>
      </c>
      <c r="AD40">
        <v>40</v>
      </c>
      <c r="AE40">
        <v>20</v>
      </c>
      <c r="AG40">
        <v>20</v>
      </c>
      <c r="AH40">
        <v>5</v>
      </c>
      <c r="AJ40">
        <v>38</v>
      </c>
      <c r="AK40">
        <v>25</v>
      </c>
      <c r="AM40">
        <v>19</v>
      </c>
      <c r="AN40">
        <v>8</v>
      </c>
      <c r="AP40">
        <v>48</v>
      </c>
      <c r="AQ40">
        <v>283</v>
      </c>
    </row>
    <row r="41" spans="1:43">
      <c r="A41" s="1" t="s">
        <v>58</v>
      </c>
      <c r="B41">
        <v>2</v>
      </c>
      <c r="E41">
        <v>26</v>
      </c>
      <c r="F41">
        <v>2</v>
      </c>
      <c r="G41">
        <v>1</v>
      </c>
      <c r="H41">
        <v>36</v>
      </c>
      <c r="K41">
        <v>1</v>
      </c>
      <c r="L41">
        <v>27</v>
      </c>
      <c r="M41">
        <v>48</v>
      </c>
      <c r="P41">
        <v>3</v>
      </c>
      <c r="Q41">
        <v>38</v>
      </c>
      <c r="R41">
        <v>34</v>
      </c>
      <c r="V41">
        <v>32</v>
      </c>
      <c r="W41">
        <v>42</v>
      </c>
      <c r="AB41">
        <v>69</v>
      </c>
      <c r="AD41">
        <v>8</v>
      </c>
      <c r="AH41">
        <v>68</v>
      </c>
      <c r="AJ41">
        <v>19</v>
      </c>
      <c r="AN41">
        <v>52</v>
      </c>
      <c r="AP41">
        <v>40</v>
      </c>
      <c r="AQ41">
        <v>485</v>
      </c>
    </row>
    <row r="42" spans="1:43">
      <c r="A42" s="1" t="s">
        <v>59</v>
      </c>
      <c r="B42">
        <v>8</v>
      </c>
      <c r="E42">
        <v>11</v>
      </c>
      <c r="F42">
        <v>3</v>
      </c>
      <c r="H42">
        <v>14</v>
      </c>
      <c r="K42">
        <v>4</v>
      </c>
      <c r="L42">
        <v>25</v>
      </c>
      <c r="M42">
        <v>38</v>
      </c>
      <c r="P42">
        <v>2</v>
      </c>
      <c r="Q42">
        <v>26</v>
      </c>
      <c r="R42">
        <v>44</v>
      </c>
      <c r="U42">
        <v>1</v>
      </c>
      <c r="V42">
        <v>23</v>
      </c>
      <c r="W42">
        <v>44</v>
      </c>
      <c r="AB42">
        <v>14</v>
      </c>
      <c r="AD42">
        <v>39</v>
      </c>
      <c r="AE42">
        <v>84</v>
      </c>
      <c r="AH42">
        <v>35</v>
      </c>
      <c r="AJ42">
        <v>48</v>
      </c>
      <c r="AK42">
        <v>77</v>
      </c>
      <c r="AM42">
        <v>3</v>
      </c>
      <c r="AN42">
        <v>28</v>
      </c>
      <c r="AP42">
        <v>52</v>
      </c>
      <c r="AQ42">
        <v>598</v>
      </c>
    </row>
    <row r="43" spans="1:43">
      <c r="A43" s="1" t="s">
        <v>60</v>
      </c>
      <c r="B43">
        <v>2</v>
      </c>
      <c r="F43">
        <v>1</v>
      </c>
      <c r="G43">
        <v>2</v>
      </c>
      <c r="H43">
        <v>9</v>
      </c>
      <c r="K43">
        <v>3</v>
      </c>
      <c r="L43">
        <v>8</v>
      </c>
      <c r="M43">
        <v>18</v>
      </c>
      <c r="P43">
        <v>4</v>
      </c>
      <c r="Q43">
        <v>6</v>
      </c>
      <c r="R43">
        <v>15</v>
      </c>
      <c r="U43">
        <v>5</v>
      </c>
      <c r="V43">
        <v>11</v>
      </c>
      <c r="W43">
        <v>13</v>
      </c>
      <c r="AB43">
        <v>13</v>
      </c>
      <c r="AD43">
        <v>19</v>
      </c>
      <c r="AE43">
        <v>19</v>
      </c>
      <c r="AG43">
        <v>1</v>
      </c>
      <c r="AH43">
        <v>20</v>
      </c>
      <c r="AJ43">
        <v>26</v>
      </c>
      <c r="AK43">
        <v>27</v>
      </c>
      <c r="AM43">
        <v>3</v>
      </c>
      <c r="AN43">
        <v>20</v>
      </c>
      <c r="AP43">
        <v>30</v>
      </c>
      <c r="AQ43">
        <v>264</v>
      </c>
    </row>
    <row r="44" spans="1:43">
      <c r="A44" s="1" t="s">
        <v>61</v>
      </c>
      <c r="E44">
        <v>1</v>
      </c>
      <c r="H44">
        <v>2</v>
      </c>
      <c r="L44">
        <v>1</v>
      </c>
      <c r="M44">
        <v>3</v>
      </c>
      <c r="Q44">
        <v>3</v>
      </c>
      <c r="R44">
        <v>1</v>
      </c>
      <c r="V44">
        <v>3</v>
      </c>
      <c r="AB44">
        <v>6</v>
      </c>
      <c r="AD44">
        <v>6</v>
      </c>
      <c r="AH44">
        <v>6</v>
      </c>
      <c r="AJ44">
        <v>5</v>
      </c>
      <c r="AN44">
        <v>7</v>
      </c>
      <c r="AP44">
        <v>5</v>
      </c>
      <c r="AQ44">
        <v>46</v>
      </c>
    </row>
    <row r="45" spans="1:43">
      <c r="A45" s="1" t="s">
        <v>62</v>
      </c>
      <c r="E45">
        <v>1</v>
      </c>
      <c r="H45">
        <v>3</v>
      </c>
      <c r="L45">
        <v>7</v>
      </c>
      <c r="M45">
        <v>3</v>
      </c>
      <c r="Q45">
        <v>8</v>
      </c>
      <c r="R45">
        <v>4</v>
      </c>
      <c r="V45">
        <v>11</v>
      </c>
      <c r="W45">
        <v>2</v>
      </c>
      <c r="AB45">
        <v>17</v>
      </c>
      <c r="AD45">
        <v>29</v>
      </c>
      <c r="AE45">
        <v>27</v>
      </c>
      <c r="AG45">
        <v>3</v>
      </c>
      <c r="AH45">
        <v>18</v>
      </c>
      <c r="AJ45">
        <v>25</v>
      </c>
      <c r="AK45">
        <v>30</v>
      </c>
      <c r="AM45">
        <v>5</v>
      </c>
      <c r="AN45">
        <v>18</v>
      </c>
      <c r="AP45">
        <v>23</v>
      </c>
      <c r="AQ45">
        <v>230</v>
      </c>
    </row>
    <row r="46" spans="1:43">
      <c r="A46" s="1" t="s">
        <v>63</v>
      </c>
      <c r="H46">
        <v>1</v>
      </c>
      <c r="L46">
        <v>4</v>
      </c>
      <c r="M46">
        <v>1</v>
      </c>
      <c r="Q46">
        <v>4</v>
      </c>
      <c r="R46">
        <v>1</v>
      </c>
      <c r="V46">
        <v>2</v>
      </c>
      <c r="Y46">
        <v>29</v>
      </c>
      <c r="Z46">
        <v>1</v>
      </c>
      <c r="AB46">
        <v>3</v>
      </c>
      <c r="AD46">
        <v>12</v>
      </c>
      <c r="AE46">
        <v>26</v>
      </c>
      <c r="AG46">
        <v>3</v>
      </c>
      <c r="AH46">
        <v>6</v>
      </c>
      <c r="AJ46">
        <v>8</v>
      </c>
      <c r="AK46">
        <v>27</v>
      </c>
      <c r="AM46">
        <v>3</v>
      </c>
      <c r="AN46">
        <v>2</v>
      </c>
      <c r="AP46">
        <v>9</v>
      </c>
      <c r="AQ46">
        <v>141</v>
      </c>
    </row>
    <row r="47" spans="1:43">
      <c r="A47" s="1" t="s">
        <v>64</v>
      </c>
      <c r="E47">
        <v>3</v>
      </c>
      <c r="L47">
        <v>7</v>
      </c>
      <c r="Q47">
        <v>7</v>
      </c>
      <c r="V47">
        <v>6</v>
      </c>
      <c r="W47">
        <v>1</v>
      </c>
      <c r="AB47">
        <v>7</v>
      </c>
      <c r="AD47">
        <v>7</v>
      </c>
      <c r="AH47">
        <v>7</v>
      </c>
      <c r="AJ47">
        <v>6</v>
      </c>
      <c r="AN47">
        <v>9</v>
      </c>
      <c r="AP47">
        <v>4</v>
      </c>
      <c r="AQ47">
        <v>61</v>
      </c>
    </row>
    <row r="48" spans="1:43">
      <c r="A48" s="1" t="s">
        <v>65</v>
      </c>
      <c r="B48">
        <v>1</v>
      </c>
      <c r="C48">
        <v>3</v>
      </c>
      <c r="D48">
        <v>9</v>
      </c>
      <c r="E48">
        <v>2</v>
      </c>
      <c r="F48">
        <v>1</v>
      </c>
      <c r="H48">
        <v>26</v>
      </c>
      <c r="I48">
        <v>27</v>
      </c>
      <c r="J48">
        <v>47</v>
      </c>
      <c r="K48">
        <v>8</v>
      </c>
      <c r="L48">
        <v>16</v>
      </c>
      <c r="M48">
        <v>81</v>
      </c>
      <c r="N48">
        <v>29</v>
      </c>
      <c r="O48">
        <v>46</v>
      </c>
      <c r="P48">
        <v>5</v>
      </c>
      <c r="Q48">
        <v>14</v>
      </c>
      <c r="R48">
        <v>82</v>
      </c>
      <c r="S48">
        <v>43</v>
      </c>
      <c r="T48">
        <v>40</v>
      </c>
      <c r="U48">
        <v>7</v>
      </c>
      <c r="V48">
        <v>24</v>
      </c>
      <c r="W48">
        <v>70</v>
      </c>
      <c r="Y48">
        <v>101</v>
      </c>
      <c r="Z48">
        <v>47</v>
      </c>
      <c r="AB48">
        <v>87</v>
      </c>
      <c r="AD48">
        <v>69</v>
      </c>
      <c r="AE48">
        <v>94</v>
      </c>
      <c r="AG48">
        <v>51</v>
      </c>
      <c r="AH48">
        <v>107</v>
      </c>
      <c r="AJ48">
        <v>79</v>
      </c>
      <c r="AK48">
        <v>88</v>
      </c>
      <c r="AM48">
        <v>50</v>
      </c>
      <c r="AN48">
        <v>92</v>
      </c>
      <c r="AP48">
        <v>87</v>
      </c>
      <c r="AQ48">
        <v>1493</v>
      </c>
    </row>
    <row r="49" spans="1:43">
      <c r="A49" s="1" t="s">
        <v>66</v>
      </c>
      <c r="B49">
        <v>10</v>
      </c>
      <c r="C49">
        <v>1</v>
      </c>
      <c r="D49">
        <v>12</v>
      </c>
      <c r="E49">
        <v>2</v>
      </c>
      <c r="F49">
        <v>7</v>
      </c>
      <c r="H49">
        <v>23</v>
      </c>
      <c r="I49">
        <v>28</v>
      </c>
      <c r="J49">
        <v>40</v>
      </c>
      <c r="K49">
        <v>11</v>
      </c>
      <c r="L49">
        <v>21</v>
      </c>
      <c r="M49">
        <v>90</v>
      </c>
      <c r="N49">
        <v>30</v>
      </c>
      <c r="O49">
        <v>43</v>
      </c>
      <c r="P49">
        <v>11</v>
      </c>
      <c r="Q49">
        <v>16</v>
      </c>
      <c r="R49">
        <v>96</v>
      </c>
      <c r="S49">
        <v>35</v>
      </c>
      <c r="T49">
        <v>52</v>
      </c>
      <c r="U49">
        <v>6</v>
      </c>
      <c r="V49">
        <v>17</v>
      </c>
      <c r="W49">
        <v>91</v>
      </c>
      <c r="Y49">
        <v>124</v>
      </c>
      <c r="Z49">
        <v>41</v>
      </c>
      <c r="AB49">
        <v>112</v>
      </c>
      <c r="AD49">
        <v>70</v>
      </c>
      <c r="AE49">
        <v>97</v>
      </c>
      <c r="AG49">
        <v>49</v>
      </c>
      <c r="AH49">
        <v>124</v>
      </c>
      <c r="AJ49">
        <v>71</v>
      </c>
      <c r="AK49">
        <v>87</v>
      </c>
      <c r="AM49">
        <v>52</v>
      </c>
      <c r="AN49">
        <v>104</v>
      </c>
      <c r="AP49">
        <v>89</v>
      </c>
      <c r="AQ49">
        <v>1624</v>
      </c>
    </row>
    <row r="50" spans="1:43">
      <c r="A50" s="1" t="s">
        <v>67</v>
      </c>
      <c r="H50">
        <v>1</v>
      </c>
      <c r="L50">
        <v>3</v>
      </c>
      <c r="M50">
        <v>1</v>
      </c>
      <c r="Q50">
        <v>3</v>
      </c>
      <c r="R50">
        <v>1</v>
      </c>
      <c r="V50">
        <v>2</v>
      </c>
      <c r="W50">
        <v>2</v>
      </c>
      <c r="Y50">
        <v>22</v>
      </c>
      <c r="AB50">
        <v>9</v>
      </c>
      <c r="AE50">
        <v>24</v>
      </c>
      <c r="AH50">
        <v>5</v>
      </c>
      <c r="AJ50">
        <v>1</v>
      </c>
      <c r="AK50">
        <v>20</v>
      </c>
      <c r="AN50">
        <v>6</v>
      </c>
      <c r="AP50">
        <v>2</v>
      </c>
      <c r="AQ50">
        <v>101</v>
      </c>
    </row>
    <row r="51" spans="1:43">
      <c r="A51" s="1" t="s">
        <v>68</v>
      </c>
      <c r="Y51">
        <v>4</v>
      </c>
      <c r="AE51">
        <v>8</v>
      </c>
      <c r="AK51">
        <v>8</v>
      </c>
      <c r="AQ51">
        <v>20</v>
      </c>
    </row>
    <row r="52" spans="1:43">
      <c r="A52" s="1" t="s">
        <v>69</v>
      </c>
      <c r="Y52">
        <v>7</v>
      </c>
      <c r="AE52">
        <v>9</v>
      </c>
      <c r="AK52">
        <v>8</v>
      </c>
      <c r="AQ52">
        <v>24</v>
      </c>
    </row>
    <row r="53" spans="1:43">
      <c r="A53" s="1" t="s">
        <v>70</v>
      </c>
      <c r="Y53">
        <v>8</v>
      </c>
      <c r="AE53">
        <v>10</v>
      </c>
      <c r="AK53">
        <v>8</v>
      </c>
      <c r="AM53">
        <v>2</v>
      </c>
      <c r="AQ53">
        <v>28</v>
      </c>
    </row>
    <row r="54" spans="1:43">
      <c r="A54" s="1" t="s">
        <v>71</v>
      </c>
      <c r="Y54">
        <v>6</v>
      </c>
      <c r="AE54">
        <v>7</v>
      </c>
      <c r="AK54">
        <v>8</v>
      </c>
      <c r="AQ54">
        <v>21</v>
      </c>
    </row>
    <row r="55" spans="1:43">
      <c r="A55" s="1" t="s">
        <v>72</v>
      </c>
      <c r="Y55">
        <v>4</v>
      </c>
      <c r="AE55">
        <v>6</v>
      </c>
      <c r="AK55">
        <v>6</v>
      </c>
      <c r="AQ55">
        <v>16</v>
      </c>
    </row>
    <row r="56" spans="1:43">
      <c r="A56" s="1" t="s">
        <v>73</v>
      </c>
      <c r="Y56">
        <v>3</v>
      </c>
      <c r="AE56">
        <v>5</v>
      </c>
      <c r="AK56">
        <v>6</v>
      </c>
      <c r="AQ56">
        <v>14</v>
      </c>
    </row>
    <row r="57" spans="1:43">
      <c r="A57" s="1" t="s">
        <v>74</v>
      </c>
      <c r="Y57">
        <v>3</v>
      </c>
      <c r="AE57">
        <v>6</v>
      </c>
      <c r="AK57">
        <v>6</v>
      </c>
      <c r="AQ57">
        <v>15</v>
      </c>
    </row>
    <row r="58" spans="1:43">
      <c r="A58" s="1" t="s">
        <v>75</v>
      </c>
      <c r="Y58">
        <v>4</v>
      </c>
      <c r="AE58">
        <v>7</v>
      </c>
      <c r="AK58">
        <v>8</v>
      </c>
      <c r="AQ58">
        <v>19</v>
      </c>
    </row>
    <row r="59" spans="1:43">
      <c r="A59" s="1" t="s">
        <v>76</v>
      </c>
      <c r="Y59">
        <v>101</v>
      </c>
      <c r="Z59">
        <v>20</v>
      </c>
      <c r="AE59">
        <v>100</v>
      </c>
      <c r="AG59">
        <v>14</v>
      </c>
      <c r="AK59">
        <v>94</v>
      </c>
      <c r="AM59">
        <v>20</v>
      </c>
      <c r="AQ59">
        <v>349</v>
      </c>
    </row>
    <row r="60" spans="1:43">
      <c r="A60" s="1" t="s">
        <v>6</v>
      </c>
      <c r="B60">
        <v>292</v>
      </c>
      <c r="C60">
        <v>4</v>
      </c>
      <c r="D60">
        <v>21</v>
      </c>
      <c r="E60">
        <v>107</v>
      </c>
      <c r="F60">
        <v>274</v>
      </c>
      <c r="G60">
        <v>288</v>
      </c>
      <c r="H60">
        <v>494</v>
      </c>
      <c r="I60">
        <v>58</v>
      </c>
      <c r="J60">
        <v>87</v>
      </c>
      <c r="K60">
        <v>322</v>
      </c>
      <c r="L60">
        <v>609</v>
      </c>
      <c r="M60">
        <v>718</v>
      </c>
      <c r="N60">
        <v>150</v>
      </c>
      <c r="O60">
        <v>119</v>
      </c>
      <c r="P60">
        <v>293</v>
      </c>
      <c r="Q60">
        <v>645</v>
      </c>
      <c r="R60">
        <v>725</v>
      </c>
      <c r="S60">
        <v>237</v>
      </c>
      <c r="T60">
        <v>137</v>
      </c>
      <c r="U60">
        <v>284</v>
      </c>
      <c r="V60">
        <v>692</v>
      </c>
      <c r="W60">
        <v>793</v>
      </c>
      <c r="X60">
        <v>15</v>
      </c>
      <c r="Y60">
        <v>588</v>
      </c>
      <c r="Z60">
        <v>188</v>
      </c>
      <c r="AA60">
        <v>143</v>
      </c>
      <c r="AB60">
        <v>1301</v>
      </c>
      <c r="AC60">
        <v>20</v>
      </c>
      <c r="AD60">
        <v>1981</v>
      </c>
      <c r="AE60">
        <v>1947</v>
      </c>
      <c r="AF60">
        <v>4</v>
      </c>
      <c r="AG60">
        <v>665</v>
      </c>
      <c r="AH60">
        <v>1479</v>
      </c>
      <c r="AI60">
        <v>15</v>
      </c>
      <c r="AJ60">
        <v>2211</v>
      </c>
      <c r="AK60">
        <v>1973</v>
      </c>
      <c r="AL60">
        <v>3</v>
      </c>
      <c r="AM60">
        <v>673</v>
      </c>
      <c r="AN60">
        <v>1448</v>
      </c>
      <c r="AO60">
        <v>15</v>
      </c>
      <c r="AP60">
        <v>2366</v>
      </c>
      <c r="AQ60">
        <v>23470</v>
      </c>
    </row>
  </sheetData>
  <mergeCells count="23">
    <mergeCell ref="C3:D3"/>
    <mergeCell ref="E3:H3"/>
    <mergeCell ref="AK3:AM3"/>
    <mergeCell ref="AN3:AP3"/>
    <mergeCell ref="U3:W3"/>
    <mergeCell ref="X3:AA3"/>
    <mergeCell ref="AB3:AD3"/>
    <mergeCell ref="AE3:AG3"/>
    <mergeCell ref="AH3:AJ3"/>
    <mergeCell ref="I3:J3"/>
    <mergeCell ref="K3:M3"/>
    <mergeCell ref="N3:O3"/>
    <mergeCell ref="P3:R3"/>
    <mergeCell ref="S3:T3"/>
    <mergeCell ref="B1:W1"/>
    <mergeCell ref="X1:AP1"/>
    <mergeCell ref="I2:M2"/>
    <mergeCell ref="N2:R2"/>
    <mergeCell ref="S2:W2"/>
    <mergeCell ref="X2:AD2"/>
    <mergeCell ref="AE2:AJ2"/>
    <mergeCell ref="AK2:AP2"/>
    <mergeCell ref="C2:H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workbookViewId="0">
      <selection activeCell="C3" sqref="C3"/>
    </sheetView>
  </sheetViews>
  <sheetFormatPr defaultRowHeight="13.5"/>
  <cols>
    <col min="2" max="2" width="18.375" bestFit="1" customWidth="1"/>
    <col min="3" max="3" width="20.375" bestFit="1" customWidth="1"/>
    <col min="4" max="4" width="9.75" bestFit="1" customWidth="1"/>
  </cols>
  <sheetData>
    <row r="1" spans="1:19">
      <c r="B1" s="4" t="s">
        <v>80</v>
      </c>
      <c r="C1" s="4"/>
      <c r="D1" s="4"/>
      <c r="E1" s="4" t="s">
        <v>85</v>
      </c>
      <c r="F1" s="4"/>
      <c r="G1" s="4"/>
      <c r="H1" s="4" t="s">
        <v>84</v>
      </c>
      <c r="I1" s="4"/>
      <c r="J1" s="4"/>
      <c r="K1" s="4"/>
      <c r="L1" s="9" t="s">
        <v>83</v>
      </c>
      <c r="M1" s="10"/>
      <c r="N1" s="10"/>
      <c r="O1" s="4" t="s">
        <v>86</v>
      </c>
      <c r="P1" s="4"/>
      <c r="Q1" s="4"/>
      <c r="R1" s="4"/>
      <c r="S1" s="4"/>
    </row>
    <row r="2" spans="1:19">
      <c r="A2" s="3" t="s">
        <v>22</v>
      </c>
      <c r="B2" s="5" t="s">
        <v>77</v>
      </c>
      <c r="C2" s="5" t="s">
        <v>78</v>
      </c>
      <c r="D2" s="5" t="s">
        <v>79</v>
      </c>
      <c r="E2" s="6">
        <v>0.15</v>
      </c>
      <c r="F2" s="7" t="s">
        <v>81</v>
      </c>
      <c r="G2" s="7" t="s">
        <v>82</v>
      </c>
      <c r="H2" s="6">
        <v>0.1</v>
      </c>
      <c r="I2" s="7">
        <v>-200</v>
      </c>
      <c r="J2" s="7" t="s">
        <v>81</v>
      </c>
      <c r="K2" s="7" t="s">
        <v>82</v>
      </c>
      <c r="L2" s="6">
        <v>0.1</v>
      </c>
      <c r="M2" s="7" t="s">
        <v>81</v>
      </c>
      <c r="N2" s="11" t="s">
        <v>82</v>
      </c>
      <c r="O2" s="5">
        <f>3050/D57</f>
        <v>0.19349108672207066</v>
      </c>
      <c r="P2" s="7" t="s">
        <v>81</v>
      </c>
      <c r="Q2" s="7" t="s">
        <v>87</v>
      </c>
      <c r="R2" s="7" t="s">
        <v>82</v>
      </c>
      <c r="S2" s="7" t="s">
        <v>87</v>
      </c>
    </row>
    <row r="3" spans="1:19">
      <c r="A3" s="1" t="s">
        <v>23</v>
      </c>
      <c r="B3">
        <f>SUM(人数统计!X6:AJ6)</f>
        <v>179</v>
      </c>
      <c r="C3">
        <f>SUM(人数统计!B6:R6)</f>
        <v>63</v>
      </c>
      <c r="D3">
        <f>SUM(B3:C3)</f>
        <v>242</v>
      </c>
      <c r="E3">
        <f>D3*$E$2</f>
        <v>36.299999999999997</v>
      </c>
      <c r="F3">
        <f>INT(E3)</f>
        <v>36</v>
      </c>
      <c r="G3">
        <f>ROUND(E3,0)</f>
        <v>36</v>
      </c>
      <c r="H3">
        <f>D3*0.1</f>
        <v>24.200000000000003</v>
      </c>
      <c r="I3">
        <f>($H$57-200)*D3/$D$57</f>
        <v>21.131053733426384</v>
      </c>
      <c r="J3">
        <f>INT(I3)</f>
        <v>21</v>
      </c>
      <c r="K3">
        <f>ROUND(I3,0)</f>
        <v>21</v>
      </c>
      <c r="L3">
        <f>D3*0.1</f>
        <v>24.200000000000003</v>
      </c>
      <c r="M3">
        <f>INT(L3)</f>
        <v>24</v>
      </c>
      <c r="N3">
        <f>ROUND(L3,0)</f>
        <v>24</v>
      </c>
      <c r="O3">
        <f>D3*$O$2</f>
        <v>46.824842986741096</v>
      </c>
      <c r="P3">
        <f>INT(O3)</f>
        <v>46</v>
      </c>
      <c r="Q3">
        <f>P3*1000</f>
        <v>46000</v>
      </c>
      <c r="R3">
        <f>ROUND(O3,0)</f>
        <v>47</v>
      </c>
      <c r="S3">
        <f>R3*1000</f>
        <v>47000</v>
      </c>
    </row>
    <row r="4" spans="1:19">
      <c r="A4" s="1" t="s">
        <v>24</v>
      </c>
      <c r="B4">
        <f>SUM(人数统计!X7:AJ7)</f>
        <v>205</v>
      </c>
      <c r="C4">
        <f>SUM(人数统计!B7:R7)</f>
        <v>337</v>
      </c>
      <c r="D4">
        <f t="shared" ref="D4:D56" si="0">SUM(B4:C4)</f>
        <v>542</v>
      </c>
      <c r="E4">
        <f t="shared" ref="E4:E57" si="1">D4*$E$2</f>
        <v>81.3</v>
      </c>
      <c r="F4">
        <f t="shared" ref="F4:F56" si="2">INT(E4)</f>
        <v>81</v>
      </c>
      <c r="G4">
        <f t="shared" ref="G4:G56" si="3">ROUND(E4,0)</f>
        <v>81</v>
      </c>
      <c r="H4">
        <f t="shared" ref="H4:H56" si="4">D4*0.1</f>
        <v>54.2</v>
      </c>
      <c r="I4">
        <f t="shared" ref="I4:I56" si="5">($H$57-200)*D4/$D$57</f>
        <v>47.326574890566533</v>
      </c>
      <c r="J4">
        <f t="shared" ref="J4:J56" si="6">INT(I4)</f>
        <v>47</v>
      </c>
      <c r="K4">
        <f t="shared" ref="K4:K56" si="7">ROUND(I4,0)</f>
        <v>47</v>
      </c>
      <c r="L4">
        <f t="shared" ref="L4:L56" si="8">D4*0.1</f>
        <v>54.2</v>
      </c>
      <c r="M4">
        <f t="shared" ref="M4:M56" si="9">INT(L4)</f>
        <v>54</v>
      </c>
      <c r="N4">
        <f t="shared" ref="N4:N56" si="10">ROUND(L4,0)</f>
        <v>54</v>
      </c>
      <c r="O4">
        <f t="shared" ref="O4:O56" si="11">D4*$O$2</f>
        <v>104.8721690033623</v>
      </c>
      <c r="P4">
        <f t="shared" ref="P4:P56" si="12">INT(O4)</f>
        <v>104</v>
      </c>
      <c r="Q4">
        <f t="shared" ref="Q4:Q56" si="13">P4*1000</f>
        <v>104000</v>
      </c>
      <c r="R4">
        <f t="shared" ref="R4:R56" si="14">ROUND(O4,0)</f>
        <v>105</v>
      </c>
      <c r="S4">
        <f t="shared" ref="S4:S56" si="15">R4*1000</f>
        <v>105000</v>
      </c>
    </row>
    <row r="5" spans="1:19">
      <c r="A5" s="1" t="s">
        <v>25</v>
      </c>
      <c r="B5">
        <f>SUM(人数统计!X8:AJ8)</f>
        <v>192</v>
      </c>
      <c r="C5">
        <f>SUM(人数统计!B8:R8)</f>
        <v>166</v>
      </c>
      <c r="D5">
        <f t="shared" si="0"/>
        <v>358</v>
      </c>
      <c r="E5">
        <f t="shared" si="1"/>
        <v>53.699999999999996</v>
      </c>
      <c r="F5">
        <f t="shared" si="2"/>
        <v>53</v>
      </c>
      <c r="G5">
        <f t="shared" si="3"/>
        <v>54</v>
      </c>
      <c r="H5">
        <f t="shared" si="4"/>
        <v>35.800000000000004</v>
      </c>
      <c r="I5">
        <f t="shared" si="5"/>
        <v>31.259988580853911</v>
      </c>
      <c r="J5">
        <f t="shared" si="6"/>
        <v>31</v>
      </c>
      <c r="K5">
        <f t="shared" si="7"/>
        <v>31</v>
      </c>
      <c r="L5">
        <f t="shared" si="8"/>
        <v>35.800000000000004</v>
      </c>
      <c r="M5">
        <f t="shared" si="9"/>
        <v>35</v>
      </c>
      <c r="N5">
        <f t="shared" si="10"/>
        <v>36</v>
      </c>
      <c r="O5">
        <f t="shared" si="11"/>
        <v>69.269809046501294</v>
      </c>
      <c r="P5">
        <f t="shared" si="12"/>
        <v>69</v>
      </c>
      <c r="Q5">
        <f t="shared" si="13"/>
        <v>69000</v>
      </c>
      <c r="R5">
        <f t="shared" si="14"/>
        <v>69</v>
      </c>
      <c r="S5">
        <f t="shared" si="15"/>
        <v>69000</v>
      </c>
    </row>
    <row r="6" spans="1:19">
      <c r="A6" s="1" t="s">
        <v>26</v>
      </c>
      <c r="B6">
        <f>SUM(人数统计!X9:AJ9)</f>
        <v>698</v>
      </c>
      <c r="C6">
        <f>SUM(人数统计!B9:R9)</f>
        <v>343</v>
      </c>
      <c r="D6">
        <f t="shared" si="0"/>
        <v>1041</v>
      </c>
      <c r="E6">
        <f t="shared" si="1"/>
        <v>156.15</v>
      </c>
      <c r="F6">
        <f t="shared" si="2"/>
        <v>156</v>
      </c>
      <c r="G6">
        <f t="shared" si="3"/>
        <v>156</v>
      </c>
      <c r="H6">
        <f t="shared" si="4"/>
        <v>104.10000000000001</v>
      </c>
      <c r="I6">
        <f t="shared" si="5"/>
        <v>90.898458415276323</v>
      </c>
      <c r="J6">
        <f t="shared" si="6"/>
        <v>90</v>
      </c>
      <c r="K6">
        <f t="shared" si="7"/>
        <v>91</v>
      </c>
      <c r="L6">
        <f t="shared" si="8"/>
        <v>104.10000000000001</v>
      </c>
      <c r="M6">
        <f t="shared" si="9"/>
        <v>104</v>
      </c>
      <c r="N6">
        <f t="shared" si="10"/>
        <v>104</v>
      </c>
      <c r="O6">
        <f t="shared" si="11"/>
        <v>201.42422127767557</v>
      </c>
      <c r="P6">
        <f t="shared" si="12"/>
        <v>201</v>
      </c>
      <c r="Q6">
        <f t="shared" si="13"/>
        <v>201000</v>
      </c>
      <c r="R6">
        <f t="shared" si="14"/>
        <v>201</v>
      </c>
      <c r="S6">
        <f t="shared" si="15"/>
        <v>201000</v>
      </c>
    </row>
    <row r="7" spans="1:19">
      <c r="A7" s="1" t="s">
        <v>27</v>
      </c>
      <c r="B7">
        <f>SUM(人数统计!X10:AJ10)</f>
        <v>375</v>
      </c>
      <c r="C7">
        <f>SUM(人数统计!B10:R10)</f>
        <v>238</v>
      </c>
      <c r="D7">
        <f t="shared" si="0"/>
        <v>613</v>
      </c>
      <c r="E7">
        <f t="shared" si="1"/>
        <v>91.95</v>
      </c>
      <c r="F7">
        <f t="shared" si="2"/>
        <v>91</v>
      </c>
      <c r="G7">
        <f t="shared" si="3"/>
        <v>92</v>
      </c>
      <c r="H7">
        <f t="shared" si="4"/>
        <v>61.300000000000004</v>
      </c>
      <c r="I7">
        <f t="shared" si="5"/>
        <v>53.526181564423034</v>
      </c>
      <c r="J7">
        <f t="shared" si="6"/>
        <v>53</v>
      </c>
      <c r="K7">
        <f t="shared" si="7"/>
        <v>54</v>
      </c>
      <c r="L7">
        <f t="shared" si="8"/>
        <v>61.300000000000004</v>
      </c>
      <c r="M7">
        <f t="shared" si="9"/>
        <v>61</v>
      </c>
      <c r="N7">
        <f t="shared" si="10"/>
        <v>61</v>
      </c>
      <c r="O7">
        <f t="shared" si="11"/>
        <v>118.61003616062932</v>
      </c>
      <c r="P7">
        <f t="shared" si="12"/>
        <v>118</v>
      </c>
      <c r="Q7">
        <f t="shared" si="13"/>
        <v>118000</v>
      </c>
      <c r="R7">
        <f t="shared" si="14"/>
        <v>119</v>
      </c>
      <c r="S7">
        <f t="shared" si="15"/>
        <v>119000</v>
      </c>
    </row>
    <row r="8" spans="1:19">
      <c r="A8" s="1" t="s">
        <v>28</v>
      </c>
      <c r="B8">
        <f>SUM(人数统计!X11:AJ11)</f>
        <v>340</v>
      </c>
      <c r="C8">
        <f>SUM(人数统计!B11:R11)</f>
        <v>161</v>
      </c>
      <c r="D8">
        <f t="shared" si="0"/>
        <v>501</v>
      </c>
      <c r="E8">
        <f t="shared" si="1"/>
        <v>75.149999999999991</v>
      </c>
      <c r="F8">
        <f t="shared" si="2"/>
        <v>75</v>
      </c>
      <c r="G8">
        <f t="shared" si="3"/>
        <v>75</v>
      </c>
      <c r="H8">
        <f t="shared" si="4"/>
        <v>50.1</v>
      </c>
      <c r="I8">
        <f t="shared" si="5"/>
        <v>43.746520332424048</v>
      </c>
      <c r="J8">
        <f t="shared" si="6"/>
        <v>43</v>
      </c>
      <c r="K8">
        <f t="shared" si="7"/>
        <v>44</v>
      </c>
      <c r="L8">
        <f t="shared" si="8"/>
        <v>50.1</v>
      </c>
      <c r="M8">
        <f t="shared" si="9"/>
        <v>50</v>
      </c>
      <c r="N8">
        <f t="shared" si="10"/>
        <v>50</v>
      </c>
      <c r="O8">
        <f t="shared" si="11"/>
        <v>96.939034447757408</v>
      </c>
      <c r="P8">
        <f t="shared" si="12"/>
        <v>96</v>
      </c>
      <c r="Q8">
        <f t="shared" si="13"/>
        <v>96000</v>
      </c>
      <c r="R8">
        <f t="shared" si="14"/>
        <v>97</v>
      </c>
      <c r="S8">
        <f t="shared" si="15"/>
        <v>97000</v>
      </c>
    </row>
    <row r="9" spans="1:19">
      <c r="A9" s="1" t="s">
        <v>29</v>
      </c>
      <c r="B9">
        <f>SUM(人数统计!X12:AJ12)</f>
        <v>140</v>
      </c>
      <c r="C9">
        <f>SUM(人数统计!B12:R12)</f>
        <v>0</v>
      </c>
      <c r="D9">
        <f t="shared" si="0"/>
        <v>140</v>
      </c>
      <c r="E9">
        <f t="shared" si="1"/>
        <v>21</v>
      </c>
      <c r="F9">
        <f t="shared" si="2"/>
        <v>21</v>
      </c>
      <c r="G9">
        <f t="shared" si="3"/>
        <v>21</v>
      </c>
      <c r="H9">
        <f t="shared" si="4"/>
        <v>14</v>
      </c>
      <c r="I9">
        <f t="shared" si="5"/>
        <v>12.224576539998736</v>
      </c>
      <c r="J9">
        <f t="shared" si="6"/>
        <v>12</v>
      </c>
      <c r="K9">
        <f t="shared" si="7"/>
        <v>12</v>
      </c>
      <c r="L9">
        <f t="shared" si="8"/>
        <v>14</v>
      </c>
      <c r="M9">
        <f t="shared" si="9"/>
        <v>14</v>
      </c>
      <c r="N9">
        <f t="shared" si="10"/>
        <v>14</v>
      </c>
      <c r="O9">
        <f t="shared" si="11"/>
        <v>27.088752141089891</v>
      </c>
      <c r="P9">
        <f t="shared" si="12"/>
        <v>27</v>
      </c>
      <c r="Q9">
        <f t="shared" si="13"/>
        <v>27000</v>
      </c>
      <c r="R9">
        <f t="shared" si="14"/>
        <v>27</v>
      </c>
      <c r="S9">
        <f t="shared" si="15"/>
        <v>27000</v>
      </c>
    </row>
    <row r="10" spans="1:19">
      <c r="A10" s="1" t="s">
        <v>30</v>
      </c>
      <c r="B10">
        <f>SUM(人数统计!X13:AJ13)</f>
        <v>339</v>
      </c>
      <c r="C10">
        <f>SUM(人数统计!B13:R13)</f>
        <v>99</v>
      </c>
      <c r="D10">
        <f t="shared" si="0"/>
        <v>438</v>
      </c>
      <c r="E10">
        <f t="shared" si="1"/>
        <v>65.7</v>
      </c>
      <c r="F10">
        <f t="shared" si="2"/>
        <v>65</v>
      </c>
      <c r="G10">
        <f t="shared" si="3"/>
        <v>66</v>
      </c>
      <c r="H10">
        <f t="shared" si="4"/>
        <v>43.800000000000004</v>
      </c>
      <c r="I10">
        <f t="shared" si="5"/>
        <v>38.245460889424614</v>
      </c>
      <c r="J10">
        <f t="shared" si="6"/>
        <v>38</v>
      </c>
      <c r="K10">
        <f t="shared" si="7"/>
        <v>38</v>
      </c>
      <c r="L10">
        <f t="shared" si="8"/>
        <v>43.800000000000004</v>
      </c>
      <c r="M10">
        <f t="shared" si="9"/>
        <v>43</v>
      </c>
      <c r="N10">
        <f t="shared" si="10"/>
        <v>44</v>
      </c>
      <c r="O10">
        <f t="shared" si="11"/>
        <v>84.749095984266944</v>
      </c>
      <c r="P10">
        <f t="shared" si="12"/>
        <v>84</v>
      </c>
      <c r="Q10">
        <f t="shared" si="13"/>
        <v>84000</v>
      </c>
      <c r="R10">
        <f t="shared" si="14"/>
        <v>85</v>
      </c>
      <c r="S10">
        <f t="shared" si="15"/>
        <v>85000</v>
      </c>
    </row>
    <row r="11" spans="1:19">
      <c r="A11" s="1" t="s">
        <v>31</v>
      </c>
      <c r="B11">
        <f>SUM(人数统计!X14:AJ14)</f>
        <v>89</v>
      </c>
      <c r="C11">
        <f>SUM(人数统计!B14:R14)</f>
        <v>57</v>
      </c>
      <c r="D11">
        <f t="shared" si="0"/>
        <v>146</v>
      </c>
      <c r="E11">
        <f t="shared" si="1"/>
        <v>21.9</v>
      </c>
      <c r="F11">
        <f t="shared" si="2"/>
        <v>21</v>
      </c>
      <c r="G11">
        <f t="shared" si="3"/>
        <v>22</v>
      </c>
      <c r="H11">
        <f t="shared" si="4"/>
        <v>14.600000000000001</v>
      </c>
      <c r="I11">
        <f t="shared" si="5"/>
        <v>12.74848696314154</v>
      </c>
      <c r="J11">
        <f t="shared" si="6"/>
        <v>12</v>
      </c>
      <c r="K11">
        <f t="shared" si="7"/>
        <v>13</v>
      </c>
      <c r="L11">
        <f t="shared" si="8"/>
        <v>14.600000000000001</v>
      </c>
      <c r="M11">
        <f t="shared" si="9"/>
        <v>14</v>
      </c>
      <c r="N11">
        <f t="shared" si="10"/>
        <v>15</v>
      </c>
      <c r="O11">
        <f t="shared" si="11"/>
        <v>28.249698661422315</v>
      </c>
      <c r="P11">
        <f t="shared" si="12"/>
        <v>28</v>
      </c>
      <c r="Q11">
        <f t="shared" si="13"/>
        <v>28000</v>
      </c>
      <c r="R11">
        <f t="shared" si="14"/>
        <v>28</v>
      </c>
      <c r="S11">
        <f t="shared" si="15"/>
        <v>28000</v>
      </c>
    </row>
    <row r="12" spans="1:19">
      <c r="A12" s="1" t="s">
        <v>32</v>
      </c>
      <c r="B12">
        <f>SUM(人数统计!X15:AJ15)</f>
        <v>223</v>
      </c>
      <c r="C12">
        <f>SUM(人数统计!B15:R15)</f>
        <v>55</v>
      </c>
      <c r="D12">
        <f t="shared" si="0"/>
        <v>278</v>
      </c>
      <c r="E12">
        <f t="shared" si="1"/>
        <v>41.699999999999996</v>
      </c>
      <c r="F12">
        <f t="shared" si="2"/>
        <v>41</v>
      </c>
      <c r="G12">
        <f t="shared" si="3"/>
        <v>42</v>
      </c>
      <c r="H12">
        <f t="shared" si="4"/>
        <v>27.8</v>
      </c>
      <c r="I12">
        <f t="shared" si="5"/>
        <v>24.274516272283204</v>
      </c>
      <c r="J12">
        <f t="shared" si="6"/>
        <v>24</v>
      </c>
      <c r="K12">
        <f t="shared" si="7"/>
        <v>24</v>
      </c>
      <c r="L12">
        <f t="shared" si="8"/>
        <v>27.8</v>
      </c>
      <c r="M12">
        <f t="shared" si="9"/>
        <v>27</v>
      </c>
      <c r="N12">
        <f t="shared" si="10"/>
        <v>28</v>
      </c>
      <c r="O12">
        <f t="shared" si="11"/>
        <v>53.790522108735644</v>
      </c>
      <c r="P12">
        <f t="shared" si="12"/>
        <v>53</v>
      </c>
      <c r="Q12">
        <f t="shared" si="13"/>
        <v>53000</v>
      </c>
      <c r="R12">
        <f t="shared" si="14"/>
        <v>54</v>
      </c>
      <c r="S12">
        <f t="shared" si="15"/>
        <v>54000</v>
      </c>
    </row>
    <row r="13" spans="1:19">
      <c r="A13" s="1" t="s">
        <v>33</v>
      </c>
      <c r="B13">
        <f>SUM(人数统计!X16:AJ16)</f>
        <v>492</v>
      </c>
      <c r="C13">
        <f>SUM(人数统计!B16:R16)</f>
        <v>259</v>
      </c>
      <c r="D13">
        <f t="shared" si="0"/>
        <v>751</v>
      </c>
      <c r="E13">
        <f t="shared" si="1"/>
        <v>112.64999999999999</v>
      </c>
      <c r="F13">
        <f t="shared" si="2"/>
        <v>112</v>
      </c>
      <c r="G13">
        <f t="shared" si="3"/>
        <v>113</v>
      </c>
      <c r="H13">
        <f t="shared" si="4"/>
        <v>75.100000000000009</v>
      </c>
      <c r="I13">
        <f t="shared" si="5"/>
        <v>65.576121296707498</v>
      </c>
      <c r="J13">
        <f t="shared" si="6"/>
        <v>65</v>
      </c>
      <c r="K13">
        <f t="shared" si="7"/>
        <v>66</v>
      </c>
      <c r="L13">
        <f t="shared" si="8"/>
        <v>75.100000000000009</v>
      </c>
      <c r="M13">
        <f t="shared" si="9"/>
        <v>75</v>
      </c>
      <c r="N13">
        <f t="shared" si="10"/>
        <v>75</v>
      </c>
      <c r="O13">
        <f t="shared" si="11"/>
        <v>145.31180612827507</v>
      </c>
      <c r="P13">
        <f t="shared" si="12"/>
        <v>145</v>
      </c>
      <c r="Q13">
        <f t="shared" si="13"/>
        <v>145000</v>
      </c>
      <c r="R13">
        <f t="shared" si="14"/>
        <v>145</v>
      </c>
      <c r="S13">
        <f t="shared" si="15"/>
        <v>145000</v>
      </c>
    </row>
    <row r="14" spans="1:19">
      <c r="A14" s="1" t="s">
        <v>34</v>
      </c>
      <c r="B14">
        <f>SUM(人数统计!X17:AJ17)</f>
        <v>130</v>
      </c>
      <c r="C14">
        <f>SUM(人数统计!B17:R17)</f>
        <v>32</v>
      </c>
      <c r="D14">
        <f t="shared" si="0"/>
        <v>162</v>
      </c>
      <c r="E14">
        <f t="shared" si="1"/>
        <v>24.3</v>
      </c>
      <c r="F14">
        <f t="shared" si="2"/>
        <v>24</v>
      </c>
      <c r="G14">
        <f t="shared" si="3"/>
        <v>24</v>
      </c>
      <c r="H14">
        <f t="shared" si="4"/>
        <v>16.2</v>
      </c>
      <c r="I14">
        <f t="shared" si="5"/>
        <v>14.145581424855679</v>
      </c>
      <c r="J14">
        <f t="shared" si="6"/>
        <v>14</v>
      </c>
      <c r="K14">
        <f t="shared" si="7"/>
        <v>14</v>
      </c>
      <c r="L14">
        <f t="shared" si="8"/>
        <v>16.2</v>
      </c>
      <c r="M14">
        <f t="shared" si="9"/>
        <v>16</v>
      </c>
      <c r="N14">
        <f t="shared" si="10"/>
        <v>16</v>
      </c>
      <c r="O14">
        <f t="shared" si="11"/>
        <v>31.345556048975446</v>
      </c>
      <c r="P14">
        <f t="shared" si="12"/>
        <v>31</v>
      </c>
      <c r="Q14">
        <f t="shared" si="13"/>
        <v>31000</v>
      </c>
      <c r="R14">
        <f t="shared" si="14"/>
        <v>31</v>
      </c>
      <c r="S14">
        <f t="shared" si="15"/>
        <v>31000</v>
      </c>
    </row>
    <row r="15" spans="1:19">
      <c r="A15" s="1" t="s">
        <v>35</v>
      </c>
      <c r="B15">
        <f>SUM(人数统计!X18:AJ18)</f>
        <v>0</v>
      </c>
      <c r="C15">
        <f>SUM(人数统计!B18:R18)</f>
        <v>0</v>
      </c>
      <c r="D15">
        <f t="shared" si="0"/>
        <v>0</v>
      </c>
      <c r="E15">
        <f t="shared" si="1"/>
        <v>0</v>
      </c>
      <c r="F15">
        <f t="shared" si="2"/>
        <v>0</v>
      </c>
      <c r="G15">
        <f t="shared" si="3"/>
        <v>0</v>
      </c>
      <c r="H15">
        <f t="shared" si="4"/>
        <v>0</v>
      </c>
      <c r="I15">
        <f t="shared" si="5"/>
        <v>0</v>
      </c>
      <c r="J15">
        <f t="shared" si="6"/>
        <v>0</v>
      </c>
      <c r="K15">
        <f t="shared" si="7"/>
        <v>0</v>
      </c>
      <c r="L15">
        <f t="shared" si="8"/>
        <v>0</v>
      </c>
      <c r="M15">
        <f t="shared" si="9"/>
        <v>0</v>
      </c>
      <c r="N15">
        <f t="shared" si="10"/>
        <v>0</v>
      </c>
      <c r="O15">
        <f t="shared" si="11"/>
        <v>0</v>
      </c>
      <c r="P15">
        <f t="shared" si="12"/>
        <v>0</v>
      </c>
      <c r="Q15">
        <f t="shared" si="13"/>
        <v>0</v>
      </c>
      <c r="R15">
        <f t="shared" si="14"/>
        <v>0</v>
      </c>
      <c r="S15">
        <f t="shared" si="15"/>
        <v>0</v>
      </c>
    </row>
    <row r="16" spans="1:19">
      <c r="A16" s="1" t="s">
        <v>36</v>
      </c>
      <c r="B16">
        <f>SUM(人数统计!X19:AJ19)</f>
        <v>222</v>
      </c>
      <c r="C16">
        <f>SUM(人数统计!B19:R19)</f>
        <v>215</v>
      </c>
      <c r="D16">
        <f t="shared" si="0"/>
        <v>437</v>
      </c>
      <c r="E16">
        <f t="shared" si="1"/>
        <v>65.55</v>
      </c>
      <c r="F16">
        <f t="shared" si="2"/>
        <v>65</v>
      </c>
      <c r="G16">
        <f t="shared" si="3"/>
        <v>66</v>
      </c>
      <c r="H16">
        <f t="shared" si="4"/>
        <v>43.7</v>
      </c>
      <c r="I16">
        <f t="shared" si="5"/>
        <v>38.158142485567488</v>
      </c>
      <c r="J16">
        <f t="shared" si="6"/>
        <v>38</v>
      </c>
      <c r="K16">
        <f t="shared" si="7"/>
        <v>38</v>
      </c>
      <c r="L16">
        <f t="shared" si="8"/>
        <v>43.7</v>
      </c>
      <c r="M16">
        <f t="shared" si="9"/>
        <v>43</v>
      </c>
      <c r="N16">
        <f t="shared" si="10"/>
        <v>44</v>
      </c>
      <c r="O16">
        <f t="shared" si="11"/>
        <v>84.555604897544882</v>
      </c>
      <c r="P16">
        <f t="shared" si="12"/>
        <v>84</v>
      </c>
      <c r="Q16">
        <f t="shared" si="13"/>
        <v>84000</v>
      </c>
      <c r="R16">
        <f t="shared" si="14"/>
        <v>85</v>
      </c>
      <c r="S16">
        <f t="shared" si="15"/>
        <v>85000</v>
      </c>
    </row>
    <row r="17" spans="1:19">
      <c r="A17" s="1" t="s">
        <v>37</v>
      </c>
      <c r="B17">
        <f>SUM(人数统计!X20:AJ20)</f>
        <v>387</v>
      </c>
      <c r="C17">
        <f>SUM(人数统计!B20:R20)</f>
        <v>91</v>
      </c>
      <c r="D17">
        <f t="shared" si="0"/>
        <v>478</v>
      </c>
      <c r="E17">
        <f t="shared" si="1"/>
        <v>71.7</v>
      </c>
      <c r="F17">
        <f t="shared" si="2"/>
        <v>71</v>
      </c>
      <c r="G17">
        <f t="shared" si="3"/>
        <v>72</v>
      </c>
      <c r="H17">
        <f t="shared" si="4"/>
        <v>47.800000000000004</v>
      </c>
      <c r="I17">
        <f t="shared" si="5"/>
        <v>41.738197043709974</v>
      </c>
      <c r="J17">
        <f t="shared" si="6"/>
        <v>41</v>
      </c>
      <c r="K17">
        <f t="shared" si="7"/>
        <v>42</v>
      </c>
      <c r="L17">
        <f t="shared" si="8"/>
        <v>47.800000000000004</v>
      </c>
      <c r="M17">
        <f t="shared" si="9"/>
        <v>47</v>
      </c>
      <c r="N17">
        <f t="shared" si="10"/>
        <v>48</v>
      </c>
      <c r="O17">
        <f t="shared" si="11"/>
        <v>92.488739453149776</v>
      </c>
      <c r="P17">
        <f t="shared" si="12"/>
        <v>92</v>
      </c>
      <c r="Q17">
        <f t="shared" si="13"/>
        <v>92000</v>
      </c>
      <c r="R17">
        <f t="shared" si="14"/>
        <v>92</v>
      </c>
      <c r="S17">
        <f t="shared" si="15"/>
        <v>92000</v>
      </c>
    </row>
    <row r="18" spans="1:19">
      <c r="A18" s="1" t="s">
        <v>38</v>
      </c>
      <c r="B18">
        <f>SUM(人数统计!X21:AJ21)</f>
        <v>622</v>
      </c>
      <c r="C18">
        <f>SUM(人数统计!B21:R21)</f>
        <v>253</v>
      </c>
      <c r="D18">
        <f t="shared" si="0"/>
        <v>875</v>
      </c>
      <c r="E18">
        <f t="shared" si="1"/>
        <v>131.25</v>
      </c>
      <c r="F18">
        <f t="shared" si="2"/>
        <v>131</v>
      </c>
      <c r="G18">
        <f t="shared" si="3"/>
        <v>131</v>
      </c>
      <c r="H18">
        <f t="shared" si="4"/>
        <v>87.5</v>
      </c>
      <c r="I18">
        <f t="shared" si="5"/>
        <v>76.403603374992102</v>
      </c>
      <c r="J18">
        <f t="shared" si="6"/>
        <v>76</v>
      </c>
      <c r="K18">
        <f t="shared" si="7"/>
        <v>76</v>
      </c>
      <c r="L18">
        <f t="shared" si="8"/>
        <v>87.5</v>
      </c>
      <c r="M18">
        <f t="shared" si="9"/>
        <v>87</v>
      </c>
      <c r="N18">
        <f t="shared" si="10"/>
        <v>88</v>
      </c>
      <c r="O18">
        <f t="shared" si="11"/>
        <v>169.30470088181184</v>
      </c>
      <c r="P18">
        <f t="shared" si="12"/>
        <v>169</v>
      </c>
      <c r="Q18">
        <f t="shared" si="13"/>
        <v>169000</v>
      </c>
      <c r="R18">
        <f t="shared" si="14"/>
        <v>169</v>
      </c>
      <c r="S18">
        <f t="shared" si="15"/>
        <v>169000</v>
      </c>
    </row>
    <row r="19" spans="1:19">
      <c r="A19" s="1" t="s">
        <v>39</v>
      </c>
      <c r="B19">
        <f>SUM(人数统计!X22:AJ22)</f>
        <v>503</v>
      </c>
      <c r="C19">
        <f>SUM(人数统计!B22:R22)</f>
        <v>172</v>
      </c>
      <c r="D19">
        <f t="shared" si="0"/>
        <v>675</v>
      </c>
      <c r="E19">
        <f t="shared" si="1"/>
        <v>101.25</v>
      </c>
      <c r="F19">
        <f t="shared" si="2"/>
        <v>101</v>
      </c>
      <c r="G19">
        <f t="shared" si="3"/>
        <v>101</v>
      </c>
      <c r="H19">
        <f t="shared" si="4"/>
        <v>67.5</v>
      </c>
      <c r="I19">
        <f t="shared" si="5"/>
        <v>58.939922603565336</v>
      </c>
      <c r="J19">
        <f t="shared" si="6"/>
        <v>58</v>
      </c>
      <c r="K19">
        <f t="shared" si="7"/>
        <v>59</v>
      </c>
      <c r="L19">
        <f t="shared" si="8"/>
        <v>67.5</v>
      </c>
      <c r="M19">
        <f t="shared" si="9"/>
        <v>67</v>
      </c>
      <c r="N19">
        <f t="shared" si="10"/>
        <v>68</v>
      </c>
      <c r="O19">
        <f t="shared" si="11"/>
        <v>130.60648353739771</v>
      </c>
      <c r="P19">
        <f t="shared" si="12"/>
        <v>130</v>
      </c>
      <c r="Q19">
        <f t="shared" si="13"/>
        <v>130000</v>
      </c>
      <c r="R19">
        <f t="shared" si="14"/>
        <v>131</v>
      </c>
      <c r="S19">
        <f t="shared" si="15"/>
        <v>131000</v>
      </c>
    </row>
    <row r="20" spans="1:19">
      <c r="A20" s="1" t="s">
        <v>40</v>
      </c>
      <c r="B20">
        <f>SUM(人数统计!X23:AJ23)</f>
        <v>330</v>
      </c>
      <c r="C20">
        <f>SUM(人数统计!B23:R23)</f>
        <v>506</v>
      </c>
      <c r="D20">
        <f t="shared" si="0"/>
        <v>836</v>
      </c>
      <c r="E20">
        <f t="shared" si="1"/>
        <v>125.39999999999999</v>
      </c>
      <c r="F20">
        <f t="shared" si="2"/>
        <v>125</v>
      </c>
      <c r="G20">
        <f t="shared" si="3"/>
        <v>125</v>
      </c>
      <c r="H20">
        <f t="shared" si="4"/>
        <v>83.600000000000009</v>
      </c>
      <c r="I20">
        <f t="shared" si="5"/>
        <v>72.998185624563874</v>
      </c>
      <c r="J20">
        <f t="shared" si="6"/>
        <v>72</v>
      </c>
      <c r="K20">
        <f t="shared" si="7"/>
        <v>73</v>
      </c>
      <c r="L20">
        <f t="shared" si="8"/>
        <v>83.600000000000009</v>
      </c>
      <c r="M20">
        <f t="shared" si="9"/>
        <v>83</v>
      </c>
      <c r="N20">
        <f t="shared" si="10"/>
        <v>84</v>
      </c>
      <c r="O20">
        <f t="shared" si="11"/>
        <v>161.75854849965108</v>
      </c>
      <c r="P20">
        <f t="shared" si="12"/>
        <v>161</v>
      </c>
      <c r="Q20">
        <f t="shared" si="13"/>
        <v>161000</v>
      </c>
      <c r="R20">
        <f t="shared" si="14"/>
        <v>162</v>
      </c>
      <c r="S20">
        <f t="shared" si="15"/>
        <v>162000</v>
      </c>
    </row>
    <row r="21" spans="1:19">
      <c r="A21" s="1" t="s">
        <v>41</v>
      </c>
      <c r="B21">
        <f>SUM(人数统计!X24:AJ24)</f>
        <v>471</v>
      </c>
      <c r="C21">
        <f>SUM(人数统计!B24:R24)</f>
        <v>120</v>
      </c>
      <c r="D21">
        <f t="shared" si="0"/>
        <v>591</v>
      </c>
      <c r="E21">
        <f t="shared" si="1"/>
        <v>88.649999999999991</v>
      </c>
      <c r="F21">
        <f t="shared" si="2"/>
        <v>88</v>
      </c>
      <c r="G21">
        <f t="shared" si="3"/>
        <v>89</v>
      </c>
      <c r="H21">
        <f t="shared" si="4"/>
        <v>59.1</v>
      </c>
      <c r="I21">
        <f t="shared" si="5"/>
        <v>51.6051766795661</v>
      </c>
      <c r="J21">
        <f t="shared" si="6"/>
        <v>51</v>
      </c>
      <c r="K21">
        <f t="shared" si="7"/>
        <v>52</v>
      </c>
      <c r="L21">
        <f t="shared" si="8"/>
        <v>59.1</v>
      </c>
      <c r="M21">
        <f t="shared" si="9"/>
        <v>59</v>
      </c>
      <c r="N21">
        <f t="shared" si="10"/>
        <v>59</v>
      </c>
      <c r="O21">
        <f t="shared" si="11"/>
        <v>114.35323225274377</v>
      </c>
      <c r="P21">
        <f t="shared" si="12"/>
        <v>114</v>
      </c>
      <c r="Q21">
        <f t="shared" si="13"/>
        <v>114000</v>
      </c>
      <c r="R21">
        <f t="shared" si="14"/>
        <v>114</v>
      </c>
      <c r="S21">
        <f t="shared" si="15"/>
        <v>114000</v>
      </c>
    </row>
    <row r="22" spans="1:19">
      <c r="A22" s="1" t="s">
        <v>42</v>
      </c>
      <c r="B22">
        <f>SUM(人数统计!X25:AJ25)</f>
        <v>259</v>
      </c>
      <c r="C22">
        <f>SUM(人数统计!B25:R25)</f>
        <v>45</v>
      </c>
      <c r="D22">
        <f t="shared" si="0"/>
        <v>304</v>
      </c>
      <c r="E22">
        <f t="shared" si="1"/>
        <v>45.6</v>
      </c>
      <c r="F22">
        <f t="shared" si="2"/>
        <v>45</v>
      </c>
      <c r="G22">
        <f t="shared" si="3"/>
        <v>46</v>
      </c>
      <c r="H22">
        <f t="shared" si="4"/>
        <v>30.400000000000002</v>
      </c>
      <c r="I22">
        <f t="shared" si="5"/>
        <v>26.544794772568682</v>
      </c>
      <c r="J22">
        <f t="shared" si="6"/>
        <v>26</v>
      </c>
      <c r="K22">
        <f t="shared" si="7"/>
        <v>27</v>
      </c>
      <c r="L22">
        <f t="shared" si="8"/>
        <v>30.400000000000002</v>
      </c>
      <c r="M22">
        <f t="shared" si="9"/>
        <v>30</v>
      </c>
      <c r="N22">
        <f t="shared" si="10"/>
        <v>30</v>
      </c>
      <c r="O22">
        <f t="shared" si="11"/>
        <v>58.821290363509483</v>
      </c>
      <c r="P22">
        <f t="shared" si="12"/>
        <v>58</v>
      </c>
      <c r="Q22">
        <f t="shared" si="13"/>
        <v>58000</v>
      </c>
      <c r="R22">
        <f t="shared" si="14"/>
        <v>59</v>
      </c>
      <c r="S22">
        <f t="shared" si="15"/>
        <v>59000</v>
      </c>
    </row>
    <row r="23" spans="1:19">
      <c r="A23" s="1" t="s">
        <v>43</v>
      </c>
      <c r="B23">
        <f>SUM(人数统计!X26:AJ26)</f>
        <v>133</v>
      </c>
      <c r="C23">
        <f>SUM(人数统计!B26:R26)</f>
        <v>47</v>
      </c>
      <c r="D23">
        <f t="shared" si="0"/>
        <v>180</v>
      </c>
      <c r="E23">
        <f t="shared" si="1"/>
        <v>27</v>
      </c>
      <c r="F23">
        <f t="shared" si="2"/>
        <v>27</v>
      </c>
      <c r="G23">
        <f t="shared" si="3"/>
        <v>27</v>
      </c>
      <c r="H23">
        <f t="shared" si="4"/>
        <v>18</v>
      </c>
      <c r="I23">
        <f t="shared" si="5"/>
        <v>15.717312694284088</v>
      </c>
      <c r="J23">
        <f t="shared" si="6"/>
        <v>15</v>
      </c>
      <c r="K23">
        <f t="shared" si="7"/>
        <v>16</v>
      </c>
      <c r="L23">
        <f t="shared" si="8"/>
        <v>18</v>
      </c>
      <c r="M23">
        <f t="shared" si="9"/>
        <v>18</v>
      </c>
      <c r="N23">
        <f t="shared" si="10"/>
        <v>18</v>
      </c>
      <c r="O23">
        <f t="shared" si="11"/>
        <v>34.828395609972716</v>
      </c>
      <c r="P23">
        <f t="shared" si="12"/>
        <v>34</v>
      </c>
      <c r="Q23">
        <f t="shared" si="13"/>
        <v>34000</v>
      </c>
      <c r="R23">
        <f t="shared" si="14"/>
        <v>35</v>
      </c>
      <c r="S23">
        <f t="shared" si="15"/>
        <v>35000</v>
      </c>
    </row>
    <row r="24" spans="1:19">
      <c r="A24" s="1" t="s">
        <v>44</v>
      </c>
      <c r="B24">
        <f>SUM(人数统计!X27:AJ27)</f>
        <v>254</v>
      </c>
      <c r="C24">
        <f>SUM(人数统计!B27:R27)</f>
        <v>176</v>
      </c>
      <c r="D24">
        <f t="shared" si="0"/>
        <v>430</v>
      </c>
      <c r="E24">
        <f t="shared" si="1"/>
        <v>64.5</v>
      </c>
      <c r="F24">
        <f t="shared" si="2"/>
        <v>64</v>
      </c>
      <c r="G24">
        <f t="shared" si="3"/>
        <v>65</v>
      </c>
      <c r="H24">
        <f t="shared" si="4"/>
        <v>43</v>
      </c>
      <c r="I24">
        <f t="shared" si="5"/>
        <v>37.546913658567547</v>
      </c>
      <c r="J24">
        <f t="shared" si="6"/>
        <v>37</v>
      </c>
      <c r="K24">
        <f t="shared" si="7"/>
        <v>38</v>
      </c>
      <c r="L24">
        <f t="shared" si="8"/>
        <v>43</v>
      </c>
      <c r="M24">
        <f t="shared" si="9"/>
        <v>43</v>
      </c>
      <c r="N24">
        <f t="shared" si="10"/>
        <v>43</v>
      </c>
      <c r="O24">
        <f t="shared" si="11"/>
        <v>83.201167290490389</v>
      </c>
      <c r="P24">
        <f t="shared" si="12"/>
        <v>83</v>
      </c>
      <c r="Q24">
        <f t="shared" si="13"/>
        <v>83000</v>
      </c>
      <c r="R24">
        <f t="shared" si="14"/>
        <v>83</v>
      </c>
      <c r="S24">
        <f t="shared" si="15"/>
        <v>83000</v>
      </c>
    </row>
    <row r="25" spans="1:19">
      <c r="A25" s="1" t="s">
        <v>45</v>
      </c>
      <c r="B25">
        <f>SUM(人数统计!X28:AJ28)</f>
        <v>222</v>
      </c>
      <c r="C25">
        <f>SUM(人数统计!B28:R28)</f>
        <v>85</v>
      </c>
      <c r="D25">
        <f t="shared" si="0"/>
        <v>307</v>
      </c>
      <c r="E25">
        <f t="shared" si="1"/>
        <v>46.05</v>
      </c>
      <c r="F25">
        <f t="shared" si="2"/>
        <v>46</v>
      </c>
      <c r="G25">
        <f t="shared" si="3"/>
        <v>46</v>
      </c>
      <c r="H25">
        <f t="shared" si="4"/>
        <v>30.700000000000003</v>
      </c>
      <c r="I25">
        <f t="shared" si="5"/>
        <v>26.806749984140087</v>
      </c>
      <c r="J25">
        <f t="shared" si="6"/>
        <v>26</v>
      </c>
      <c r="K25">
        <f t="shared" si="7"/>
        <v>27</v>
      </c>
      <c r="L25">
        <f t="shared" si="8"/>
        <v>30.700000000000003</v>
      </c>
      <c r="M25">
        <f t="shared" si="9"/>
        <v>30</v>
      </c>
      <c r="N25">
        <f t="shared" si="10"/>
        <v>31</v>
      </c>
      <c r="O25">
        <f t="shared" si="11"/>
        <v>59.401763623675691</v>
      </c>
      <c r="P25">
        <f t="shared" si="12"/>
        <v>59</v>
      </c>
      <c r="Q25">
        <f t="shared" si="13"/>
        <v>59000</v>
      </c>
      <c r="R25">
        <f t="shared" si="14"/>
        <v>59</v>
      </c>
      <c r="S25">
        <f t="shared" si="15"/>
        <v>59000</v>
      </c>
    </row>
    <row r="26" spans="1:19">
      <c r="A26" s="1" t="s">
        <v>46</v>
      </c>
      <c r="B26">
        <f>SUM(人数统计!X29:AJ29)</f>
        <v>82</v>
      </c>
      <c r="C26">
        <f>SUM(人数统计!B29:R29)</f>
        <v>10</v>
      </c>
      <c r="D26">
        <f t="shared" si="0"/>
        <v>92</v>
      </c>
      <c r="E26">
        <f t="shared" si="1"/>
        <v>13.799999999999999</v>
      </c>
      <c r="F26">
        <f t="shared" si="2"/>
        <v>13</v>
      </c>
      <c r="G26">
        <f t="shared" si="3"/>
        <v>14</v>
      </c>
      <c r="H26">
        <f t="shared" si="4"/>
        <v>9.2000000000000011</v>
      </c>
      <c r="I26">
        <f t="shared" si="5"/>
        <v>8.0332931548563113</v>
      </c>
      <c r="J26">
        <f t="shared" si="6"/>
        <v>8</v>
      </c>
      <c r="K26">
        <f t="shared" si="7"/>
        <v>8</v>
      </c>
      <c r="L26">
        <f t="shared" si="8"/>
        <v>9.2000000000000011</v>
      </c>
      <c r="M26">
        <f t="shared" si="9"/>
        <v>9</v>
      </c>
      <c r="N26">
        <f t="shared" si="10"/>
        <v>9</v>
      </c>
      <c r="O26">
        <f t="shared" si="11"/>
        <v>17.8011799784305</v>
      </c>
      <c r="P26">
        <f t="shared" si="12"/>
        <v>17</v>
      </c>
      <c r="Q26">
        <f t="shared" si="13"/>
        <v>17000</v>
      </c>
      <c r="R26">
        <f t="shared" si="14"/>
        <v>18</v>
      </c>
      <c r="S26">
        <f t="shared" si="15"/>
        <v>18000</v>
      </c>
    </row>
    <row r="27" spans="1:19">
      <c r="A27" s="1" t="s">
        <v>47</v>
      </c>
      <c r="B27">
        <f>SUM(人数统计!X30:AJ30)</f>
        <v>48</v>
      </c>
      <c r="C27">
        <f>SUM(人数统计!B30:R30)</f>
        <v>13</v>
      </c>
      <c r="D27">
        <f t="shared" si="0"/>
        <v>61</v>
      </c>
      <c r="E27">
        <f t="shared" si="1"/>
        <v>9.15</v>
      </c>
      <c r="F27">
        <f t="shared" si="2"/>
        <v>9</v>
      </c>
      <c r="G27">
        <f t="shared" si="3"/>
        <v>9</v>
      </c>
      <c r="H27">
        <f t="shared" si="4"/>
        <v>6.1000000000000005</v>
      </c>
      <c r="I27">
        <f t="shared" si="5"/>
        <v>5.326422635285164</v>
      </c>
      <c r="J27">
        <f t="shared" si="6"/>
        <v>5</v>
      </c>
      <c r="K27">
        <f t="shared" si="7"/>
        <v>5</v>
      </c>
      <c r="L27">
        <f t="shared" si="8"/>
        <v>6.1000000000000005</v>
      </c>
      <c r="M27">
        <f t="shared" si="9"/>
        <v>6</v>
      </c>
      <c r="N27">
        <f t="shared" si="10"/>
        <v>6</v>
      </c>
      <c r="O27">
        <f t="shared" si="11"/>
        <v>11.802956290046311</v>
      </c>
      <c r="P27">
        <f t="shared" si="12"/>
        <v>11</v>
      </c>
      <c r="Q27">
        <f t="shared" si="13"/>
        <v>11000</v>
      </c>
      <c r="R27">
        <f t="shared" si="14"/>
        <v>12</v>
      </c>
      <c r="S27">
        <f t="shared" si="15"/>
        <v>12000</v>
      </c>
    </row>
    <row r="28" spans="1:19">
      <c r="A28" s="1" t="s">
        <v>48</v>
      </c>
      <c r="B28">
        <f>SUM(人数统计!X31:AJ31)</f>
        <v>380</v>
      </c>
      <c r="C28">
        <f>SUM(人数统计!B31:R31)</f>
        <v>22</v>
      </c>
      <c r="D28">
        <f t="shared" si="0"/>
        <v>402</v>
      </c>
      <c r="E28">
        <f t="shared" si="1"/>
        <v>60.3</v>
      </c>
      <c r="F28">
        <f t="shared" si="2"/>
        <v>60</v>
      </c>
      <c r="G28">
        <f t="shared" si="3"/>
        <v>60</v>
      </c>
      <c r="H28">
        <f t="shared" si="4"/>
        <v>40.200000000000003</v>
      </c>
      <c r="I28">
        <f t="shared" si="5"/>
        <v>35.101998350567797</v>
      </c>
      <c r="J28">
        <f t="shared" si="6"/>
        <v>35</v>
      </c>
      <c r="K28">
        <f t="shared" si="7"/>
        <v>35</v>
      </c>
      <c r="L28">
        <f t="shared" si="8"/>
        <v>40.200000000000003</v>
      </c>
      <c r="M28">
        <f t="shared" si="9"/>
        <v>40</v>
      </c>
      <c r="N28">
        <f t="shared" si="10"/>
        <v>40</v>
      </c>
      <c r="O28">
        <f t="shared" si="11"/>
        <v>77.783416862272404</v>
      </c>
      <c r="P28">
        <f t="shared" si="12"/>
        <v>77</v>
      </c>
      <c r="Q28">
        <f t="shared" si="13"/>
        <v>77000</v>
      </c>
      <c r="R28">
        <f t="shared" si="14"/>
        <v>78</v>
      </c>
      <c r="S28">
        <f t="shared" si="15"/>
        <v>78000</v>
      </c>
    </row>
    <row r="29" spans="1:19">
      <c r="A29" s="1" t="s">
        <v>49</v>
      </c>
      <c r="B29">
        <f>SUM(人数统计!X32:AJ32)</f>
        <v>107</v>
      </c>
      <c r="C29">
        <f>SUM(人数统计!B32:R32)</f>
        <v>30</v>
      </c>
      <c r="D29">
        <f t="shared" si="0"/>
        <v>137</v>
      </c>
      <c r="E29">
        <f t="shared" si="1"/>
        <v>20.55</v>
      </c>
      <c r="F29">
        <f t="shared" si="2"/>
        <v>20</v>
      </c>
      <c r="G29">
        <f t="shared" si="3"/>
        <v>21</v>
      </c>
      <c r="H29">
        <f t="shared" si="4"/>
        <v>13.700000000000001</v>
      </c>
      <c r="I29">
        <f t="shared" si="5"/>
        <v>11.962621328427335</v>
      </c>
      <c r="J29">
        <f t="shared" si="6"/>
        <v>11</v>
      </c>
      <c r="K29">
        <f t="shared" si="7"/>
        <v>12</v>
      </c>
      <c r="L29">
        <f t="shared" si="8"/>
        <v>13.700000000000001</v>
      </c>
      <c r="M29">
        <f t="shared" si="9"/>
        <v>13</v>
      </c>
      <c r="N29">
        <f t="shared" si="10"/>
        <v>14</v>
      </c>
      <c r="O29">
        <f t="shared" si="11"/>
        <v>26.50827888092368</v>
      </c>
      <c r="P29">
        <f t="shared" si="12"/>
        <v>26</v>
      </c>
      <c r="Q29">
        <f t="shared" si="13"/>
        <v>26000</v>
      </c>
      <c r="R29">
        <f t="shared" si="14"/>
        <v>27</v>
      </c>
      <c r="S29">
        <f t="shared" si="15"/>
        <v>27000</v>
      </c>
    </row>
    <row r="30" spans="1:19">
      <c r="A30" s="1" t="s">
        <v>50</v>
      </c>
      <c r="B30">
        <f>SUM(人数统计!X33:AJ33)</f>
        <v>64</v>
      </c>
      <c r="C30">
        <f>SUM(人数统计!B33:R33)</f>
        <v>28</v>
      </c>
      <c r="D30">
        <f t="shared" si="0"/>
        <v>92</v>
      </c>
      <c r="E30">
        <f t="shared" si="1"/>
        <v>13.799999999999999</v>
      </c>
      <c r="F30">
        <f t="shared" si="2"/>
        <v>13</v>
      </c>
      <c r="G30">
        <f t="shared" si="3"/>
        <v>14</v>
      </c>
      <c r="H30">
        <f t="shared" si="4"/>
        <v>9.2000000000000011</v>
      </c>
      <c r="I30">
        <f t="shared" si="5"/>
        <v>8.0332931548563113</v>
      </c>
      <c r="J30">
        <f t="shared" si="6"/>
        <v>8</v>
      </c>
      <c r="K30">
        <f t="shared" si="7"/>
        <v>8</v>
      </c>
      <c r="L30">
        <f t="shared" si="8"/>
        <v>9.2000000000000011</v>
      </c>
      <c r="M30">
        <f t="shared" si="9"/>
        <v>9</v>
      </c>
      <c r="N30">
        <f t="shared" si="10"/>
        <v>9</v>
      </c>
      <c r="O30">
        <f t="shared" si="11"/>
        <v>17.8011799784305</v>
      </c>
      <c r="P30">
        <f t="shared" si="12"/>
        <v>17</v>
      </c>
      <c r="Q30">
        <f t="shared" si="13"/>
        <v>17000</v>
      </c>
      <c r="R30">
        <f t="shared" si="14"/>
        <v>18</v>
      </c>
      <c r="S30">
        <f t="shared" si="15"/>
        <v>18000</v>
      </c>
    </row>
    <row r="31" spans="1:19">
      <c r="A31" s="1" t="s">
        <v>51</v>
      </c>
      <c r="B31">
        <f>SUM(人数统计!X34:AJ34)</f>
        <v>130</v>
      </c>
      <c r="C31">
        <f>SUM(人数统计!B34:R34)</f>
        <v>48</v>
      </c>
      <c r="D31">
        <f t="shared" si="0"/>
        <v>178</v>
      </c>
      <c r="E31">
        <f t="shared" si="1"/>
        <v>26.7</v>
      </c>
      <c r="F31">
        <f t="shared" si="2"/>
        <v>26</v>
      </c>
      <c r="G31">
        <f t="shared" si="3"/>
        <v>27</v>
      </c>
      <c r="H31">
        <f t="shared" si="4"/>
        <v>17.8</v>
      </c>
      <c r="I31">
        <f t="shared" si="5"/>
        <v>15.542675886569821</v>
      </c>
      <c r="J31">
        <f t="shared" si="6"/>
        <v>15</v>
      </c>
      <c r="K31">
        <f t="shared" si="7"/>
        <v>16</v>
      </c>
      <c r="L31">
        <f t="shared" si="8"/>
        <v>17.8</v>
      </c>
      <c r="M31">
        <f t="shared" si="9"/>
        <v>17</v>
      </c>
      <c r="N31">
        <f t="shared" si="10"/>
        <v>18</v>
      </c>
      <c r="O31">
        <f t="shared" si="11"/>
        <v>34.441413436528578</v>
      </c>
      <c r="P31">
        <f t="shared" si="12"/>
        <v>34</v>
      </c>
      <c r="Q31">
        <f t="shared" si="13"/>
        <v>34000</v>
      </c>
      <c r="R31">
        <f t="shared" si="14"/>
        <v>34</v>
      </c>
      <c r="S31">
        <f t="shared" si="15"/>
        <v>34000</v>
      </c>
    </row>
    <row r="32" spans="1:19">
      <c r="A32" s="1" t="s">
        <v>52</v>
      </c>
      <c r="B32">
        <f>SUM(人数统计!X35:AJ35)</f>
        <v>112</v>
      </c>
      <c r="C32">
        <f>SUM(人数统计!B35:R35)</f>
        <v>38</v>
      </c>
      <c r="D32">
        <f t="shared" si="0"/>
        <v>150</v>
      </c>
      <c r="E32">
        <f t="shared" si="1"/>
        <v>22.5</v>
      </c>
      <c r="F32">
        <f t="shared" si="2"/>
        <v>22</v>
      </c>
      <c r="G32">
        <f t="shared" si="3"/>
        <v>23</v>
      </c>
      <c r="H32">
        <f t="shared" si="4"/>
        <v>15</v>
      </c>
      <c r="I32">
        <f t="shared" si="5"/>
        <v>13.097760578570075</v>
      </c>
      <c r="J32">
        <f t="shared" si="6"/>
        <v>13</v>
      </c>
      <c r="K32">
        <f t="shared" si="7"/>
        <v>13</v>
      </c>
      <c r="L32">
        <f t="shared" si="8"/>
        <v>15</v>
      </c>
      <c r="M32">
        <f t="shared" si="9"/>
        <v>15</v>
      </c>
      <c r="N32">
        <f t="shared" si="10"/>
        <v>15</v>
      </c>
      <c r="O32">
        <f t="shared" si="11"/>
        <v>29.023663008310599</v>
      </c>
      <c r="P32">
        <f t="shared" si="12"/>
        <v>29</v>
      </c>
      <c r="Q32">
        <f t="shared" si="13"/>
        <v>29000</v>
      </c>
      <c r="R32">
        <f t="shared" si="14"/>
        <v>29</v>
      </c>
      <c r="S32">
        <f t="shared" si="15"/>
        <v>29000</v>
      </c>
    </row>
    <row r="33" spans="1:19">
      <c r="A33" s="1" t="s">
        <v>53</v>
      </c>
      <c r="B33">
        <f>SUM(人数统计!X36:AJ36)</f>
        <v>7</v>
      </c>
      <c r="C33">
        <f>SUM(人数统计!B36:R36)</f>
        <v>1</v>
      </c>
      <c r="D33">
        <f t="shared" si="0"/>
        <v>8</v>
      </c>
      <c r="E33">
        <f t="shared" si="1"/>
        <v>1.2</v>
      </c>
      <c r="F33">
        <f t="shared" si="2"/>
        <v>1</v>
      </c>
      <c r="G33">
        <f t="shared" si="3"/>
        <v>1</v>
      </c>
      <c r="H33">
        <f t="shared" si="4"/>
        <v>0.8</v>
      </c>
      <c r="I33">
        <f t="shared" si="5"/>
        <v>0.6985472308570706</v>
      </c>
      <c r="J33">
        <f t="shared" si="6"/>
        <v>0</v>
      </c>
      <c r="K33">
        <f t="shared" si="7"/>
        <v>1</v>
      </c>
      <c r="L33">
        <f t="shared" si="8"/>
        <v>0.8</v>
      </c>
      <c r="M33">
        <f t="shared" si="9"/>
        <v>0</v>
      </c>
      <c r="N33">
        <f t="shared" si="10"/>
        <v>1</v>
      </c>
      <c r="O33">
        <f t="shared" si="11"/>
        <v>1.5479286937765653</v>
      </c>
      <c r="P33">
        <f t="shared" si="12"/>
        <v>1</v>
      </c>
      <c r="Q33">
        <f t="shared" si="13"/>
        <v>1000</v>
      </c>
      <c r="R33">
        <f t="shared" si="14"/>
        <v>2</v>
      </c>
      <c r="S33">
        <f t="shared" si="15"/>
        <v>2000</v>
      </c>
    </row>
    <row r="34" spans="1:19">
      <c r="A34" s="1" t="s">
        <v>54</v>
      </c>
      <c r="B34">
        <f>SUM(人数统计!X37:AJ37)</f>
        <v>93</v>
      </c>
      <c r="C34">
        <f>SUM(人数统计!B37:R37)</f>
        <v>24</v>
      </c>
      <c r="D34">
        <f t="shared" si="0"/>
        <v>117</v>
      </c>
      <c r="E34">
        <f t="shared" si="1"/>
        <v>17.55</v>
      </c>
      <c r="F34">
        <f t="shared" si="2"/>
        <v>17</v>
      </c>
      <c r="G34">
        <f t="shared" si="3"/>
        <v>18</v>
      </c>
      <c r="H34">
        <f t="shared" si="4"/>
        <v>11.700000000000001</v>
      </c>
      <c r="I34">
        <f t="shared" si="5"/>
        <v>10.216253251284659</v>
      </c>
      <c r="J34">
        <f t="shared" si="6"/>
        <v>10</v>
      </c>
      <c r="K34">
        <f t="shared" si="7"/>
        <v>10</v>
      </c>
      <c r="L34">
        <f t="shared" si="8"/>
        <v>11.700000000000001</v>
      </c>
      <c r="M34">
        <f t="shared" si="9"/>
        <v>11</v>
      </c>
      <c r="N34">
        <f t="shared" si="10"/>
        <v>12</v>
      </c>
      <c r="O34">
        <f t="shared" si="11"/>
        <v>22.638457146482267</v>
      </c>
      <c r="P34">
        <f t="shared" si="12"/>
        <v>22</v>
      </c>
      <c r="Q34">
        <f t="shared" si="13"/>
        <v>22000</v>
      </c>
      <c r="R34">
        <f t="shared" si="14"/>
        <v>23</v>
      </c>
      <c r="S34">
        <f t="shared" si="15"/>
        <v>23000</v>
      </c>
    </row>
    <row r="35" spans="1:19">
      <c r="A35" s="1" t="s">
        <v>55</v>
      </c>
      <c r="B35">
        <f>SUM(人数统计!X38:AJ38)</f>
        <v>127</v>
      </c>
      <c r="C35">
        <f>SUM(人数统计!B38:R38)</f>
        <v>52</v>
      </c>
      <c r="D35">
        <f t="shared" si="0"/>
        <v>179</v>
      </c>
      <c r="E35">
        <f t="shared" si="1"/>
        <v>26.849999999999998</v>
      </c>
      <c r="F35">
        <f t="shared" si="2"/>
        <v>26</v>
      </c>
      <c r="G35">
        <f t="shared" si="3"/>
        <v>27</v>
      </c>
      <c r="H35">
        <f t="shared" si="4"/>
        <v>17.900000000000002</v>
      </c>
      <c r="I35">
        <f t="shared" si="5"/>
        <v>15.629994290426955</v>
      </c>
      <c r="J35">
        <f t="shared" si="6"/>
        <v>15</v>
      </c>
      <c r="K35">
        <f t="shared" si="7"/>
        <v>16</v>
      </c>
      <c r="L35">
        <f t="shared" si="8"/>
        <v>17.900000000000002</v>
      </c>
      <c r="M35">
        <f t="shared" si="9"/>
        <v>17</v>
      </c>
      <c r="N35">
        <f t="shared" si="10"/>
        <v>18</v>
      </c>
      <c r="O35">
        <f t="shared" si="11"/>
        <v>34.634904523250647</v>
      </c>
      <c r="P35">
        <f t="shared" si="12"/>
        <v>34</v>
      </c>
      <c r="Q35">
        <f t="shared" si="13"/>
        <v>34000</v>
      </c>
      <c r="R35">
        <f t="shared" si="14"/>
        <v>35</v>
      </c>
      <c r="S35">
        <f t="shared" si="15"/>
        <v>35000</v>
      </c>
    </row>
    <row r="36" spans="1:19">
      <c r="A36" s="1" t="s">
        <v>56</v>
      </c>
      <c r="B36">
        <f>SUM(人数统计!X39:AJ39)</f>
        <v>15</v>
      </c>
      <c r="C36">
        <f>SUM(人数统计!B39:R39)</f>
        <v>0</v>
      </c>
      <c r="D36">
        <f t="shared" si="0"/>
        <v>15</v>
      </c>
      <c r="E36">
        <f t="shared" si="1"/>
        <v>2.25</v>
      </c>
      <c r="F36">
        <f t="shared" si="2"/>
        <v>2</v>
      </c>
      <c r="G36">
        <f t="shared" si="3"/>
        <v>2</v>
      </c>
      <c r="H36">
        <f t="shared" si="4"/>
        <v>1.5</v>
      </c>
      <c r="I36">
        <f t="shared" si="5"/>
        <v>1.3097760578570075</v>
      </c>
      <c r="J36">
        <f t="shared" si="6"/>
        <v>1</v>
      </c>
      <c r="K36">
        <f t="shared" si="7"/>
        <v>1</v>
      </c>
      <c r="L36">
        <f t="shared" si="8"/>
        <v>1.5</v>
      </c>
      <c r="M36">
        <f t="shared" si="9"/>
        <v>1</v>
      </c>
      <c r="N36">
        <f t="shared" si="10"/>
        <v>2</v>
      </c>
      <c r="O36">
        <f t="shared" si="11"/>
        <v>2.9023663008310598</v>
      </c>
      <c r="P36">
        <f t="shared" si="12"/>
        <v>2</v>
      </c>
      <c r="Q36">
        <f t="shared" si="13"/>
        <v>2000</v>
      </c>
      <c r="R36">
        <f t="shared" si="14"/>
        <v>3</v>
      </c>
      <c r="S36">
        <f t="shared" si="15"/>
        <v>3000</v>
      </c>
    </row>
    <row r="37" spans="1:19">
      <c r="A37" s="1" t="s">
        <v>57</v>
      </c>
      <c r="B37">
        <f>SUM(人数统计!X40:AJ40)</f>
        <v>132</v>
      </c>
      <c r="C37">
        <f>SUM(人数统计!B40:R40)</f>
        <v>47</v>
      </c>
      <c r="D37">
        <f t="shared" si="0"/>
        <v>179</v>
      </c>
      <c r="E37">
        <f t="shared" si="1"/>
        <v>26.849999999999998</v>
      </c>
      <c r="F37">
        <f t="shared" si="2"/>
        <v>26</v>
      </c>
      <c r="G37">
        <f t="shared" si="3"/>
        <v>27</v>
      </c>
      <c r="H37">
        <f t="shared" si="4"/>
        <v>17.900000000000002</v>
      </c>
      <c r="I37">
        <f t="shared" si="5"/>
        <v>15.629994290426955</v>
      </c>
      <c r="J37">
        <f t="shared" si="6"/>
        <v>15</v>
      </c>
      <c r="K37">
        <f t="shared" si="7"/>
        <v>16</v>
      </c>
      <c r="L37">
        <f t="shared" si="8"/>
        <v>17.900000000000002</v>
      </c>
      <c r="M37">
        <f t="shared" si="9"/>
        <v>17</v>
      </c>
      <c r="N37">
        <f t="shared" si="10"/>
        <v>18</v>
      </c>
      <c r="O37">
        <f t="shared" si="11"/>
        <v>34.634904523250647</v>
      </c>
      <c r="P37">
        <f t="shared" si="12"/>
        <v>34</v>
      </c>
      <c r="Q37">
        <f t="shared" si="13"/>
        <v>34000</v>
      </c>
      <c r="R37">
        <f t="shared" si="14"/>
        <v>35</v>
      </c>
      <c r="S37">
        <f t="shared" si="15"/>
        <v>35000</v>
      </c>
    </row>
    <row r="38" spans="1:19">
      <c r="A38" s="1" t="s">
        <v>58</v>
      </c>
      <c r="B38">
        <f>SUM(人数统计!X41:AJ41)</f>
        <v>164</v>
      </c>
      <c r="C38">
        <f>SUM(人数统计!B41:R41)</f>
        <v>218</v>
      </c>
      <c r="D38">
        <f t="shared" si="0"/>
        <v>382</v>
      </c>
      <c r="E38">
        <f t="shared" si="1"/>
        <v>57.3</v>
      </c>
      <c r="F38">
        <f t="shared" si="2"/>
        <v>57</v>
      </c>
      <c r="G38">
        <f t="shared" si="3"/>
        <v>57</v>
      </c>
      <c r="H38">
        <f t="shared" si="4"/>
        <v>38.200000000000003</v>
      </c>
      <c r="I38">
        <f t="shared" si="5"/>
        <v>33.35563027342512</v>
      </c>
      <c r="J38">
        <f t="shared" si="6"/>
        <v>33</v>
      </c>
      <c r="K38">
        <f t="shared" si="7"/>
        <v>33</v>
      </c>
      <c r="L38">
        <f t="shared" si="8"/>
        <v>38.200000000000003</v>
      </c>
      <c r="M38">
        <f t="shared" si="9"/>
        <v>38</v>
      </c>
      <c r="N38">
        <f t="shared" si="10"/>
        <v>38</v>
      </c>
      <c r="O38">
        <f t="shared" si="11"/>
        <v>73.913595127830988</v>
      </c>
      <c r="P38">
        <f t="shared" si="12"/>
        <v>73</v>
      </c>
      <c r="Q38">
        <f t="shared" si="13"/>
        <v>73000</v>
      </c>
      <c r="R38">
        <f t="shared" si="14"/>
        <v>74</v>
      </c>
      <c r="S38">
        <f t="shared" si="15"/>
        <v>74000</v>
      </c>
    </row>
    <row r="39" spans="1:19">
      <c r="A39" s="1" t="s">
        <v>59</v>
      </c>
      <c r="B39">
        <f>SUM(人数统计!X42:AJ42)</f>
        <v>220</v>
      </c>
      <c r="C39">
        <f>SUM(人数统计!B42:R42)</f>
        <v>175</v>
      </c>
      <c r="D39">
        <f t="shared" si="0"/>
        <v>395</v>
      </c>
      <c r="E39">
        <f t="shared" si="1"/>
        <v>59.25</v>
      </c>
      <c r="F39">
        <f t="shared" si="2"/>
        <v>59</v>
      </c>
      <c r="G39">
        <f t="shared" si="3"/>
        <v>59</v>
      </c>
      <c r="H39">
        <f t="shared" si="4"/>
        <v>39.5</v>
      </c>
      <c r="I39">
        <f t="shared" si="5"/>
        <v>34.490769523567863</v>
      </c>
      <c r="J39">
        <f t="shared" si="6"/>
        <v>34</v>
      </c>
      <c r="K39">
        <f t="shared" si="7"/>
        <v>34</v>
      </c>
      <c r="L39">
        <f t="shared" si="8"/>
        <v>39.5</v>
      </c>
      <c r="M39">
        <f t="shared" si="9"/>
        <v>39</v>
      </c>
      <c r="N39">
        <f t="shared" si="10"/>
        <v>40</v>
      </c>
      <c r="O39">
        <f t="shared" si="11"/>
        <v>76.428979255217911</v>
      </c>
      <c r="P39">
        <f t="shared" si="12"/>
        <v>76</v>
      </c>
      <c r="Q39">
        <f t="shared" si="13"/>
        <v>76000</v>
      </c>
      <c r="R39">
        <f t="shared" si="14"/>
        <v>76</v>
      </c>
      <c r="S39">
        <f t="shared" si="15"/>
        <v>76000</v>
      </c>
    </row>
    <row r="40" spans="1:19">
      <c r="A40" s="1" t="s">
        <v>60</v>
      </c>
      <c r="B40">
        <f>SUM(人数统计!X43:AJ43)</f>
        <v>98</v>
      </c>
      <c r="C40">
        <f>SUM(人数统计!B43:R43)</f>
        <v>68</v>
      </c>
      <c r="D40">
        <f t="shared" si="0"/>
        <v>166</v>
      </c>
      <c r="E40">
        <f t="shared" si="1"/>
        <v>24.9</v>
      </c>
      <c r="F40">
        <f t="shared" si="2"/>
        <v>24</v>
      </c>
      <c r="G40">
        <f t="shared" si="3"/>
        <v>25</v>
      </c>
      <c r="H40">
        <f t="shared" si="4"/>
        <v>16.600000000000001</v>
      </c>
      <c r="I40">
        <f t="shared" si="5"/>
        <v>14.494855040284214</v>
      </c>
      <c r="J40">
        <f t="shared" si="6"/>
        <v>14</v>
      </c>
      <c r="K40">
        <f t="shared" si="7"/>
        <v>14</v>
      </c>
      <c r="L40">
        <f t="shared" si="8"/>
        <v>16.600000000000001</v>
      </c>
      <c r="M40">
        <f t="shared" si="9"/>
        <v>16</v>
      </c>
      <c r="N40">
        <f t="shared" si="10"/>
        <v>17</v>
      </c>
      <c r="O40">
        <f t="shared" si="11"/>
        <v>32.119520395863731</v>
      </c>
      <c r="P40">
        <f t="shared" si="12"/>
        <v>32</v>
      </c>
      <c r="Q40">
        <f t="shared" si="13"/>
        <v>32000</v>
      </c>
      <c r="R40">
        <f t="shared" si="14"/>
        <v>32</v>
      </c>
      <c r="S40">
        <f t="shared" si="15"/>
        <v>32000</v>
      </c>
    </row>
    <row r="41" spans="1:19">
      <c r="A41" s="1" t="s">
        <v>61</v>
      </c>
      <c r="B41">
        <f>SUM(人数统计!X44:AJ44)</f>
        <v>23</v>
      </c>
      <c r="C41">
        <f>SUM(人数统计!B44:R44)</f>
        <v>11</v>
      </c>
      <c r="D41">
        <f t="shared" si="0"/>
        <v>34</v>
      </c>
      <c r="E41">
        <f t="shared" si="1"/>
        <v>5.0999999999999996</v>
      </c>
      <c r="F41">
        <f t="shared" si="2"/>
        <v>5</v>
      </c>
      <c r="G41">
        <f t="shared" si="3"/>
        <v>5</v>
      </c>
      <c r="H41">
        <f t="shared" si="4"/>
        <v>3.4000000000000004</v>
      </c>
      <c r="I41">
        <f t="shared" si="5"/>
        <v>2.9688257311425503</v>
      </c>
      <c r="J41">
        <f t="shared" si="6"/>
        <v>2</v>
      </c>
      <c r="K41">
        <f t="shared" si="7"/>
        <v>3</v>
      </c>
      <c r="L41">
        <f t="shared" si="8"/>
        <v>3.4000000000000004</v>
      </c>
      <c r="M41">
        <f t="shared" si="9"/>
        <v>3</v>
      </c>
      <c r="N41">
        <f t="shared" si="10"/>
        <v>3</v>
      </c>
      <c r="O41">
        <f t="shared" si="11"/>
        <v>6.5786969485504025</v>
      </c>
      <c r="P41">
        <f t="shared" si="12"/>
        <v>6</v>
      </c>
      <c r="Q41">
        <f t="shared" si="13"/>
        <v>6000</v>
      </c>
      <c r="R41">
        <f t="shared" si="14"/>
        <v>7</v>
      </c>
      <c r="S41">
        <f t="shared" si="15"/>
        <v>7000</v>
      </c>
    </row>
    <row r="42" spans="1:19">
      <c r="A42" s="1" t="s">
        <v>62</v>
      </c>
      <c r="B42">
        <f>SUM(人数统计!X45:AJ45)</f>
        <v>119</v>
      </c>
      <c r="C42">
        <f>SUM(人数统计!B45:R45)</f>
        <v>26</v>
      </c>
      <c r="D42">
        <f t="shared" si="0"/>
        <v>145</v>
      </c>
      <c r="E42">
        <f t="shared" si="1"/>
        <v>21.75</v>
      </c>
      <c r="F42">
        <f t="shared" si="2"/>
        <v>21</v>
      </c>
      <c r="G42">
        <f t="shared" si="3"/>
        <v>22</v>
      </c>
      <c r="H42">
        <f t="shared" si="4"/>
        <v>14.5</v>
      </c>
      <c r="I42">
        <f t="shared" si="5"/>
        <v>12.661168559284405</v>
      </c>
      <c r="J42">
        <f t="shared" si="6"/>
        <v>12</v>
      </c>
      <c r="K42">
        <f t="shared" si="7"/>
        <v>13</v>
      </c>
      <c r="L42">
        <f t="shared" si="8"/>
        <v>14.5</v>
      </c>
      <c r="M42">
        <f t="shared" si="9"/>
        <v>14</v>
      </c>
      <c r="N42">
        <f t="shared" si="10"/>
        <v>15</v>
      </c>
      <c r="O42">
        <f t="shared" si="11"/>
        <v>28.056207574700245</v>
      </c>
      <c r="P42">
        <f t="shared" si="12"/>
        <v>28</v>
      </c>
      <c r="Q42">
        <f t="shared" si="13"/>
        <v>28000</v>
      </c>
      <c r="R42">
        <f t="shared" si="14"/>
        <v>28</v>
      </c>
      <c r="S42">
        <f t="shared" si="15"/>
        <v>28000</v>
      </c>
    </row>
    <row r="43" spans="1:19">
      <c r="A43" s="1" t="s">
        <v>63</v>
      </c>
      <c r="B43">
        <f>SUM(人数统计!X46:AJ46)</f>
        <v>88</v>
      </c>
      <c r="C43">
        <f>SUM(人数统计!B46:R46)</f>
        <v>11</v>
      </c>
      <c r="D43">
        <f t="shared" si="0"/>
        <v>99</v>
      </c>
      <c r="E43">
        <f t="shared" si="1"/>
        <v>14.85</v>
      </c>
      <c r="F43">
        <f t="shared" si="2"/>
        <v>14</v>
      </c>
      <c r="G43">
        <f t="shared" si="3"/>
        <v>15</v>
      </c>
      <c r="H43">
        <f t="shared" si="4"/>
        <v>9.9</v>
      </c>
      <c r="I43">
        <f t="shared" si="5"/>
        <v>8.6445219818562489</v>
      </c>
      <c r="J43">
        <f t="shared" si="6"/>
        <v>8</v>
      </c>
      <c r="K43">
        <f t="shared" si="7"/>
        <v>9</v>
      </c>
      <c r="L43">
        <f t="shared" si="8"/>
        <v>9.9</v>
      </c>
      <c r="M43">
        <f t="shared" si="9"/>
        <v>9</v>
      </c>
      <c r="N43">
        <f t="shared" si="10"/>
        <v>10</v>
      </c>
      <c r="O43">
        <f t="shared" si="11"/>
        <v>19.155617585484997</v>
      </c>
      <c r="P43">
        <f t="shared" si="12"/>
        <v>19</v>
      </c>
      <c r="Q43">
        <f t="shared" si="13"/>
        <v>19000</v>
      </c>
      <c r="R43">
        <f t="shared" si="14"/>
        <v>19</v>
      </c>
      <c r="S43">
        <f t="shared" si="15"/>
        <v>19000</v>
      </c>
    </row>
    <row r="44" spans="1:19">
      <c r="A44" s="1" t="s">
        <v>64</v>
      </c>
      <c r="B44">
        <f>SUM(人数统计!X47:AJ47)</f>
        <v>27</v>
      </c>
      <c r="C44">
        <f>SUM(人数统计!B47:R47)</f>
        <v>17</v>
      </c>
      <c r="D44">
        <f t="shared" si="0"/>
        <v>44</v>
      </c>
      <c r="E44">
        <f t="shared" si="1"/>
        <v>6.6</v>
      </c>
      <c r="F44">
        <f t="shared" si="2"/>
        <v>6</v>
      </c>
      <c r="G44">
        <f t="shared" si="3"/>
        <v>7</v>
      </c>
      <c r="H44">
        <f t="shared" si="4"/>
        <v>4.4000000000000004</v>
      </c>
      <c r="I44">
        <f t="shared" si="5"/>
        <v>3.8420097697138882</v>
      </c>
      <c r="J44">
        <f t="shared" si="6"/>
        <v>3</v>
      </c>
      <c r="K44">
        <f t="shared" si="7"/>
        <v>4</v>
      </c>
      <c r="L44">
        <f t="shared" si="8"/>
        <v>4.4000000000000004</v>
      </c>
      <c r="M44">
        <f t="shared" si="9"/>
        <v>4</v>
      </c>
      <c r="N44">
        <f t="shared" si="10"/>
        <v>4</v>
      </c>
      <c r="O44">
        <f t="shared" si="11"/>
        <v>8.5136078157711097</v>
      </c>
      <c r="P44">
        <f t="shared" si="12"/>
        <v>8</v>
      </c>
      <c r="Q44">
        <f t="shared" si="13"/>
        <v>8000</v>
      </c>
      <c r="R44">
        <f t="shared" si="14"/>
        <v>9</v>
      </c>
      <c r="S44">
        <f t="shared" si="15"/>
        <v>9000</v>
      </c>
    </row>
    <row r="45" spans="1:19">
      <c r="A45" s="1" t="s">
        <v>65</v>
      </c>
      <c r="B45">
        <f>SUM(人数统计!X48:AJ48)</f>
        <v>635</v>
      </c>
      <c r="C45">
        <f>SUM(人数统计!B48:R48)</f>
        <v>397</v>
      </c>
      <c r="D45">
        <f t="shared" si="0"/>
        <v>1032</v>
      </c>
      <c r="E45">
        <f t="shared" si="1"/>
        <v>154.79999999999998</v>
      </c>
      <c r="F45">
        <f t="shared" si="2"/>
        <v>154</v>
      </c>
      <c r="G45">
        <f t="shared" si="3"/>
        <v>155</v>
      </c>
      <c r="H45">
        <f t="shared" si="4"/>
        <v>103.2</v>
      </c>
      <c r="I45">
        <f t="shared" si="5"/>
        <v>90.11259278056211</v>
      </c>
      <c r="J45">
        <f t="shared" si="6"/>
        <v>90</v>
      </c>
      <c r="K45">
        <f t="shared" si="7"/>
        <v>90</v>
      </c>
      <c r="L45">
        <f t="shared" si="8"/>
        <v>103.2</v>
      </c>
      <c r="M45">
        <f t="shared" si="9"/>
        <v>103</v>
      </c>
      <c r="N45">
        <f t="shared" si="10"/>
        <v>103</v>
      </c>
      <c r="O45">
        <f t="shared" si="11"/>
        <v>199.68280149717691</v>
      </c>
      <c r="P45">
        <f t="shared" si="12"/>
        <v>199</v>
      </c>
      <c r="Q45">
        <f t="shared" si="13"/>
        <v>199000</v>
      </c>
      <c r="R45">
        <f t="shared" si="14"/>
        <v>200</v>
      </c>
      <c r="S45">
        <f t="shared" si="15"/>
        <v>200000</v>
      </c>
    </row>
    <row r="46" spans="1:19">
      <c r="A46" s="1" t="s">
        <v>66</v>
      </c>
      <c r="B46">
        <f>SUM(人数统计!X49:AJ49)</f>
        <v>688</v>
      </c>
      <c r="C46">
        <f>SUM(人数统计!B49:R49)</f>
        <v>441</v>
      </c>
      <c r="D46">
        <f t="shared" si="0"/>
        <v>1129</v>
      </c>
      <c r="E46">
        <f t="shared" si="1"/>
        <v>169.35</v>
      </c>
      <c r="F46">
        <f t="shared" si="2"/>
        <v>169</v>
      </c>
      <c r="G46">
        <f t="shared" si="3"/>
        <v>169</v>
      </c>
      <c r="H46">
        <f t="shared" si="4"/>
        <v>112.9</v>
      </c>
      <c r="I46">
        <f t="shared" si="5"/>
        <v>98.582477954704089</v>
      </c>
      <c r="J46">
        <f t="shared" si="6"/>
        <v>98</v>
      </c>
      <c r="K46">
        <f t="shared" si="7"/>
        <v>99</v>
      </c>
      <c r="L46">
        <f t="shared" si="8"/>
        <v>112.9</v>
      </c>
      <c r="M46">
        <f t="shared" si="9"/>
        <v>112</v>
      </c>
      <c r="N46">
        <f t="shared" si="10"/>
        <v>113</v>
      </c>
      <c r="O46">
        <f t="shared" si="11"/>
        <v>218.45143690921776</v>
      </c>
      <c r="P46">
        <f t="shared" si="12"/>
        <v>218</v>
      </c>
      <c r="Q46">
        <f t="shared" si="13"/>
        <v>218000</v>
      </c>
      <c r="R46">
        <f t="shared" si="14"/>
        <v>218</v>
      </c>
      <c r="S46">
        <f t="shared" si="15"/>
        <v>218000</v>
      </c>
    </row>
    <row r="47" spans="1:19">
      <c r="A47" s="1" t="s">
        <v>67</v>
      </c>
      <c r="B47">
        <f>SUM(人数统计!X50:AJ50)</f>
        <v>61</v>
      </c>
      <c r="C47">
        <f>SUM(人数统计!B50:R50)</f>
        <v>9</v>
      </c>
      <c r="D47">
        <f t="shared" si="0"/>
        <v>70</v>
      </c>
      <c r="E47">
        <f t="shared" si="1"/>
        <v>10.5</v>
      </c>
      <c r="F47">
        <f t="shared" si="2"/>
        <v>10</v>
      </c>
      <c r="G47">
        <f t="shared" si="3"/>
        <v>11</v>
      </c>
      <c r="H47">
        <f t="shared" si="4"/>
        <v>7</v>
      </c>
      <c r="I47">
        <f t="shared" si="5"/>
        <v>6.1122882699993681</v>
      </c>
      <c r="J47">
        <f t="shared" si="6"/>
        <v>6</v>
      </c>
      <c r="K47">
        <f t="shared" si="7"/>
        <v>6</v>
      </c>
      <c r="L47">
        <f t="shared" si="8"/>
        <v>7</v>
      </c>
      <c r="M47">
        <f t="shared" si="9"/>
        <v>7</v>
      </c>
      <c r="N47">
        <f t="shared" si="10"/>
        <v>7</v>
      </c>
      <c r="O47">
        <f t="shared" si="11"/>
        <v>13.544376070544946</v>
      </c>
      <c r="P47">
        <f t="shared" si="12"/>
        <v>13</v>
      </c>
      <c r="Q47">
        <f t="shared" si="13"/>
        <v>13000</v>
      </c>
      <c r="R47">
        <f t="shared" si="14"/>
        <v>14</v>
      </c>
      <c r="S47">
        <f t="shared" si="15"/>
        <v>14000</v>
      </c>
    </row>
    <row r="48" spans="1:19">
      <c r="A48" s="1" t="s">
        <v>68</v>
      </c>
      <c r="B48">
        <f>SUM(人数统计!X51:AJ51)</f>
        <v>12</v>
      </c>
      <c r="C48">
        <f>SUM(人数统计!B51:R51)</f>
        <v>0</v>
      </c>
      <c r="D48">
        <f t="shared" si="0"/>
        <v>12</v>
      </c>
      <c r="E48">
        <f t="shared" si="1"/>
        <v>1.7999999999999998</v>
      </c>
      <c r="F48">
        <f t="shared" si="2"/>
        <v>1</v>
      </c>
      <c r="G48">
        <f t="shared" si="3"/>
        <v>2</v>
      </c>
      <c r="H48">
        <f t="shared" si="4"/>
        <v>1.2000000000000002</v>
      </c>
      <c r="I48">
        <f t="shared" si="5"/>
        <v>1.047820846285606</v>
      </c>
      <c r="J48">
        <f t="shared" si="6"/>
        <v>1</v>
      </c>
      <c r="K48">
        <f t="shared" si="7"/>
        <v>1</v>
      </c>
      <c r="L48">
        <f t="shared" si="8"/>
        <v>1.2000000000000002</v>
      </c>
      <c r="M48">
        <f t="shared" si="9"/>
        <v>1</v>
      </c>
      <c r="N48">
        <f t="shared" si="10"/>
        <v>1</v>
      </c>
      <c r="O48">
        <f t="shared" si="11"/>
        <v>2.3218930406648477</v>
      </c>
      <c r="P48">
        <f t="shared" si="12"/>
        <v>2</v>
      </c>
      <c r="Q48">
        <f t="shared" si="13"/>
        <v>2000</v>
      </c>
      <c r="R48">
        <f t="shared" si="14"/>
        <v>2</v>
      </c>
      <c r="S48">
        <f t="shared" si="15"/>
        <v>2000</v>
      </c>
    </row>
    <row r="49" spans="1:19">
      <c r="A49" s="1" t="s">
        <v>69</v>
      </c>
      <c r="B49">
        <f>SUM(人数统计!X52:AJ52)</f>
        <v>16</v>
      </c>
      <c r="C49">
        <f>SUM(人数统计!B52:R52)</f>
        <v>0</v>
      </c>
      <c r="D49">
        <f t="shared" si="0"/>
        <v>16</v>
      </c>
      <c r="E49">
        <f t="shared" si="1"/>
        <v>2.4</v>
      </c>
      <c r="F49">
        <f t="shared" si="2"/>
        <v>2</v>
      </c>
      <c r="G49">
        <f t="shared" si="3"/>
        <v>2</v>
      </c>
      <c r="H49">
        <f t="shared" si="4"/>
        <v>1.6</v>
      </c>
      <c r="I49">
        <f t="shared" si="5"/>
        <v>1.3970944617141412</v>
      </c>
      <c r="J49">
        <f t="shared" si="6"/>
        <v>1</v>
      </c>
      <c r="K49">
        <f t="shared" si="7"/>
        <v>1</v>
      </c>
      <c r="L49">
        <f t="shared" si="8"/>
        <v>1.6</v>
      </c>
      <c r="M49">
        <f t="shared" si="9"/>
        <v>1</v>
      </c>
      <c r="N49">
        <f t="shared" si="10"/>
        <v>2</v>
      </c>
      <c r="O49">
        <f t="shared" si="11"/>
        <v>3.0958573875531306</v>
      </c>
      <c r="P49">
        <f t="shared" si="12"/>
        <v>3</v>
      </c>
      <c r="Q49">
        <f t="shared" si="13"/>
        <v>3000</v>
      </c>
      <c r="R49">
        <f t="shared" si="14"/>
        <v>3</v>
      </c>
      <c r="S49">
        <f t="shared" si="15"/>
        <v>3000</v>
      </c>
    </row>
    <row r="50" spans="1:19">
      <c r="A50" s="1" t="s">
        <v>70</v>
      </c>
      <c r="B50">
        <f>SUM(人数统计!X53:AJ53)</f>
        <v>18</v>
      </c>
      <c r="C50">
        <f>SUM(人数统计!B53:R53)</f>
        <v>0</v>
      </c>
      <c r="D50">
        <f t="shared" si="0"/>
        <v>18</v>
      </c>
      <c r="E50">
        <f t="shared" si="1"/>
        <v>2.6999999999999997</v>
      </c>
      <c r="F50">
        <f t="shared" si="2"/>
        <v>2</v>
      </c>
      <c r="G50">
        <f t="shared" si="3"/>
        <v>3</v>
      </c>
      <c r="H50">
        <f t="shared" si="4"/>
        <v>1.8</v>
      </c>
      <c r="I50">
        <f t="shared" si="5"/>
        <v>1.5717312694284091</v>
      </c>
      <c r="J50">
        <f t="shared" si="6"/>
        <v>1</v>
      </c>
      <c r="K50">
        <f t="shared" si="7"/>
        <v>2</v>
      </c>
      <c r="L50">
        <f t="shared" si="8"/>
        <v>1.8</v>
      </c>
      <c r="M50">
        <f t="shared" si="9"/>
        <v>1</v>
      </c>
      <c r="N50">
        <f t="shared" si="10"/>
        <v>2</v>
      </c>
      <c r="O50">
        <f t="shared" si="11"/>
        <v>3.482839560997272</v>
      </c>
      <c r="P50">
        <f t="shared" si="12"/>
        <v>3</v>
      </c>
      <c r="Q50">
        <f t="shared" si="13"/>
        <v>3000</v>
      </c>
      <c r="R50">
        <f t="shared" si="14"/>
        <v>3</v>
      </c>
      <c r="S50">
        <f t="shared" si="15"/>
        <v>3000</v>
      </c>
    </row>
    <row r="51" spans="1:19">
      <c r="A51" s="1" t="s">
        <v>71</v>
      </c>
      <c r="B51">
        <f>SUM(人数统计!X54:AJ54)</f>
        <v>13</v>
      </c>
      <c r="C51">
        <f>SUM(人数统计!B54:R54)</f>
        <v>0</v>
      </c>
      <c r="D51">
        <f t="shared" si="0"/>
        <v>13</v>
      </c>
      <c r="E51">
        <f t="shared" si="1"/>
        <v>1.95</v>
      </c>
      <c r="F51">
        <f t="shared" si="2"/>
        <v>1</v>
      </c>
      <c r="G51">
        <f t="shared" si="3"/>
        <v>2</v>
      </c>
      <c r="H51">
        <f t="shared" si="4"/>
        <v>1.3</v>
      </c>
      <c r="I51">
        <f t="shared" si="5"/>
        <v>1.1351392501427398</v>
      </c>
      <c r="J51">
        <f t="shared" si="6"/>
        <v>1</v>
      </c>
      <c r="K51">
        <f t="shared" si="7"/>
        <v>1</v>
      </c>
      <c r="L51">
        <f t="shared" si="8"/>
        <v>1.3</v>
      </c>
      <c r="M51">
        <f t="shared" si="9"/>
        <v>1</v>
      </c>
      <c r="N51">
        <f t="shared" si="10"/>
        <v>1</v>
      </c>
      <c r="O51">
        <f t="shared" si="11"/>
        <v>2.5153841273869184</v>
      </c>
      <c r="P51">
        <f t="shared" si="12"/>
        <v>2</v>
      </c>
      <c r="Q51">
        <f t="shared" si="13"/>
        <v>2000</v>
      </c>
      <c r="R51">
        <f t="shared" si="14"/>
        <v>3</v>
      </c>
      <c r="S51">
        <f t="shared" si="15"/>
        <v>3000</v>
      </c>
    </row>
    <row r="52" spans="1:19">
      <c r="A52" s="1" t="s">
        <v>72</v>
      </c>
      <c r="B52">
        <f>SUM(人数统计!X55:AJ55)</f>
        <v>10</v>
      </c>
      <c r="C52">
        <f>SUM(人数统计!B55:R55)</f>
        <v>0</v>
      </c>
      <c r="D52">
        <f t="shared" si="0"/>
        <v>10</v>
      </c>
      <c r="E52">
        <f t="shared" si="1"/>
        <v>1.5</v>
      </c>
      <c r="F52">
        <f t="shared" si="2"/>
        <v>1</v>
      </c>
      <c r="G52">
        <f t="shared" si="3"/>
        <v>2</v>
      </c>
      <c r="H52">
        <f t="shared" si="4"/>
        <v>1</v>
      </c>
      <c r="I52">
        <f t="shared" si="5"/>
        <v>0.87318403857133831</v>
      </c>
      <c r="J52">
        <f t="shared" si="6"/>
        <v>0</v>
      </c>
      <c r="K52">
        <f t="shared" si="7"/>
        <v>1</v>
      </c>
      <c r="L52">
        <f t="shared" si="8"/>
        <v>1</v>
      </c>
      <c r="M52">
        <f t="shared" si="9"/>
        <v>1</v>
      </c>
      <c r="N52">
        <f t="shared" si="10"/>
        <v>1</v>
      </c>
      <c r="O52">
        <f t="shared" si="11"/>
        <v>1.9349108672207067</v>
      </c>
      <c r="P52">
        <f t="shared" si="12"/>
        <v>1</v>
      </c>
      <c r="Q52">
        <f t="shared" si="13"/>
        <v>1000</v>
      </c>
      <c r="R52">
        <f t="shared" si="14"/>
        <v>2</v>
      </c>
      <c r="S52">
        <f t="shared" si="15"/>
        <v>2000</v>
      </c>
    </row>
    <row r="53" spans="1:19">
      <c r="A53" s="1" t="s">
        <v>73</v>
      </c>
      <c r="B53">
        <f>SUM(人数统计!X56:AJ56)</f>
        <v>8</v>
      </c>
      <c r="C53">
        <f>SUM(人数统计!B56:R56)</f>
        <v>0</v>
      </c>
      <c r="D53">
        <f t="shared" si="0"/>
        <v>8</v>
      </c>
      <c r="E53">
        <f t="shared" si="1"/>
        <v>1.2</v>
      </c>
      <c r="F53">
        <f t="shared" si="2"/>
        <v>1</v>
      </c>
      <c r="G53">
        <f t="shared" si="3"/>
        <v>1</v>
      </c>
      <c r="H53">
        <f t="shared" si="4"/>
        <v>0.8</v>
      </c>
      <c r="I53">
        <f t="shared" si="5"/>
        <v>0.6985472308570706</v>
      </c>
      <c r="J53">
        <f t="shared" si="6"/>
        <v>0</v>
      </c>
      <c r="K53">
        <f t="shared" si="7"/>
        <v>1</v>
      </c>
      <c r="L53">
        <f t="shared" si="8"/>
        <v>0.8</v>
      </c>
      <c r="M53">
        <f t="shared" si="9"/>
        <v>0</v>
      </c>
      <c r="N53">
        <f t="shared" si="10"/>
        <v>1</v>
      </c>
      <c r="O53">
        <f t="shared" si="11"/>
        <v>1.5479286937765653</v>
      </c>
      <c r="P53">
        <f t="shared" si="12"/>
        <v>1</v>
      </c>
      <c r="Q53">
        <f t="shared" si="13"/>
        <v>1000</v>
      </c>
      <c r="R53">
        <f t="shared" si="14"/>
        <v>2</v>
      </c>
      <c r="S53">
        <f t="shared" si="15"/>
        <v>2000</v>
      </c>
    </row>
    <row r="54" spans="1:19">
      <c r="A54" s="1" t="s">
        <v>74</v>
      </c>
      <c r="B54">
        <f>SUM(人数统计!X57:AJ57)</f>
        <v>9</v>
      </c>
      <c r="C54">
        <f>SUM(人数统计!B57:R57)</f>
        <v>0</v>
      </c>
      <c r="D54">
        <f t="shared" si="0"/>
        <v>9</v>
      </c>
      <c r="E54">
        <f t="shared" si="1"/>
        <v>1.3499999999999999</v>
      </c>
      <c r="F54">
        <f t="shared" si="2"/>
        <v>1</v>
      </c>
      <c r="G54">
        <f t="shared" si="3"/>
        <v>1</v>
      </c>
      <c r="H54">
        <f t="shared" si="4"/>
        <v>0.9</v>
      </c>
      <c r="I54">
        <f t="shared" si="5"/>
        <v>0.78586563471420456</v>
      </c>
      <c r="J54">
        <f t="shared" si="6"/>
        <v>0</v>
      </c>
      <c r="K54">
        <f t="shared" si="7"/>
        <v>1</v>
      </c>
      <c r="L54">
        <f t="shared" si="8"/>
        <v>0.9</v>
      </c>
      <c r="M54">
        <f t="shared" si="9"/>
        <v>0</v>
      </c>
      <c r="N54">
        <f t="shared" si="10"/>
        <v>1</v>
      </c>
      <c r="O54">
        <f t="shared" si="11"/>
        <v>1.741419780498636</v>
      </c>
      <c r="P54">
        <f t="shared" si="12"/>
        <v>1</v>
      </c>
      <c r="Q54">
        <f t="shared" si="13"/>
        <v>1000</v>
      </c>
      <c r="R54">
        <f t="shared" si="14"/>
        <v>2</v>
      </c>
      <c r="S54">
        <f t="shared" si="15"/>
        <v>2000</v>
      </c>
    </row>
    <row r="55" spans="1:19">
      <c r="A55" s="1" t="s">
        <v>75</v>
      </c>
      <c r="B55">
        <f>SUM(人数统计!X58:AJ58)</f>
        <v>11</v>
      </c>
      <c r="C55">
        <f>SUM(人数统计!B58:R58)</f>
        <v>0</v>
      </c>
      <c r="D55">
        <f t="shared" si="0"/>
        <v>11</v>
      </c>
      <c r="E55">
        <f t="shared" si="1"/>
        <v>1.65</v>
      </c>
      <c r="F55">
        <f t="shared" si="2"/>
        <v>1</v>
      </c>
      <c r="G55">
        <f t="shared" si="3"/>
        <v>2</v>
      </c>
      <c r="H55">
        <f t="shared" si="4"/>
        <v>1.1000000000000001</v>
      </c>
      <c r="I55">
        <f t="shared" si="5"/>
        <v>0.96050244242847205</v>
      </c>
      <c r="J55">
        <f t="shared" si="6"/>
        <v>0</v>
      </c>
      <c r="K55">
        <f t="shared" si="7"/>
        <v>1</v>
      </c>
      <c r="L55">
        <f t="shared" si="8"/>
        <v>1.1000000000000001</v>
      </c>
      <c r="M55">
        <f t="shared" si="9"/>
        <v>1</v>
      </c>
      <c r="N55">
        <f t="shared" si="10"/>
        <v>1</v>
      </c>
      <c r="O55">
        <f t="shared" si="11"/>
        <v>2.1284019539427774</v>
      </c>
      <c r="P55">
        <f t="shared" si="12"/>
        <v>2</v>
      </c>
      <c r="Q55">
        <f t="shared" si="13"/>
        <v>2000</v>
      </c>
      <c r="R55">
        <f t="shared" si="14"/>
        <v>2</v>
      </c>
      <c r="S55">
        <f t="shared" si="15"/>
        <v>2000</v>
      </c>
    </row>
    <row r="56" spans="1:19">
      <c r="A56" s="1" t="s">
        <v>76</v>
      </c>
      <c r="B56">
        <f>SUM(人数统计!X59:AJ59)</f>
        <v>235</v>
      </c>
      <c r="C56">
        <f>SUM(人数统计!B59:R59)</f>
        <v>0</v>
      </c>
      <c r="D56">
        <f t="shared" si="0"/>
        <v>235</v>
      </c>
      <c r="E56">
        <f t="shared" si="1"/>
        <v>35.25</v>
      </c>
      <c r="F56">
        <f t="shared" si="2"/>
        <v>35</v>
      </c>
      <c r="G56">
        <f t="shared" si="3"/>
        <v>35</v>
      </c>
      <c r="H56">
        <f t="shared" si="4"/>
        <v>23.5</v>
      </c>
      <c r="I56">
        <f t="shared" si="5"/>
        <v>20.51982490642645</v>
      </c>
      <c r="J56">
        <f t="shared" si="6"/>
        <v>20</v>
      </c>
      <c r="K56">
        <f t="shared" si="7"/>
        <v>21</v>
      </c>
      <c r="L56">
        <f t="shared" si="8"/>
        <v>23.5</v>
      </c>
      <c r="M56">
        <f t="shared" si="9"/>
        <v>23</v>
      </c>
      <c r="N56">
        <f t="shared" si="10"/>
        <v>24</v>
      </c>
      <c r="O56">
        <f t="shared" si="11"/>
        <v>45.470405379686603</v>
      </c>
      <c r="P56">
        <f t="shared" si="12"/>
        <v>45</v>
      </c>
      <c r="Q56">
        <f t="shared" si="13"/>
        <v>45000</v>
      </c>
      <c r="R56">
        <f t="shared" si="14"/>
        <v>45</v>
      </c>
      <c r="S56">
        <f t="shared" si="15"/>
        <v>45000</v>
      </c>
    </row>
    <row r="57" spans="1:19">
      <c r="A57" s="1" t="s">
        <v>6</v>
      </c>
      <c r="B57">
        <f>SUM(B3:B56)</f>
        <v>10557</v>
      </c>
      <c r="C57">
        <f>SUM(C3:C56)</f>
        <v>5206</v>
      </c>
      <c r="D57">
        <f>SUM(D3:D56)</f>
        <v>15763</v>
      </c>
      <c r="E57">
        <f t="shared" si="1"/>
        <v>2364.4499999999998</v>
      </c>
      <c r="F57">
        <f>SUM(F3:F56)</f>
        <v>2338</v>
      </c>
      <c r="G57">
        <f>SUM(G3:G56)</f>
        <v>2368</v>
      </c>
      <c r="H57" s="8">
        <f>SUM(H2:H56)</f>
        <v>1576.4000000000005</v>
      </c>
      <c r="I57">
        <f>SUM(I3:I56)</f>
        <v>1376.4000000000005</v>
      </c>
      <c r="J57">
        <f>SUM(J3:J56)</f>
        <v>1350</v>
      </c>
      <c r="K57">
        <f>SUM(K3:K56)</f>
        <v>1379</v>
      </c>
      <c r="L57" s="8">
        <f>SUM(L3:L56)</f>
        <v>1576.3000000000006</v>
      </c>
      <c r="M57">
        <f>SUM(M3:M56)</f>
        <v>1553</v>
      </c>
      <c r="N57">
        <f>SUM(N3:N56)</f>
        <v>1580</v>
      </c>
      <c r="O57">
        <f>SUM(O3:O56)</f>
        <v>3049.9999999999991</v>
      </c>
      <c r="P57">
        <f>SUM(P3:P56)</f>
        <v>3022</v>
      </c>
      <c r="Q57">
        <f>SUM(Q3:Q56)</f>
        <v>3022000</v>
      </c>
      <c r="R57">
        <f>SUM(R3:R56)</f>
        <v>3052</v>
      </c>
      <c r="S57">
        <f>SUM(S3:S56)</f>
        <v>3052000</v>
      </c>
    </row>
  </sheetData>
  <mergeCells count="5">
    <mergeCell ref="B1:D1"/>
    <mergeCell ref="E1:G1"/>
    <mergeCell ref="H1:K1"/>
    <mergeCell ref="L1:N1"/>
    <mergeCell ref="O1:S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8"/>
  <sheetViews>
    <sheetView tabSelected="1" topLeftCell="N19" workbookViewId="0">
      <selection activeCell="AC4" sqref="AC4:AC58"/>
    </sheetView>
  </sheetViews>
  <sheetFormatPr defaultRowHeight="13.5"/>
  <sheetData>
    <row r="1" spans="1:37">
      <c r="C1" s="12" t="s">
        <v>88</v>
      </c>
      <c r="D1" s="12"/>
      <c r="E1" s="12"/>
      <c r="F1" s="12"/>
      <c r="G1" s="12"/>
      <c r="H1" s="12"/>
      <c r="I1" s="12"/>
      <c r="J1" s="12"/>
      <c r="K1" s="12"/>
      <c r="L1" s="13"/>
      <c r="M1" s="13"/>
      <c r="N1" s="13"/>
      <c r="O1" s="13"/>
      <c r="P1" s="13"/>
      <c r="Q1" s="12" t="s">
        <v>89</v>
      </c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K1" s="14"/>
    </row>
    <row r="2" spans="1:37">
      <c r="A2" s="15" t="s">
        <v>1</v>
      </c>
      <c r="B2" s="15"/>
      <c r="C2" s="16" t="s">
        <v>9</v>
      </c>
      <c r="D2" s="16"/>
      <c r="E2" s="16"/>
      <c r="F2" s="17" t="s">
        <v>90</v>
      </c>
      <c r="G2" s="16" t="s">
        <v>10</v>
      </c>
      <c r="H2" s="16"/>
      <c r="I2" s="16"/>
      <c r="J2" s="17" t="s">
        <v>91</v>
      </c>
      <c r="K2" s="17" t="s">
        <v>92</v>
      </c>
      <c r="L2" s="18" t="s">
        <v>93</v>
      </c>
      <c r="M2" s="18" t="s">
        <v>94</v>
      </c>
      <c r="N2" s="18" t="s">
        <v>93</v>
      </c>
      <c r="O2" s="18"/>
      <c r="P2" s="18"/>
      <c r="Q2" s="15" t="s">
        <v>7</v>
      </c>
      <c r="R2" s="17" t="s">
        <v>95</v>
      </c>
      <c r="S2" s="16" t="s">
        <v>8</v>
      </c>
      <c r="T2" s="16"/>
      <c r="U2" s="16"/>
      <c r="V2" s="17" t="s">
        <v>96</v>
      </c>
      <c r="W2" s="16" t="s">
        <v>9</v>
      </c>
      <c r="X2" s="16"/>
      <c r="Y2" s="16"/>
      <c r="Z2" s="17" t="s">
        <v>97</v>
      </c>
      <c r="AA2" s="16" t="s">
        <v>10</v>
      </c>
      <c r="AB2" s="16"/>
      <c r="AC2" s="16"/>
      <c r="AD2" s="17" t="s">
        <v>98</v>
      </c>
      <c r="AE2" s="19" t="s">
        <v>99</v>
      </c>
      <c r="AF2" s="20" t="s">
        <v>100</v>
      </c>
      <c r="AG2" s="20" t="s">
        <v>100</v>
      </c>
      <c r="AH2" s="21" t="s">
        <v>100</v>
      </c>
      <c r="AI2" s="21"/>
      <c r="AJ2" s="21"/>
      <c r="AK2" s="14"/>
    </row>
    <row r="3" spans="1:37">
      <c r="A3" s="15" t="s">
        <v>2</v>
      </c>
      <c r="B3" s="15"/>
      <c r="C3" s="15" t="s">
        <v>13</v>
      </c>
      <c r="D3" s="15" t="s">
        <v>101</v>
      </c>
      <c r="E3" s="15" t="s">
        <v>12</v>
      </c>
      <c r="F3" s="17"/>
      <c r="G3" s="15" t="s">
        <v>13</v>
      </c>
      <c r="H3" s="15" t="s">
        <v>102</v>
      </c>
      <c r="I3" s="15" t="s">
        <v>12</v>
      </c>
      <c r="J3" s="17"/>
      <c r="K3" s="17"/>
      <c r="L3" s="18">
        <f>244/K58</f>
        <v>2.7784103848781598E-2</v>
      </c>
      <c r="M3" s="18" t="s">
        <v>103</v>
      </c>
      <c r="N3" s="18" t="s">
        <v>104</v>
      </c>
      <c r="O3" s="18" t="s">
        <v>105</v>
      </c>
      <c r="P3" s="18" t="s">
        <v>106</v>
      </c>
      <c r="Q3" s="15" t="s">
        <v>12</v>
      </c>
      <c r="R3" s="17"/>
      <c r="S3" s="15" t="s">
        <v>13</v>
      </c>
      <c r="T3" s="15" t="s">
        <v>102</v>
      </c>
      <c r="U3" s="15" t="s">
        <v>12</v>
      </c>
      <c r="V3" s="17"/>
      <c r="W3" s="15" t="s">
        <v>13</v>
      </c>
      <c r="X3" s="15" t="s">
        <v>101</v>
      </c>
      <c r="Y3" s="15" t="s">
        <v>12</v>
      </c>
      <c r="Z3" s="17"/>
      <c r="AA3" s="15" t="s">
        <v>13</v>
      </c>
      <c r="AB3" s="15" t="s">
        <v>101</v>
      </c>
      <c r="AC3" s="15" t="s">
        <v>12</v>
      </c>
      <c r="AD3" s="17"/>
      <c r="AE3" s="22"/>
      <c r="AF3" s="23">
        <f>145/AE58</f>
        <v>2.907851198235235E-2</v>
      </c>
      <c r="AG3" s="20" t="s">
        <v>107</v>
      </c>
      <c r="AH3" s="21" t="s">
        <v>104</v>
      </c>
      <c r="AI3" s="21" t="s">
        <v>108</v>
      </c>
      <c r="AJ3" s="21" t="s">
        <v>109</v>
      </c>
      <c r="AK3" s="14"/>
    </row>
    <row r="4" spans="1:37">
      <c r="A4" s="15" t="s">
        <v>23</v>
      </c>
      <c r="B4" s="15" t="s">
        <v>110</v>
      </c>
      <c r="C4" s="24">
        <f>SUM(人数统计!X6:AA6)</f>
        <v>0</v>
      </c>
      <c r="D4" s="24">
        <f>C4/2</f>
        <v>0</v>
      </c>
      <c r="E4" s="24">
        <f>SUM(人数统计!AB6:AD6)</f>
        <v>71</v>
      </c>
      <c r="F4" s="22">
        <f>D4+E4</f>
        <v>71</v>
      </c>
      <c r="G4" s="24">
        <f>SUM(人数统计!AE6:AG6)</f>
        <v>21</v>
      </c>
      <c r="H4" s="24">
        <f>G4/2</f>
        <v>10.5</v>
      </c>
      <c r="I4" s="24">
        <f>SUM(人数统计!AH6:AJ6)</f>
        <v>87</v>
      </c>
      <c r="J4" s="22">
        <f>H4+I4</f>
        <v>97.5</v>
      </c>
      <c r="K4" s="22">
        <f>F4+J4</f>
        <v>168.5</v>
      </c>
      <c r="L4" s="25">
        <f>K4*$L$3</f>
        <v>4.6816214985196991</v>
      </c>
      <c r="M4" s="25">
        <f>INT(L4)</f>
        <v>4</v>
      </c>
      <c r="N4" s="25">
        <f>ROUND(L4,0)</f>
        <v>5</v>
      </c>
      <c r="O4" s="25">
        <v>1</v>
      </c>
      <c r="P4" s="25">
        <f>N4+O4</f>
        <v>6</v>
      </c>
      <c r="Q4" s="24">
        <f>人数统计!B6</f>
        <v>2</v>
      </c>
      <c r="R4" s="22">
        <f>Q4</f>
        <v>2</v>
      </c>
      <c r="S4" s="24">
        <f>SUM(人数统计!C6:D6)</f>
        <v>0</v>
      </c>
      <c r="T4" s="24">
        <f>S4/2</f>
        <v>0</v>
      </c>
      <c r="U4" s="24">
        <f>SUM(人数统计!E6:H6)</f>
        <v>15</v>
      </c>
      <c r="V4" s="22">
        <f>T4+U4</f>
        <v>15</v>
      </c>
      <c r="W4" s="24">
        <f>SUM(人数统计!I6:J6)</f>
        <v>0</v>
      </c>
      <c r="X4" s="24">
        <f>W4/2</f>
        <v>0</v>
      </c>
      <c r="Y4" s="24">
        <f>SUM(人数统计!K6:M6)</f>
        <v>24</v>
      </c>
      <c r="Z4" s="22">
        <f>X4+Y4</f>
        <v>24</v>
      </c>
      <c r="AA4" s="24">
        <f>SUM(人数统计!N6:O6)</f>
        <v>0</v>
      </c>
      <c r="AB4" s="24">
        <f>AA4/2</f>
        <v>0</v>
      </c>
      <c r="AC4" s="24">
        <f>SUM(人数统计!P6:R6)</f>
        <v>22</v>
      </c>
      <c r="AD4" s="22">
        <f>AB4+AC4</f>
        <v>22</v>
      </c>
      <c r="AE4" s="22">
        <f>R4+V4+Z4+AD4</f>
        <v>63</v>
      </c>
      <c r="AF4" s="25">
        <f>AE4*$AF$3</f>
        <v>1.831946254888198</v>
      </c>
      <c r="AG4" s="25">
        <f>INT(AF4)</f>
        <v>1</v>
      </c>
      <c r="AH4" s="25">
        <f>ROUND(AF4,0)</f>
        <v>2</v>
      </c>
      <c r="AI4" s="25">
        <v>1</v>
      </c>
      <c r="AJ4" s="25"/>
      <c r="AK4" s="14"/>
    </row>
    <row r="5" spans="1:37">
      <c r="A5" s="15" t="s">
        <v>24</v>
      </c>
      <c r="B5" s="15" t="s">
        <v>111</v>
      </c>
      <c r="C5" s="24">
        <f>SUM(人数统计!X7:AA7)</f>
        <v>0</v>
      </c>
      <c r="D5" s="24">
        <f t="shared" ref="D5:D57" si="0">C5/2</f>
        <v>0</v>
      </c>
      <c r="E5" s="24">
        <f>SUM(人数统计!AB7:AD7)</f>
        <v>73</v>
      </c>
      <c r="F5" s="22">
        <f t="shared" ref="F5:F58" si="1">D5+E5</f>
        <v>73</v>
      </c>
      <c r="G5" s="24">
        <f>SUM(人数统计!AE7:AG7)</f>
        <v>0</v>
      </c>
      <c r="H5" s="24">
        <f t="shared" ref="H5:H57" si="2">G5/2</f>
        <v>0</v>
      </c>
      <c r="I5" s="24">
        <f>SUM(人数统计!AH7:AJ7)</f>
        <v>132</v>
      </c>
      <c r="J5" s="22">
        <f t="shared" ref="J5:J58" si="3">H5+I5</f>
        <v>132</v>
      </c>
      <c r="K5" s="22">
        <f t="shared" ref="K5:K58" si="4">F5+J5</f>
        <v>205</v>
      </c>
      <c r="L5" s="25">
        <f t="shared" ref="L5:L57" si="5">K5*$L$3</f>
        <v>5.6957412890002272</v>
      </c>
      <c r="M5" s="25">
        <f t="shared" ref="M5:M57" si="6">INT(L5)</f>
        <v>5</v>
      </c>
      <c r="N5" s="25">
        <f t="shared" ref="N5:N57" si="7">ROUND(L5,0)</f>
        <v>6</v>
      </c>
      <c r="O5" s="25">
        <v>1</v>
      </c>
      <c r="P5" s="25">
        <f t="shared" ref="P5:P57" si="8">N5+O5</f>
        <v>7</v>
      </c>
      <c r="Q5" s="24">
        <f>人数统计!B7</f>
        <v>34</v>
      </c>
      <c r="R5" s="22">
        <f t="shared" ref="R5:R57" si="9">Q5</f>
        <v>34</v>
      </c>
      <c r="S5" s="24">
        <f>SUM(人数统计!C7:D7)</f>
        <v>0</v>
      </c>
      <c r="T5" s="24">
        <f t="shared" ref="T5:T57" si="10">S5/2</f>
        <v>0</v>
      </c>
      <c r="U5" s="24">
        <f>SUM(人数统计!E7:H7)</f>
        <v>83</v>
      </c>
      <c r="V5" s="22">
        <f t="shared" ref="V5:V57" si="11">T5+U5</f>
        <v>83</v>
      </c>
      <c r="W5" s="24">
        <f>SUM(人数统计!I7:J7)</f>
        <v>0</v>
      </c>
      <c r="X5" s="24">
        <f t="shared" ref="X5:X57" si="12">W5/2</f>
        <v>0</v>
      </c>
      <c r="Y5" s="24">
        <f>SUM(人数统计!K7:M7)</f>
        <v>101</v>
      </c>
      <c r="Z5" s="22">
        <f t="shared" ref="Z5:Z57" si="13">X5+Y5</f>
        <v>101</v>
      </c>
      <c r="AA5" s="24">
        <f>SUM(人数统计!N7:O7)</f>
        <v>0</v>
      </c>
      <c r="AB5" s="24">
        <f t="shared" ref="AB5:AB57" si="14">AA5/2</f>
        <v>0</v>
      </c>
      <c r="AC5" s="24">
        <f>SUM(人数统计!P7:R7)</f>
        <v>119</v>
      </c>
      <c r="AD5" s="22">
        <f t="shared" ref="AD5:AD57" si="15">AB5+AC5</f>
        <v>119</v>
      </c>
      <c r="AE5" s="22">
        <f t="shared" ref="AE5:AE57" si="16">R5+V5+Z5+AD5</f>
        <v>337</v>
      </c>
      <c r="AF5" s="25">
        <f t="shared" ref="AF5:AF57" si="17">AE5*$AF$3</f>
        <v>9.7994585380527415</v>
      </c>
      <c r="AG5" s="25">
        <f t="shared" ref="AG5:AG57" si="18">INT(AF5)</f>
        <v>9</v>
      </c>
      <c r="AH5" s="25">
        <f t="shared" ref="AH5:AH26" si="19">ROUND(AF5,0)</f>
        <v>10</v>
      </c>
      <c r="AI5" s="25">
        <v>1</v>
      </c>
      <c r="AJ5" s="25"/>
      <c r="AK5" s="14"/>
    </row>
    <row r="6" spans="1:37">
      <c r="A6" s="15" t="s">
        <v>25</v>
      </c>
      <c r="B6" s="15" t="s">
        <v>112</v>
      </c>
      <c r="C6" s="24">
        <f>SUM(人数统计!X8:AA8)</f>
        <v>0</v>
      </c>
      <c r="D6" s="24">
        <f t="shared" si="0"/>
        <v>0</v>
      </c>
      <c r="E6" s="24">
        <f>SUM(人数统计!AB8:AD8)</f>
        <v>88</v>
      </c>
      <c r="F6" s="22">
        <f t="shared" si="1"/>
        <v>88</v>
      </c>
      <c r="G6" s="24">
        <f>SUM(人数统计!AE8:AG8)</f>
        <v>0</v>
      </c>
      <c r="H6" s="24">
        <f t="shared" si="2"/>
        <v>0</v>
      </c>
      <c r="I6" s="24">
        <f>SUM(人数统计!AH8:AJ8)</f>
        <v>104</v>
      </c>
      <c r="J6" s="22">
        <f t="shared" si="3"/>
        <v>104</v>
      </c>
      <c r="K6" s="22">
        <f t="shared" si="4"/>
        <v>192</v>
      </c>
      <c r="L6" s="25">
        <f t="shared" si="5"/>
        <v>5.3345479389660664</v>
      </c>
      <c r="M6" s="25">
        <f t="shared" si="6"/>
        <v>5</v>
      </c>
      <c r="N6" s="25">
        <f t="shared" si="7"/>
        <v>5</v>
      </c>
      <c r="O6" s="25">
        <v>1</v>
      </c>
      <c r="P6" s="25">
        <f t="shared" si="8"/>
        <v>6</v>
      </c>
      <c r="Q6" s="24">
        <f>人数统计!B8</f>
        <v>5</v>
      </c>
      <c r="R6" s="22">
        <f t="shared" si="9"/>
        <v>5</v>
      </c>
      <c r="S6" s="24">
        <f>SUM(人数统计!C8:D8)</f>
        <v>0</v>
      </c>
      <c r="T6" s="24">
        <f t="shared" si="10"/>
        <v>0</v>
      </c>
      <c r="U6" s="24">
        <f>SUM(人数统计!E8:H8)</f>
        <v>41</v>
      </c>
      <c r="V6" s="22">
        <f t="shared" si="11"/>
        <v>41</v>
      </c>
      <c r="W6" s="24">
        <f>SUM(人数统计!I8:J8)</f>
        <v>0</v>
      </c>
      <c r="X6" s="24">
        <f t="shared" si="12"/>
        <v>0</v>
      </c>
      <c r="Y6" s="24">
        <f>SUM(人数统计!K8:M8)</f>
        <v>59</v>
      </c>
      <c r="Z6" s="22">
        <f t="shared" si="13"/>
        <v>59</v>
      </c>
      <c r="AA6" s="24">
        <f>SUM(人数统计!N8:O8)</f>
        <v>4</v>
      </c>
      <c r="AB6" s="24">
        <f t="shared" si="14"/>
        <v>2</v>
      </c>
      <c r="AC6" s="24">
        <f>SUM(人数统计!P8:R8)</f>
        <v>57</v>
      </c>
      <c r="AD6" s="22">
        <f t="shared" si="15"/>
        <v>59</v>
      </c>
      <c r="AE6" s="22">
        <f t="shared" si="16"/>
        <v>164</v>
      </c>
      <c r="AF6" s="25">
        <f t="shared" si="17"/>
        <v>4.768875965105785</v>
      </c>
      <c r="AG6" s="25">
        <f t="shared" si="18"/>
        <v>4</v>
      </c>
      <c r="AH6" s="25">
        <f t="shared" si="19"/>
        <v>5</v>
      </c>
      <c r="AI6" s="25">
        <v>1</v>
      </c>
      <c r="AJ6" s="25"/>
      <c r="AK6" s="14"/>
    </row>
    <row r="7" spans="1:37">
      <c r="A7" s="15" t="s">
        <v>26</v>
      </c>
      <c r="B7" s="15" t="s">
        <v>113</v>
      </c>
      <c r="C7" s="24">
        <f>SUM(人数统计!X9:AA9)</f>
        <v>10</v>
      </c>
      <c r="D7" s="24">
        <f t="shared" si="0"/>
        <v>5</v>
      </c>
      <c r="E7" s="24">
        <f>SUM(人数统计!AB9:AD9)</f>
        <v>226</v>
      </c>
      <c r="F7" s="22">
        <f t="shared" si="1"/>
        <v>231</v>
      </c>
      <c r="G7" s="24">
        <f>SUM(人数统计!AE9:AG9)</f>
        <v>209</v>
      </c>
      <c r="H7" s="24">
        <f t="shared" si="2"/>
        <v>104.5</v>
      </c>
      <c r="I7" s="24">
        <f>SUM(人数统计!AH9:AJ9)</f>
        <v>253</v>
      </c>
      <c r="J7" s="22">
        <f t="shared" si="3"/>
        <v>357.5</v>
      </c>
      <c r="K7" s="22">
        <f t="shared" si="4"/>
        <v>588.5</v>
      </c>
      <c r="L7" s="25">
        <f t="shared" si="5"/>
        <v>16.350945115007971</v>
      </c>
      <c r="M7" s="25">
        <f t="shared" si="6"/>
        <v>16</v>
      </c>
      <c r="N7" s="25">
        <f t="shared" si="7"/>
        <v>16</v>
      </c>
      <c r="O7" s="25"/>
      <c r="P7" s="25">
        <f t="shared" si="8"/>
        <v>16</v>
      </c>
      <c r="Q7" s="24">
        <f>人数统计!B9</f>
        <v>20</v>
      </c>
      <c r="R7" s="22">
        <f t="shared" si="9"/>
        <v>20</v>
      </c>
      <c r="S7" s="24">
        <f>SUM(人数统计!C9:D9)</f>
        <v>0</v>
      </c>
      <c r="T7" s="24">
        <f t="shared" si="10"/>
        <v>0</v>
      </c>
      <c r="U7" s="24">
        <f>SUM(人数统计!E9:H9)</f>
        <v>89</v>
      </c>
      <c r="V7" s="22">
        <f t="shared" si="11"/>
        <v>89</v>
      </c>
      <c r="W7" s="24">
        <f>SUM(人数统计!I9:J9)</f>
        <v>0</v>
      </c>
      <c r="X7" s="24">
        <f t="shared" si="12"/>
        <v>0</v>
      </c>
      <c r="Y7" s="24">
        <f>SUM(人数统计!K9:M9)</f>
        <v>109</v>
      </c>
      <c r="Z7" s="22">
        <f t="shared" si="13"/>
        <v>109</v>
      </c>
      <c r="AA7" s="24">
        <f>SUM(人数统计!N9:O9)</f>
        <v>17</v>
      </c>
      <c r="AB7" s="24">
        <f t="shared" si="14"/>
        <v>8.5</v>
      </c>
      <c r="AC7" s="24">
        <f>SUM(人数统计!P9:R9)</f>
        <v>108</v>
      </c>
      <c r="AD7" s="22">
        <f t="shared" si="15"/>
        <v>116.5</v>
      </c>
      <c r="AE7" s="22">
        <f t="shared" si="16"/>
        <v>334.5</v>
      </c>
      <c r="AF7" s="25">
        <f t="shared" si="17"/>
        <v>9.7267622580968602</v>
      </c>
      <c r="AG7" s="25">
        <f t="shared" si="18"/>
        <v>9</v>
      </c>
      <c r="AH7" s="25">
        <f t="shared" si="19"/>
        <v>10</v>
      </c>
      <c r="AI7" s="25"/>
      <c r="AJ7" s="25"/>
      <c r="AK7" s="14"/>
    </row>
    <row r="8" spans="1:37">
      <c r="A8" s="15" t="s">
        <v>27</v>
      </c>
      <c r="B8" s="15" t="s">
        <v>114</v>
      </c>
      <c r="C8" s="24">
        <f>SUM(人数统计!X10:AA10)</f>
        <v>0</v>
      </c>
      <c r="D8" s="24">
        <f t="shared" si="0"/>
        <v>0</v>
      </c>
      <c r="E8" s="24">
        <f>SUM(人数统计!AB10:AD10)</f>
        <v>148</v>
      </c>
      <c r="F8" s="22">
        <f t="shared" si="1"/>
        <v>148</v>
      </c>
      <c r="G8" s="24">
        <f>SUM(人数统计!AE10:AG10)</f>
        <v>69</v>
      </c>
      <c r="H8" s="24">
        <f t="shared" si="2"/>
        <v>34.5</v>
      </c>
      <c r="I8" s="24">
        <f>SUM(人数统计!AH10:AJ10)</f>
        <v>158</v>
      </c>
      <c r="J8" s="22">
        <f t="shared" si="3"/>
        <v>192.5</v>
      </c>
      <c r="K8" s="22">
        <f t="shared" si="4"/>
        <v>340.5</v>
      </c>
      <c r="L8" s="25">
        <f t="shared" si="5"/>
        <v>9.4604873605101343</v>
      </c>
      <c r="M8" s="25">
        <f t="shared" si="6"/>
        <v>9</v>
      </c>
      <c r="N8" s="25">
        <f t="shared" si="7"/>
        <v>9</v>
      </c>
      <c r="O8" s="25"/>
      <c r="P8" s="25">
        <f t="shared" si="8"/>
        <v>9</v>
      </c>
      <c r="Q8" s="24">
        <f>人数统计!B10</f>
        <v>26</v>
      </c>
      <c r="R8" s="22">
        <f t="shared" si="9"/>
        <v>26</v>
      </c>
      <c r="S8" s="24">
        <f>SUM(人数统计!C10:D10)</f>
        <v>0</v>
      </c>
      <c r="T8" s="24">
        <f t="shared" si="10"/>
        <v>0</v>
      </c>
      <c r="U8" s="24">
        <f>SUM(人数统计!E10:H10)</f>
        <v>52</v>
      </c>
      <c r="V8" s="22">
        <f t="shared" si="11"/>
        <v>52</v>
      </c>
      <c r="W8" s="24">
        <f>SUM(人数统计!I10:J10)</f>
        <v>0</v>
      </c>
      <c r="X8" s="24">
        <f t="shared" si="12"/>
        <v>0</v>
      </c>
      <c r="Y8" s="24">
        <f>SUM(人数统计!K10:M10)</f>
        <v>73</v>
      </c>
      <c r="Z8" s="22">
        <f t="shared" si="13"/>
        <v>73</v>
      </c>
      <c r="AA8" s="24">
        <f>SUM(人数统计!N10:O10)</f>
        <v>10</v>
      </c>
      <c r="AB8" s="24">
        <f t="shared" si="14"/>
        <v>5</v>
      </c>
      <c r="AC8" s="24">
        <f>SUM(人数统计!P10:R10)</f>
        <v>77</v>
      </c>
      <c r="AD8" s="22">
        <f t="shared" si="15"/>
        <v>82</v>
      </c>
      <c r="AE8" s="22">
        <f t="shared" si="16"/>
        <v>233</v>
      </c>
      <c r="AF8" s="25">
        <f t="shared" si="17"/>
        <v>6.7752932918880973</v>
      </c>
      <c r="AG8" s="25">
        <f t="shared" si="18"/>
        <v>6</v>
      </c>
      <c r="AH8" s="25">
        <f t="shared" si="19"/>
        <v>7</v>
      </c>
      <c r="AI8" s="25"/>
      <c r="AJ8" s="25"/>
      <c r="AK8" s="14"/>
    </row>
    <row r="9" spans="1:37">
      <c r="A9" s="15" t="s">
        <v>28</v>
      </c>
      <c r="B9" s="15" t="s">
        <v>115</v>
      </c>
      <c r="C9" s="24">
        <f>SUM(人数统计!X11:AA11)</f>
        <v>0</v>
      </c>
      <c r="D9" s="24">
        <f t="shared" si="0"/>
        <v>0</v>
      </c>
      <c r="E9" s="24">
        <f>SUM(人数统计!AB11:AD11)</f>
        <v>123</v>
      </c>
      <c r="F9" s="22">
        <f t="shared" si="1"/>
        <v>123</v>
      </c>
      <c r="G9" s="24">
        <f>SUM(人数统计!AE11:AG11)</f>
        <v>85</v>
      </c>
      <c r="H9" s="24">
        <f t="shared" si="2"/>
        <v>42.5</v>
      </c>
      <c r="I9" s="24">
        <f>SUM(人数统计!AH11:AJ11)</f>
        <v>132</v>
      </c>
      <c r="J9" s="22">
        <f t="shared" si="3"/>
        <v>174.5</v>
      </c>
      <c r="K9" s="22">
        <f t="shared" si="4"/>
        <v>297.5</v>
      </c>
      <c r="L9" s="25">
        <f t="shared" si="5"/>
        <v>8.2657708950125262</v>
      </c>
      <c r="M9" s="25">
        <f t="shared" si="6"/>
        <v>8</v>
      </c>
      <c r="N9" s="25">
        <f t="shared" si="7"/>
        <v>8</v>
      </c>
      <c r="O9" s="25"/>
      <c r="P9" s="25">
        <f t="shared" si="8"/>
        <v>8</v>
      </c>
      <c r="Q9" s="24">
        <f>人数统计!B11</f>
        <v>4</v>
      </c>
      <c r="R9" s="22">
        <f t="shared" si="9"/>
        <v>4</v>
      </c>
      <c r="S9" s="24">
        <f>SUM(人数统计!C11:D11)</f>
        <v>0</v>
      </c>
      <c r="T9" s="24">
        <f t="shared" si="10"/>
        <v>0</v>
      </c>
      <c r="U9" s="24">
        <f>SUM(人数统计!E11:H11)</f>
        <v>40</v>
      </c>
      <c r="V9" s="22">
        <f t="shared" si="11"/>
        <v>40</v>
      </c>
      <c r="W9" s="24">
        <f>SUM(人数统计!I11:J11)</f>
        <v>0</v>
      </c>
      <c r="X9" s="24">
        <f t="shared" si="12"/>
        <v>0</v>
      </c>
      <c r="Y9" s="24">
        <f>SUM(人数统计!K11:M11)</f>
        <v>52</v>
      </c>
      <c r="Z9" s="22">
        <f t="shared" si="13"/>
        <v>52</v>
      </c>
      <c r="AA9" s="24">
        <f>SUM(人数统计!N11:O11)</f>
        <v>14</v>
      </c>
      <c r="AB9" s="24">
        <f t="shared" si="14"/>
        <v>7</v>
      </c>
      <c r="AC9" s="24">
        <f>SUM(人数统计!P11:R11)</f>
        <v>51</v>
      </c>
      <c r="AD9" s="22">
        <f t="shared" si="15"/>
        <v>58</v>
      </c>
      <c r="AE9" s="22">
        <f t="shared" si="16"/>
        <v>154</v>
      </c>
      <c r="AF9" s="25">
        <f t="shared" si="17"/>
        <v>4.4780908452822619</v>
      </c>
      <c r="AG9" s="25">
        <f t="shared" si="18"/>
        <v>4</v>
      </c>
      <c r="AH9" s="25">
        <f t="shared" si="19"/>
        <v>4</v>
      </c>
      <c r="AI9" s="25"/>
      <c r="AJ9" s="25"/>
      <c r="AK9" s="14"/>
    </row>
    <row r="10" spans="1:37">
      <c r="A10" s="15" t="s">
        <v>29</v>
      </c>
      <c r="B10" s="15" t="s">
        <v>116</v>
      </c>
      <c r="C10" s="24">
        <f>SUM(人数统计!X12:AA12)</f>
        <v>0</v>
      </c>
      <c r="D10" s="24">
        <f t="shared" si="0"/>
        <v>0</v>
      </c>
      <c r="E10" s="24">
        <f>SUM(人数统计!AB12:AD12)</f>
        <v>65</v>
      </c>
      <c r="F10" s="22">
        <f t="shared" si="1"/>
        <v>65</v>
      </c>
      <c r="G10" s="24">
        <f>SUM(人数统计!AE12:AG12)</f>
        <v>0</v>
      </c>
      <c r="H10" s="24">
        <f t="shared" si="2"/>
        <v>0</v>
      </c>
      <c r="I10" s="24">
        <f>SUM(人数统计!AH12:AJ12)</f>
        <v>75</v>
      </c>
      <c r="J10" s="22">
        <f t="shared" si="3"/>
        <v>75</v>
      </c>
      <c r="K10" s="22">
        <f t="shared" si="4"/>
        <v>140</v>
      </c>
      <c r="L10" s="25">
        <f t="shared" si="5"/>
        <v>3.8897745388294238</v>
      </c>
      <c r="M10" s="25">
        <f t="shared" si="6"/>
        <v>3</v>
      </c>
      <c r="N10" s="25">
        <f t="shared" si="7"/>
        <v>4</v>
      </c>
      <c r="O10" s="25"/>
      <c r="P10" s="25">
        <f t="shared" si="8"/>
        <v>4</v>
      </c>
      <c r="Q10" s="24">
        <f>人数统计!B12</f>
        <v>0</v>
      </c>
      <c r="R10" s="22">
        <f t="shared" si="9"/>
        <v>0</v>
      </c>
      <c r="S10" s="24">
        <f>SUM(人数统计!C12:D12)</f>
        <v>0</v>
      </c>
      <c r="T10" s="24">
        <f t="shared" si="10"/>
        <v>0</v>
      </c>
      <c r="U10" s="24">
        <f>SUM(人数统计!E12:H12)</f>
        <v>0</v>
      </c>
      <c r="V10" s="22">
        <f t="shared" si="11"/>
        <v>0</v>
      </c>
      <c r="W10" s="24">
        <f>SUM(人数统计!I12:J12)</f>
        <v>0</v>
      </c>
      <c r="X10" s="24">
        <f t="shared" si="12"/>
        <v>0</v>
      </c>
      <c r="Y10" s="24">
        <f>SUM(人数统计!K12:M12)</f>
        <v>0</v>
      </c>
      <c r="Z10" s="22">
        <f t="shared" si="13"/>
        <v>0</v>
      </c>
      <c r="AA10" s="24">
        <f>SUM(人数统计!N12:O12)</f>
        <v>0</v>
      </c>
      <c r="AB10" s="24">
        <f t="shared" si="14"/>
        <v>0</v>
      </c>
      <c r="AC10" s="24">
        <f>SUM(人数统计!P12:R12)</f>
        <v>0</v>
      </c>
      <c r="AD10" s="22">
        <f t="shared" si="15"/>
        <v>0</v>
      </c>
      <c r="AE10" s="22">
        <f t="shared" si="16"/>
        <v>0</v>
      </c>
      <c r="AF10" s="25">
        <f t="shared" si="17"/>
        <v>0</v>
      </c>
      <c r="AG10" s="25">
        <f t="shared" si="18"/>
        <v>0</v>
      </c>
      <c r="AH10" s="25">
        <f t="shared" si="19"/>
        <v>0</v>
      </c>
      <c r="AI10" s="25"/>
      <c r="AJ10" s="25"/>
      <c r="AK10" s="14"/>
    </row>
    <row r="11" spans="1:37">
      <c r="A11" s="15" t="s">
        <v>30</v>
      </c>
      <c r="B11" s="15" t="s">
        <v>117</v>
      </c>
      <c r="C11" s="24">
        <f>SUM(人数统计!X13:AA13)</f>
        <v>0</v>
      </c>
      <c r="D11" s="24">
        <f t="shared" si="0"/>
        <v>0</v>
      </c>
      <c r="E11" s="24">
        <f>SUM(人数统计!AB13:AD13)</f>
        <v>94</v>
      </c>
      <c r="F11" s="22">
        <f t="shared" si="1"/>
        <v>94</v>
      </c>
      <c r="G11" s="24">
        <f>SUM(人数统计!AE13:AG13)</f>
        <v>144</v>
      </c>
      <c r="H11" s="24">
        <f t="shared" si="2"/>
        <v>72</v>
      </c>
      <c r="I11" s="24">
        <f>SUM(人数统计!AH13:AJ13)</f>
        <v>101</v>
      </c>
      <c r="J11" s="22">
        <f t="shared" si="3"/>
        <v>173</v>
      </c>
      <c r="K11" s="22">
        <f t="shared" si="4"/>
        <v>267</v>
      </c>
      <c r="L11" s="25">
        <f t="shared" si="5"/>
        <v>7.4183557276246868</v>
      </c>
      <c r="M11" s="25">
        <f t="shared" si="6"/>
        <v>7</v>
      </c>
      <c r="N11" s="25">
        <f t="shared" si="7"/>
        <v>7</v>
      </c>
      <c r="O11" s="25"/>
      <c r="P11" s="25">
        <f t="shared" si="8"/>
        <v>7</v>
      </c>
      <c r="Q11" s="24">
        <f>人数统计!B13</f>
        <v>9</v>
      </c>
      <c r="R11" s="22">
        <f t="shared" si="9"/>
        <v>9</v>
      </c>
      <c r="S11" s="24">
        <f>SUM(人数统计!C13:D13)</f>
        <v>0</v>
      </c>
      <c r="T11" s="24">
        <f t="shared" si="10"/>
        <v>0</v>
      </c>
      <c r="U11" s="24">
        <f>SUM(人数统计!E13:H13)</f>
        <v>29</v>
      </c>
      <c r="V11" s="22">
        <f t="shared" si="11"/>
        <v>29</v>
      </c>
      <c r="W11" s="24">
        <f>SUM(人数统计!I13:J13)</f>
        <v>0</v>
      </c>
      <c r="X11" s="24">
        <f t="shared" si="12"/>
        <v>0</v>
      </c>
      <c r="Y11" s="24">
        <f>SUM(人数统计!K13:M13)</f>
        <v>25</v>
      </c>
      <c r="Z11" s="22">
        <f t="shared" si="13"/>
        <v>25</v>
      </c>
      <c r="AA11" s="24">
        <f>SUM(人数统计!N13:O13)</f>
        <v>4</v>
      </c>
      <c r="AB11" s="24">
        <f t="shared" si="14"/>
        <v>2</v>
      </c>
      <c r="AC11" s="24">
        <f>SUM(人数统计!P13:R13)</f>
        <v>32</v>
      </c>
      <c r="AD11" s="22">
        <f t="shared" si="15"/>
        <v>34</v>
      </c>
      <c r="AE11" s="22">
        <f t="shared" si="16"/>
        <v>97</v>
      </c>
      <c r="AF11" s="25">
        <f t="shared" si="17"/>
        <v>2.8206156622881782</v>
      </c>
      <c r="AG11" s="25">
        <f t="shared" si="18"/>
        <v>2</v>
      </c>
      <c r="AH11" s="25">
        <f t="shared" si="19"/>
        <v>3</v>
      </c>
      <c r="AI11" s="25"/>
      <c r="AJ11" s="25"/>
      <c r="AK11" s="14"/>
    </row>
    <row r="12" spans="1:37">
      <c r="A12" s="15" t="s">
        <v>31</v>
      </c>
      <c r="B12" s="15" t="s">
        <v>118</v>
      </c>
      <c r="C12" s="24">
        <f>SUM(人数统计!X14:AA14)</f>
        <v>0</v>
      </c>
      <c r="D12" s="24">
        <f t="shared" si="0"/>
        <v>0</v>
      </c>
      <c r="E12" s="24">
        <f>SUM(人数统计!AB14:AD14)</f>
        <v>38</v>
      </c>
      <c r="F12" s="22">
        <f t="shared" si="1"/>
        <v>38</v>
      </c>
      <c r="G12" s="24">
        <f>SUM(人数统计!AE14:AG14)</f>
        <v>12</v>
      </c>
      <c r="H12" s="24">
        <f t="shared" si="2"/>
        <v>6</v>
      </c>
      <c r="I12" s="24">
        <f>SUM(人数统计!AH14:AJ14)</f>
        <v>39</v>
      </c>
      <c r="J12" s="22">
        <f t="shared" si="3"/>
        <v>45</v>
      </c>
      <c r="K12" s="22">
        <f t="shared" si="4"/>
        <v>83</v>
      </c>
      <c r="L12" s="25">
        <f t="shared" si="5"/>
        <v>2.3060806194488728</v>
      </c>
      <c r="M12" s="25">
        <f t="shared" si="6"/>
        <v>2</v>
      </c>
      <c r="N12" s="25">
        <f t="shared" si="7"/>
        <v>2</v>
      </c>
      <c r="O12" s="25"/>
      <c r="P12" s="25">
        <f t="shared" si="8"/>
        <v>2</v>
      </c>
      <c r="Q12" s="24">
        <f>人数统计!B14</f>
        <v>2</v>
      </c>
      <c r="R12" s="22">
        <f t="shared" si="9"/>
        <v>2</v>
      </c>
      <c r="S12" s="24">
        <f>SUM(人数统计!C14:D14)</f>
        <v>0</v>
      </c>
      <c r="T12" s="24">
        <f t="shared" si="10"/>
        <v>0</v>
      </c>
      <c r="U12" s="24">
        <f>SUM(人数统计!E14:H14)</f>
        <v>17</v>
      </c>
      <c r="V12" s="22">
        <f t="shared" si="11"/>
        <v>17</v>
      </c>
      <c r="W12" s="24">
        <f>SUM(人数统计!I14:J14)</f>
        <v>0</v>
      </c>
      <c r="X12" s="24">
        <f t="shared" si="12"/>
        <v>0</v>
      </c>
      <c r="Y12" s="24">
        <f>SUM(人数统计!K14:M14)</f>
        <v>18</v>
      </c>
      <c r="Z12" s="22">
        <f t="shared" si="13"/>
        <v>18</v>
      </c>
      <c r="AA12" s="24">
        <f>SUM(人数统计!N14:O14)</f>
        <v>5</v>
      </c>
      <c r="AB12" s="24">
        <f t="shared" si="14"/>
        <v>2.5</v>
      </c>
      <c r="AC12" s="24">
        <f>SUM(人数统计!P14:R14)</f>
        <v>15</v>
      </c>
      <c r="AD12" s="22">
        <f t="shared" si="15"/>
        <v>17.5</v>
      </c>
      <c r="AE12" s="22">
        <f t="shared" si="16"/>
        <v>54.5</v>
      </c>
      <c r="AF12" s="25">
        <f t="shared" si="17"/>
        <v>1.5847789030382031</v>
      </c>
      <c r="AG12" s="25">
        <f t="shared" si="18"/>
        <v>1</v>
      </c>
      <c r="AH12" s="25">
        <f t="shared" si="19"/>
        <v>2</v>
      </c>
      <c r="AI12" s="25"/>
      <c r="AJ12" s="25"/>
      <c r="AK12" s="14"/>
    </row>
    <row r="13" spans="1:37">
      <c r="A13" s="15" t="s">
        <v>32</v>
      </c>
      <c r="B13" s="15" t="s">
        <v>119</v>
      </c>
      <c r="C13" s="24">
        <f>SUM(人数统计!X15:AA15)</f>
        <v>0</v>
      </c>
      <c r="D13" s="24">
        <f t="shared" si="0"/>
        <v>0</v>
      </c>
      <c r="E13" s="24">
        <f>SUM(人数统计!AB15:AD15)</f>
        <v>87</v>
      </c>
      <c r="F13" s="22">
        <f t="shared" si="1"/>
        <v>87</v>
      </c>
      <c r="G13" s="24">
        <f>SUM(人数统计!AE15:AG15)</f>
        <v>39</v>
      </c>
      <c r="H13" s="24">
        <f t="shared" si="2"/>
        <v>19.5</v>
      </c>
      <c r="I13" s="24">
        <f>SUM(人数统计!AH15:AJ15)</f>
        <v>97</v>
      </c>
      <c r="J13" s="22">
        <f t="shared" si="3"/>
        <v>116.5</v>
      </c>
      <c r="K13" s="22">
        <f t="shared" si="4"/>
        <v>203.5</v>
      </c>
      <c r="L13" s="25">
        <f t="shared" si="5"/>
        <v>5.6540651332270553</v>
      </c>
      <c r="M13" s="25">
        <f t="shared" si="6"/>
        <v>5</v>
      </c>
      <c r="N13" s="25">
        <f t="shared" si="7"/>
        <v>6</v>
      </c>
      <c r="O13" s="25"/>
      <c r="P13" s="25">
        <f t="shared" si="8"/>
        <v>6</v>
      </c>
      <c r="Q13" s="24">
        <f>人数统计!B15</f>
        <v>0</v>
      </c>
      <c r="R13" s="22">
        <f t="shared" si="9"/>
        <v>0</v>
      </c>
      <c r="S13" s="24">
        <f>SUM(人数统计!C15:D15)</f>
        <v>0</v>
      </c>
      <c r="T13" s="24">
        <f t="shared" si="10"/>
        <v>0</v>
      </c>
      <c r="U13" s="24">
        <f>SUM(人数统计!E15:H15)</f>
        <v>13</v>
      </c>
      <c r="V13" s="22">
        <f t="shared" si="11"/>
        <v>13</v>
      </c>
      <c r="W13" s="24">
        <f>SUM(人数统计!I15:J15)</f>
        <v>0</v>
      </c>
      <c r="X13" s="24">
        <f t="shared" si="12"/>
        <v>0</v>
      </c>
      <c r="Y13" s="24">
        <f>SUM(人数统计!K15:M15)</f>
        <v>18</v>
      </c>
      <c r="Z13" s="22">
        <f t="shared" si="13"/>
        <v>18</v>
      </c>
      <c r="AA13" s="24">
        <f>SUM(人数统计!N15:O15)</f>
        <v>6</v>
      </c>
      <c r="AB13" s="24">
        <f t="shared" si="14"/>
        <v>3</v>
      </c>
      <c r="AC13" s="24">
        <f>SUM(人数统计!P15:R15)</f>
        <v>18</v>
      </c>
      <c r="AD13" s="22">
        <f t="shared" si="15"/>
        <v>21</v>
      </c>
      <c r="AE13" s="22">
        <f t="shared" si="16"/>
        <v>52</v>
      </c>
      <c r="AF13" s="25">
        <f t="shared" si="17"/>
        <v>1.5120826230823221</v>
      </c>
      <c r="AG13" s="25">
        <f t="shared" si="18"/>
        <v>1</v>
      </c>
      <c r="AH13" s="25">
        <f t="shared" si="19"/>
        <v>2</v>
      </c>
      <c r="AI13" s="25"/>
      <c r="AJ13" s="25"/>
      <c r="AK13" s="14"/>
    </row>
    <row r="14" spans="1:37">
      <c r="A14" s="15" t="s">
        <v>33</v>
      </c>
      <c r="B14" s="15" t="s">
        <v>120</v>
      </c>
      <c r="C14" s="24">
        <f>SUM(人数统计!X16:AA16)</f>
        <v>0</v>
      </c>
      <c r="D14" s="24">
        <f t="shared" si="0"/>
        <v>0</v>
      </c>
      <c r="E14" s="24">
        <f>SUM(人数统计!AB16:AD16)</f>
        <v>205</v>
      </c>
      <c r="F14" s="22">
        <f t="shared" si="1"/>
        <v>205</v>
      </c>
      <c r="G14" s="24">
        <f>SUM(人数统计!AE16:AG16)</f>
        <v>50</v>
      </c>
      <c r="H14" s="24">
        <f t="shared" si="2"/>
        <v>25</v>
      </c>
      <c r="I14" s="24">
        <f>SUM(人数统计!AH16:AJ16)</f>
        <v>237</v>
      </c>
      <c r="J14" s="22">
        <f t="shared" si="3"/>
        <v>262</v>
      </c>
      <c r="K14" s="22">
        <f t="shared" si="4"/>
        <v>467</v>
      </c>
      <c r="L14" s="25">
        <f t="shared" si="5"/>
        <v>12.975176497381007</v>
      </c>
      <c r="M14" s="25">
        <f t="shared" si="6"/>
        <v>12</v>
      </c>
      <c r="N14" s="25">
        <f t="shared" si="7"/>
        <v>13</v>
      </c>
      <c r="O14" s="25"/>
      <c r="P14" s="25">
        <f t="shared" si="8"/>
        <v>13</v>
      </c>
      <c r="Q14" s="24">
        <f>人数统计!B16</f>
        <v>26</v>
      </c>
      <c r="R14" s="22">
        <f t="shared" si="9"/>
        <v>26</v>
      </c>
      <c r="S14" s="24">
        <f>SUM(人数统计!C16:D16)</f>
        <v>0</v>
      </c>
      <c r="T14" s="24">
        <f t="shared" si="10"/>
        <v>0</v>
      </c>
      <c r="U14" s="24">
        <f>SUM(人数统计!E16:H16)</f>
        <v>56</v>
      </c>
      <c r="V14" s="22">
        <f t="shared" si="11"/>
        <v>56</v>
      </c>
      <c r="W14" s="24">
        <f>SUM(人数统计!I16:J16)</f>
        <v>0</v>
      </c>
      <c r="X14" s="24">
        <f t="shared" si="12"/>
        <v>0</v>
      </c>
      <c r="Y14" s="24">
        <f>SUM(人数统计!K16:M16)</f>
        <v>86</v>
      </c>
      <c r="Z14" s="22">
        <f t="shared" si="13"/>
        <v>86</v>
      </c>
      <c r="AA14" s="24">
        <f>SUM(人数统计!N16:O16)</f>
        <v>3</v>
      </c>
      <c r="AB14" s="24">
        <f t="shared" si="14"/>
        <v>1.5</v>
      </c>
      <c r="AC14" s="24">
        <f>SUM(人数统计!P16:R16)</f>
        <v>88</v>
      </c>
      <c r="AD14" s="22">
        <f t="shared" si="15"/>
        <v>89.5</v>
      </c>
      <c r="AE14" s="22">
        <f t="shared" si="16"/>
        <v>257.5</v>
      </c>
      <c r="AF14" s="25">
        <f t="shared" si="17"/>
        <v>7.4877168354557302</v>
      </c>
      <c r="AG14" s="25">
        <f t="shared" si="18"/>
        <v>7</v>
      </c>
      <c r="AH14" s="25">
        <f t="shared" si="19"/>
        <v>7</v>
      </c>
      <c r="AI14" s="25"/>
      <c r="AJ14" s="25"/>
      <c r="AK14" s="14"/>
    </row>
    <row r="15" spans="1:37">
      <c r="A15" s="15" t="s">
        <v>34</v>
      </c>
      <c r="B15" s="15" t="s">
        <v>121</v>
      </c>
      <c r="C15" s="24">
        <f>SUM(人数统计!X17:AA17)</f>
        <v>0</v>
      </c>
      <c r="D15" s="24">
        <f t="shared" si="0"/>
        <v>0</v>
      </c>
      <c r="E15" s="24">
        <f>SUM(人数统计!AB17:AD17)</f>
        <v>40</v>
      </c>
      <c r="F15" s="22">
        <f t="shared" si="1"/>
        <v>40</v>
      </c>
      <c r="G15" s="24">
        <f>SUM(人数统计!AE17:AG17)</f>
        <v>50</v>
      </c>
      <c r="H15" s="24">
        <f t="shared" si="2"/>
        <v>25</v>
      </c>
      <c r="I15" s="24">
        <f>SUM(人数统计!AH17:AJ17)</f>
        <v>40</v>
      </c>
      <c r="J15" s="22">
        <f t="shared" si="3"/>
        <v>65</v>
      </c>
      <c r="K15" s="22">
        <f t="shared" si="4"/>
        <v>105</v>
      </c>
      <c r="L15" s="25">
        <f t="shared" si="5"/>
        <v>2.9173309041220676</v>
      </c>
      <c r="M15" s="25">
        <f t="shared" si="6"/>
        <v>2</v>
      </c>
      <c r="N15" s="25">
        <f t="shared" si="7"/>
        <v>3</v>
      </c>
      <c r="O15" s="25"/>
      <c r="P15" s="25">
        <f t="shared" si="8"/>
        <v>3</v>
      </c>
      <c r="Q15" s="24">
        <f>人数统计!B17</f>
        <v>0</v>
      </c>
      <c r="R15" s="22">
        <f t="shared" si="9"/>
        <v>0</v>
      </c>
      <c r="S15" s="24">
        <f>SUM(人数统计!C17:D17)</f>
        <v>0</v>
      </c>
      <c r="T15" s="24">
        <f t="shared" si="10"/>
        <v>0</v>
      </c>
      <c r="U15" s="24">
        <f>SUM(人数统计!E17:H17)</f>
        <v>11</v>
      </c>
      <c r="V15" s="22">
        <f t="shared" si="11"/>
        <v>11</v>
      </c>
      <c r="W15" s="24">
        <f>SUM(人数统计!I17:J17)</f>
        <v>0</v>
      </c>
      <c r="X15" s="24">
        <f t="shared" si="12"/>
        <v>0</v>
      </c>
      <c r="Y15" s="24">
        <f>SUM(人数统计!K17:M17)</f>
        <v>11</v>
      </c>
      <c r="Z15" s="22">
        <f t="shared" si="13"/>
        <v>11</v>
      </c>
      <c r="AA15" s="24">
        <f>SUM(人数统计!N17:O17)</f>
        <v>3</v>
      </c>
      <c r="AB15" s="24">
        <f t="shared" si="14"/>
        <v>1.5</v>
      </c>
      <c r="AC15" s="24">
        <f>SUM(人数统计!P17:R17)</f>
        <v>7</v>
      </c>
      <c r="AD15" s="22">
        <f t="shared" si="15"/>
        <v>8.5</v>
      </c>
      <c r="AE15" s="22">
        <f t="shared" si="16"/>
        <v>30.5</v>
      </c>
      <c r="AF15" s="25">
        <f t="shared" si="17"/>
        <v>0.88689461546174664</v>
      </c>
      <c r="AG15" s="25">
        <f t="shared" si="18"/>
        <v>0</v>
      </c>
      <c r="AH15" s="25">
        <f t="shared" si="19"/>
        <v>1</v>
      </c>
      <c r="AI15" s="25"/>
      <c r="AJ15" s="25"/>
      <c r="AK15" s="14"/>
    </row>
    <row r="16" spans="1:37">
      <c r="A16" s="15" t="s">
        <v>35</v>
      </c>
      <c r="B16" s="15" t="s">
        <v>122</v>
      </c>
      <c r="C16" s="24">
        <f>SUM(人数统计!X18:AA18)</f>
        <v>0</v>
      </c>
      <c r="D16" s="24">
        <f t="shared" si="0"/>
        <v>0</v>
      </c>
      <c r="E16" s="24">
        <f>SUM(人数统计!AB18:AD18)</f>
        <v>0</v>
      </c>
      <c r="F16" s="22">
        <f t="shared" si="1"/>
        <v>0</v>
      </c>
      <c r="G16" s="24">
        <f>SUM(人数统计!AE18:AG18)</f>
        <v>0</v>
      </c>
      <c r="H16" s="24">
        <f t="shared" si="2"/>
        <v>0</v>
      </c>
      <c r="I16" s="24">
        <f>SUM(人数统计!AH18:AJ18)</f>
        <v>0</v>
      </c>
      <c r="J16" s="22">
        <f t="shared" si="3"/>
        <v>0</v>
      </c>
      <c r="K16" s="22">
        <f t="shared" si="4"/>
        <v>0</v>
      </c>
      <c r="L16" s="25">
        <f t="shared" si="5"/>
        <v>0</v>
      </c>
      <c r="M16" s="25">
        <f t="shared" si="6"/>
        <v>0</v>
      </c>
      <c r="N16" s="25">
        <f t="shared" si="7"/>
        <v>0</v>
      </c>
      <c r="O16" s="25"/>
      <c r="P16" s="25">
        <f t="shared" si="8"/>
        <v>0</v>
      </c>
      <c r="Q16" s="24">
        <f>人数统计!B18</f>
        <v>0</v>
      </c>
      <c r="R16" s="22">
        <f t="shared" si="9"/>
        <v>0</v>
      </c>
      <c r="S16" s="24">
        <f>SUM(人数统计!C18:D18)</f>
        <v>0</v>
      </c>
      <c r="T16" s="24">
        <f t="shared" si="10"/>
        <v>0</v>
      </c>
      <c r="U16" s="24">
        <f>SUM(人数统计!E18:H18)</f>
        <v>0</v>
      </c>
      <c r="V16" s="22">
        <f t="shared" si="11"/>
        <v>0</v>
      </c>
      <c r="W16" s="24">
        <f>SUM(人数统计!I18:J18)</f>
        <v>0</v>
      </c>
      <c r="X16" s="24">
        <f t="shared" si="12"/>
        <v>0</v>
      </c>
      <c r="Y16" s="24">
        <f>SUM(人数统计!K18:M18)</f>
        <v>0</v>
      </c>
      <c r="Z16" s="22">
        <f t="shared" si="13"/>
        <v>0</v>
      </c>
      <c r="AA16" s="24">
        <f>SUM(人数统计!N18:O18)</f>
        <v>0</v>
      </c>
      <c r="AB16" s="24">
        <f t="shared" si="14"/>
        <v>0</v>
      </c>
      <c r="AC16" s="24">
        <f>SUM(人数统计!P18:R18)</f>
        <v>0</v>
      </c>
      <c r="AD16" s="22">
        <f t="shared" si="15"/>
        <v>0</v>
      </c>
      <c r="AE16" s="22">
        <f t="shared" si="16"/>
        <v>0</v>
      </c>
      <c r="AF16" s="25">
        <f t="shared" si="17"/>
        <v>0</v>
      </c>
      <c r="AG16" s="25">
        <f t="shared" si="18"/>
        <v>0</v>
      </c>
      <c r="AH16" s="25">
        <f t="shared" si="19"/>
        <v>0</v>
      </c>
      <c r="AI16" s="25"/>
      <c r="AJ16" s="25"/>
      <c r="AK16" s="14"/>
    </row>
    <row r="17" spans="1:40">
      <c r="A17" s="15" t="s">
        <v>36</v>
      </c>
      <c r="B17" s="15" t="s">
        <v>123</v>
      </c>
      <c r="C17" s="24">
        <f>SUM(人数统计!X19:AA19)</f>
        <v>0</v>
      </c>
      <c r="D17" s="24">
        <f t="shared" si="0"/>
        <v>0</v>
      </c>
      <c r="E17" s="24">
        <f>SUM(人数统计!AB19:AD19)</f>
        <v>84</v>
      </c>
      <c r="F17" s="22">
        <f t="shared" si="1"/>
        <v>84</v>
      </c>
      <c r="G17" s="24">
        <f>SUM(人数统计!AE19:AG19)</f>
        <v>18</v>
      </c>
      <c r="H17" s="24">
        <f t="shared" si="2"/>
        <v>9</v>
      </c>
      <c r="I17" s="24">
        <f>SUM(人数统计!AH19:AJ19)</f>
        <v>120</v>
      </c>
      <c r="J17" s="22">
        <f t="shared" si="3"/>
        <v>129</v>
      </c>
      <c r="K17" s="22">
        <f t="shared" si="4"/>
        <v>213</v>
      </c>
      <c r="L17" s="25">
        <f t="shared" si="5"/>
        <v>5.9180141197904801</v>
      </c>
      <c r="M17" s="25">
        <f t="shared" si="6"/>
        <v>5</v>
      </c>
      <c r="N17" s="25">
        <f t="shared" si="7"/>
        <v>6</v>
      </c>
      <c r="O17" s="25"/>
      <c r="P17" s="25">
        <f t="shared" si="8"/>
        <v>6</v>
      </c>
      <c r="Q17" s="24">
        <f>人数统计!B19</f>
        <v>8</v>
      </c>
      <c r="R17" s="22">
        <f t="shared" si="9"/>
        <v>8</v>
      </c>
      <c r="S17" s="24">
        <f>SUM(人数统计!C19:D19)</f>
        <v>0</v>
      </c>
      <c r="T17" s="24">
        <f t="shared" si="10"/>
        <v>0</v>
      </c>
      <c r="U17" s="24">
        <f>SUM(人数统计!E19:H19)</f>
        <v>72</v>
      </c>
      <c r="V17" s="22">
        <f t="shared" si="11"/>
        <v>72</v>
      </c>
      <c r="W17" s="24">
        <f>SUM(人数统计!I19:J19)</f>
        <v>0</v>
      </c>
      <c r="X17" s="24">
        <f t="shared" si="12"/>
        <v>0</v>
      </c>
      <c r="Y17" s="24">
        <f>SUM(人数统计!K19:M19)</f>
        <v>72</v>
      </c>
      <c r="Z17" s="22">
        <f t="shared" si="13"/>
        <v>72</v>
      </c>
      <c r="AA17" s="24">
        <f>SUM(人数统计!N19:O19)</f>
        <v>0</v>
      </c>
      <c r="AB17" s="24">
        <f t="shared" si="14"/>
        <v>0</v>
      </c>
      <c r="AC17" s="24">
        <f>SUM(人数统计!P19:R19)</f>
        <v>63</v>
      </c>
      <c r="AD17" s="22">
        <f t="shared" si="15"/>
        <v>63</v>
      </c>
      <c r="AE17" s="22">
        <f t="shared" si="16"/>
        <v>215</v>
      </c>
      <c r="AF17" s="25">
        <f t="shared" si="17"/>
        <v>6.2518800762057554</v>
      </c>
      <c r="AG17" s="25">
        <f t="shared" si="18"/>
        <v>6</v>
      </c>
      <c r="AH17" s="25">
        <f t="shared" si="19"/>
        <v>6</v>
      </c>
      <c r="AI17" s="25">
        <v>1</v>
      </c>
      <c r="AJ17" s="25"/>
      <c r="AK17" s="14"/>
    </row>
    <row r="18" spans="1:40">
      <c r="A18" s="15" t="s">
        <v>37</v>
      </c>
      <c r="B18" s="15" t="s">
        <v>124</v>
      </c>
      <c r="C18" s="24">
        <f>SUM(人数统计!X20:AA20)</f>
        <v>0</v>
      </c>
      <c r="D18" s="24">
        <f t="shared" si="0"/>
        <v>0</v>
      </c>
      <c r="E18" s="24">
        <f>SUM(人数统计!AB20:AD20)</f>
        <v>141</v>
      </c>
      <c r="F18" s="22">
        <f t="shared" si="1"/>
        <v>141</v>
      </c>
      <c r="G18" s="24">
        <f>SUM(人数统计!AE20:AG20)</f>
        <v>98</v>
      </c>
      <c r="H18" s="24">
        <f t="shared" si="2"/>
        <v>49</v>
      </c>
      <c r="I18" s="24">
        <f>SUM(人数统计!AH20:AJ20)</f>
        <v>148</v>
      </c>
      <c r="J18" s="22">
        <f t="shared" si="3"/>
        <v>197</v>
      </c>
      <c r="K18" s="22">
        <f t="shared" si="4"/>
        <v>338</v>
      </c>
      <c r="L18" s="25">
        <f t="shared" si="5"/>
        <v>9.3910271008881807</v>
      </c>
      <c r="M18" s="25">
        <f t="shared" si="6"/>
        <v>9</v>
      </c>
      <c r="N18" s="25">
        <f t="shared" si="7"/>
        <v>9</v>
      </c>
      <c r="O18" s="25"/>
      <c r="P18" s="25">
        <f t="shared" si="8"/>
        <v>9</v>
      </c>
      <c r="Q18" s="24">
        <f>人数统计!B20</f>
        <v>3</v>
      </c>
      <c r="R18" s="22">
        <f t="shared" si="9"/>
        <v>3</v>
      </c>
      <c r="S18" s="24">
        <f>SUM(人数统计!C20:D20)</f>
        <v>0</v>
      </c>
      <c r="T18" s="24">
        <f t="shared" si="10"/>
        <v>0</v>
      </c>
      <c r="U18" s="24">
        <f>SUM(人数统计!E20:H20)</f>
        <v>20</v>
      </c>
      <c r="V18" s="22">
        <f t="shared" si="11"/>
        <v>20</v>
      </c>
      <c r="W18" s="24">
        <f>SUM(人数统计!I20:J20)</f>
        <v>0</v>
      </c>
      <c r="X18" s="24">
        <f t="shared" si="12"/>
        <v>0</v>
      </c>
      <c r="Y18" s="24">
        <f>SUM(人数统计!K20:M20)</f>
        <v>33</v>
      </c>
      <c r="Z18" s="22">
        <f t="shared" si="13"/>
        <v>33</v>
      </c>
      <c r="AA18" s="24">
        <f>SUM(人数统计!N20:O20)</f>
        <v>10</v>
      </c>
      <c r="AB18" s="24">
        <f t="shared" si="14"/>
        <v>5</v>
      </c>
      <c r="AC18" s="24">
        <f>SUM(人数统计!P20:R20)</f>
        <v>25</v>
      </c>
      <c r="AD18" s="22">
        <f t="shared" si="15"/>
        <v>30</v>
      </c>
      <c r="AE18" s="22">
        <f t="shared" si="16"/>
        <v>86</v>
      </c>
      <c r="AF18" s="25">
        <f t="shared" si="17"/>
        <v>2.5007520304823023</v>
      </c>
      <c r="AG18" s="25">
        <f t="shared" si="18"/>
        <v>2</v>
      </c>
      <c r="AH18" s="25">
        <f t="shared" si="19"/>
        <v>3</v>
      </c>
      <c r="AI18" s="25"/>
      <c r="AJ18" s="25"/>
      <c r="AK18" s="14"/>
    </row>
    <row r="19" spans="1:40">
      <c r="A19" s="15" t="s">
        <v>38</v>
      </c>
      <c r="B19" s="15" t="s">
        <v>125</v>
      </c>
      <c r="C19" s="24">
        <f>SUM(人数统计!X21:AA21)</f>
        <v>118</v>
      </c>
      <c r="D19" s="24">
        <f t="shared" si="0"/>
        <v>59</v>
      </c>
      <c r="E19" s="24">
        <f>SUM(人数统计!AB21:AD21)</f>
        <v>140</v>
      </c>
      <c r="F19" s="22">
        <f t="shared" si="1"/>
        <v>199</v>
      </c>
      <c r="G19" s="24">
        <f>SUM(人数统计!AE21:AG21)</f>
        <v>199</v>
      </c>
      <c r="H19" s="24">
        <f t="shared" si="2"/>
        <v>99.5</v>
      </c>
      <c r="I19" s="24">
        <f>SUM(人数统计!AH21:AJ21)</f>
        <v>165</v>
      </c>
      <c r="J19" s="22">
        <f t="shared" si="3"/>
        <v>264.5</v>
      </c>
      <c r="K19" s="22">
        <f t="shared" si="4"/>
        <v>463.5</v>
      </c>
      <c r="L19" s="25">
        <f t="shared" si="5"/>
        <v>12.877932133910271</v>
      </c>
      <c r="M19" s="25">
        <f t="shared" si="6"/>
        <v>12</v>
      </c>
      <c r="N19" s="25">
        <f t="shared" si="7"/>
        <v>13</v>
      </c>
      <c r="O19" s="25"/>
      <c r="P19" s="25">
        <f t="shared" si="8"/>
        <v>13</v>
      </c>
      <c r="Q19" s="24">
        <f>人数统计!B21</f>
        <v>22</v>
      </c>
      <c r="R19" s="22">
        <f t="shared" si="9"/>
        <v>22</v>
      </c>
      <c r="S19" s="24">
        <f>SUM(人数统计!C21:D21)</f>
        <v>0</v>
      </c>
      <c r="T19" s="24">
        <f t="shared" si="10"/>
        <v>0</v>
      </c>
      <c r="U19" s="24">
        <f>SUM(人数统计!E21:H21)</f>
        <v>49</v>
      </c>
      <c r="V19" s="22">
        <f t="shared" si="11"/>
        <v>49</v>
      </c>
      <c r="W19" s="24">
        <f>SUM(人数统计!I21:J21)</f>
        <v>0</v>
      </c>
      <c r="X19" s="24">
        <f t="shared" si="12"/>
        <v>0</v>
      </c>
      <c r="Y19" s="24">
        <f>SUM(人数统计!K21:M21)</f>
        <v>82</v>
      </c>
      <c r="Z19" s="22">
        <f t="shared" si="13"/>
        <v>82</v>
      </c>
      <c r="AA19" s="24">
        <f>SUM(人数统计!N21:O21)</f>
        <v>18</v>
      </c>
      <c r="AB19" s="24">
        <f t="shared" si="14"/>
        <v>9</v>
      </c>
      <c r="AC19" s="24">
        <f>SUM(人数统计!P21:R21)</f>
        <v>82</v>
      </c>
      <c r="AD19" s="22">
        <f t="shared" si="15"/>
        <v>91</v>
      </c>
      <c r="AE19" s="22">
        <f t="shared" si="16"/>
        <v>244</v>
      </c>
      <c r="AF19" s="25">
        <f t="shared" si="17"/>
        <v>7.0951569236939731</v>
      </c>
      <c r="AG19" s="25">
        <f t="shared" si="18"/>
        <v>7</v>
      </c>
      <c r="AH19" s="25">
        <f t="shared" si="19"/>
        <v>7</v>
      </c>
      <c r="AI19" s="25"/>
      <c r="AJ19" s="25"/>
      <c r="AK19" s="14"/>
    </row>
    <row r="20" spans="1:40">
      <c r="A20" s="15" t="s">
        <v>39</v>
      </c>
      <c r="B20" s="15" t="s">
        <v>126</v>
      </c>
      <c r="C20" s="24">
        <f>SUM(人数统计!X22:AA22)</f>
        <v>0</v>
      </c>
      <c r="D20" s="24">
        <f t="shared" si="0"/>
        <v>0</v>
      </c>
      <c r="E20" s="24">
        <f>SUM(人数统计!AB22:AD22)</f>
        <v>183</v>
      </c>
      <c r="F20" s="22">
        <f t="shared" si="1"/>
        <v>183</v>
      </c>
      <c r="G20" s="24">
        <f>SUM(人数统计!AE22:AG22)</f>
        <v>121</v>
      </c>
      <c r="H20" s="24">
        <f t="shared" si="2"/>
        <v>60.5</v>
      </c>
      <c r="I20" s="24">
        <f>SUM(人数统计!AH22:AJ22)</f>
        <v>199</v>
      </c>
      <c r="J20" s="22">
        <f t="shared" si="3"/>
        <v>259.5</v>
      </c>
      <c r="K20" s="22">
        <f t="shared" si="4"/>
        <v>442.5</v>
      </c>
      <c r="L20" s="25">
        <f t="shared" si="5"/>
        <v>12.294465953085858</v>
      </c>
      <c r="M20" s="25">
        <f t="shared" si="6"/>
        <v>12</v>
      </c>
      <c r="N20" s="25">
        <f t="shared" si="7"/>
        <v>12</v>
      </c>
      <c r="O20" s="25"/>
      <c r="P20" s="25">
        <f t="shared" si="8"/>
        <v>12</v>
      </c>
      <c r="Q20" s="24">
        <f>人数统计!B22</f>
        <v>13</v>
      </c>
      <c r="R20" s="22">
        <f t="shared" si="9"/>
        <v>13</v>
      </c>
      <c r="S20" s="24">
        <f>SUM(人数统计!C22:D22)</f>
        <v>0</v>
      </c>
      <c r="T20" s="24">
        <f t="shared" si="10"/>
        <v>0</v>
      </c>
      <c r="U20" s="24">
        <f>SUM(人数统计!E22:H22)</f>
        <v>36</v>
      </c>
      <c r="V20" s="22">
        <f t="shared" si="11"/>
        <v>36</v>
      </c>
      <c r="W20" s="24">
        <f>SUM(人数统计!I22:J22)</f>
        <v>0</v>
      </c>
      <c r="X20" s="24">
        <f t="shared" si="12"/>
        <v>0</v>
      </c>
      <c r="Y20" s="24">
        <f>SUM(人数统计!K22:M22)</f>
        <v>49</v>
      </c>
      <c r="Z20" s="22">
        <f t="shared" si="13"/>
        <v>49</v>
      </c>
      <c r="AA20" s="24">
        <f>SUM(人数统计!N22:O22)</f>
        <v>2</v>
      </c>
      <c r="AB20" s="24">
        <f t="shared" si="14"/>
        <v>1</v>
      </c>
      <c r="AC20" s="24">
        <f>SUM(人数统计!P22:R22)</f>
        <v>72</v>
      </c>
      <c r="AD20" s="22">
        <f t="shared" si="15"/>
        <v>73</v>
      </c>
      <c r="AE20" s="22">
        <f t="shared" si="16"/>
        <v>171</v>
      </c>
      <c r="AF20" s="25">
        <f t="shared" si="17"/>
        <v>4.972425548982252</v>
      </c>
      <c r="AG20" s="25">
        <f t="shared" si="18"/>
        <v>4</v>
      </c>
      <c r="AH20" s="25">
        <f t="shared" si="19"/>
        <v>5</v>
      </c>
      <c r="AI20" s="25"/>
      <c r="AJ20" s="25"/>
      <c r="AK20" s="14"/>
    </row>
    <row r="21" spans="1:40">
      <c r="A21" s="15" t="s">
        <v>40</v>
      </c>
      <c r="B21" s="15" t="s">
        <v>127</v>
      </c>
      <c r="C21" s="24">
        <f>SUM(人数统计!X23:AA23)</f>
        <v>2</v>
      </c>
      <c r="D21" s="24">
        <f t="shared" si="0"/>
        <v>1</v>
      </c>
      <c r="E21" s="24">
        <f>SUM(人数统计!AB23:AD23)</f>
        <v>144</v>
      </c>
      <c r="F21" s="22">
        <f t="shared" si="1"/>
        <v>145</v>
      </c>
      <c r="G21" s="24">
        <f>SUM(人数统计!AE23:AG23)</f>
        <v>32</v>
      </c>
      <c r="H21" s="24">
        <f t="shared" si="2"/>
        <v>16</v>
      </c>
      <c r="I21" s="24">
        <f>SUM(人数统计!AH23:AJ23)</f>
        <v>152</v>
      </c>
      <c r="J21" s="22">
        <f t="shared" si="3"/>
        <v>168</v>
      </c>
      <c r="K21" s="22">
        <f t="shared" si="4"/>
        <v>313</v>
      </c>
      <c r="L21" s="25">
        <f t="shared" si="5"/>
        <v>8.6964245046686397</v>
      </c>
      <c r="M21" s="25">
        <f t="shared" si="6"/>
        <v>8</v>
      </c>
      <c r="N21" s="25">
        <f t="shared" si="7"/>
        <v>9</v>
      </c>
      <c r="O21" s="25"/>
      <c r="P21" s="25">
        <f t="shared" si="8"/>
        <v>9</v>
      </c>
      <c r="Q21" s="24">
        <f>人数统计!B23</f>
        <v>70</v>
      </c>
      <c r="R21" s="22">
        <f t="shared" si="9"/>
        <v>70</v>
      </c>
      <c r="S21" s="24">
        <f>SUM(人数统计!C23:D23)</f>
        <v>0</v>
      </c>
      <c r="T21" s="24">
        <f t="shared" si="10"/>
        <v>0</v>
      </c>
      <c r="U21" s="24">
        <f>SUM(人数统计!E23:H23)</f>
        <v>136</v>
      </c>
      <c r="V21" s="22">
        <f t="shared" si="11"/>
        <v>136</v>
      </c>
      <c r="W21" s="24">
        <f>SUM(人数统计!I23:J23)</f>
        <v>3</v>
      </c>
      <c r="X21" s="24">
        <f t="shared" si="12"/>
        <v>1.5</v>
      </c>
      <c r="Y21" s="24">
        <f>SUM(人数统计!K23:M23)</f>
        <v>138</v>
      </c>
      <c r="Z21" s="22">
        <f t="shared" si="13"/>
        <v>139.5</v>
      </c>
      <c r="AA21" s="24">
        <f>SUM(人数统计!N23:O23)</f>
        <v>19</v>
      </c>
      <c r="AB21" s="24">
        <f t="shared" si="14"/>
        <v>9.5</v>
      </c>
      <c r="AC21" s="24">
        <f>SUM(人数统计!P23:R23)</f>
        <v>140</v>
      </c>
      <c r="AD21" s="22">
        <f t="shared" si="15"/>
        <v>149.5</v>
      </c>
      <c r="AE21" s="22">
        <f t="shared" si="16"/>
        <v>495</v>
      </c>
      <c r="AF21" s="25">
        <f t="shared" si="17"/>
        <v>14.393863431264414</v>
      </c>
      <c r="AG21" s="25">
        <f t="shared" si="18"/>
        <v>14</v>
      </c>
      <c r="AH21" s="25">
        <f t="shared" si="19"/>
        <v>14</v>
      </c>
      <c r="AI21" s="25"/>
      <c r="AJ21" s="25"/>
      <c r="AK21" s="14"/>
    </row>
    <row r="22" spans="1:40">
      <c r="A22" s="15" t="s">
        <v>41</v>
      </c>
      <c r="B22" s="15" t="s">
        <v>128</v>
      </c>
      <c r="C22" s="24">
        <f>SUM(人数统计!X24:AA24)</f>
        <v>0</v>
      </c>
      <c r="D22" s="24">
        <f t="shared" si="0"/>
        <v>0</v>
      </c>
      <c r="E22" s="24">
        <f>SUM(人数统计!AB24:AD24)</f>
        <v>131</v>
      </c>
      <c r="F22" s="22">
        <f t="shared" si="1"/>
        <v>131</v>
      </c>
      <c r="G22" s="24">
        <f>SUM(人数统计!AE24:AG24)</f>
        <v>210</v>
      </c>
      <c r="H22" s="24">
        <f t="shared" si="2"/>
        <v>105</v>
      </c>
      <c r="I22" s="24">
        <f>SUM(人数统计!AH24:AJ24)</f>
        <v>130</v>
      </c>
      <c r="J22" s="22">
        <f t="shared" si="3"/>
        <v>235</v>
      </c>
      <c r="K22" s="22">
        <f t="shared" si="4"/>
        <v>366</v>
      </c>
      <c r="L22" s="25">
        <f t="shared" si="5"/>
        <v>10.168982008654066</v>
      </c>
      <c r="M22" s="25">
        <f t="shared" si="6"/>
        <v>10</v>
      </c>
      <c r="N22" s="25">
        <f t="shared" si="7"/>
        <v>10</v>
      </c>
      <c r="O22" s="25"/>
      <c r="P22" s="25">
        <f t="shared" si="8"/>
        <v>10</v>
      </c>
      <c r="Q22" s="24">
        <f>人数统计!B24</f>
        <v>18</v>
      </c>
      <c r="R22" s="22">
        <f t="shared" si="9"/>
        <v>18</v>
      </c>
      <c r="S22" s="24">
        <f>SUM(人数统计!C24:D24)</f>
        <v>0</v>
      </c>
      <c r="T22" s="24">
        <f t="shared" si="10"/>
        <v>0</v>
      </c>
      <c r="U22" s="24">
        <f>SUM(人数统计!E24:H24)</f>
        <v>31</v>
      </c>
      <c r="V22" s="22">
        <f t="shared" si="11"/>
        <v>31</v>
      </c>
      <c r="W22" s="24">
        <f>SUM(人数统计!I24:J24)</f>
        <v>0</v>
      </c>
      <c r="X22" s="24">
        <f t="shared" si="12"/>
        <v>0</v>
      </c>
      <c r="Y22" s="24">
        <f>SUM(人数统计!K24:M24)</f>
        <v>37</v>
      </c>
      <c r="Z22" s="22">
        <f t="shared" si="13"/>
        <v>37</v>
      </c>
      <c r="AA22" s="24">
        <f>SUM(人数统计!N24:O24)</f>
        <v>6</v>
      </c>
      <c r="AB22" s="24">
        <f t="shared" si="14"/>
        <v>3</v>
      </c>
      <c r="AC22" s="24">
        <f>SUM(人数统计!P24:R24)</f>
        <v>28</v>
      </c>
      <c r="AD22" s="22">
        <f t="shared" si="15"/>
        <v>31</v>
      </c>
      <c r="AE22" s="22">
        <f t="shared" si="16"/>
        <v>117</v>
      </c>
      <c r="AF22" s="25">
        <f t="shared" si="17"/>
        <v>3.402185901935225</v>
      </c>
      <c r="AG22" s="25">
        <f t="shared" si="18"/>
        <v>3</v>
      </c>
      <c r="AH22" s="25">
        <f t="shared" si="19"/>
        <v>3</v>
      </c>
      <c r="AI22" s="25"/>
      <c r="AJ22" s="25"/>
      <c r="AK22" s="14"/>
    </row>
    <row r="23" spans="1:40">
      <c r="A23" s="15" t="s">
        <v>42</v>
      </c>
      <c r="B23" s="15" t="s">
        <v>129</v>
      </c>
      <c r="C23" s="24">
        <f>SUM(人数统计!X25:AA25)</f>
        <v>82</v>
      </c>
      <c r="D23" s="24">
        <f t="shared" si="0"/>
        <v>41</v>
      </c>
      <c r="E23" s="24">
        <f>SUM(人数统计!AB25:AD25)</f>
        <v>47</v>
      </c>
      <c r="F23" s="22">
        <f t="shared" si="1"/>
        <v>88</v>
      </c>
      <c r="G23" s="24">
        <f>SUM(人数统计!AE25:AG25)</f>
        <v>79</v>
      </c>
      <c r="H23" s="24">
        <f t="shared" si="2"/>
        <v>39.5</v>
      </c>
      <c r="I23" s="24">
        <f>SUM(人数统计!AH25:AJ25)</f>
        <v>51</v>
      </c>
      <c r="J23" s="22">
        <f t="shared" si="3"/>
        <v>90.5</v>
      </c>
      <c r="K23" s="22">
        <f t="shared" si="4"/>
        <v>178.5</v>
      </c>
      <c r="L23" s="25">
        <f t="shared" si="5"/>
        <v>4.9594625370075152</v>
      </c>
      <c r="M23" s="25">
        <f t="shared" si="6"/>
        <v>4</v>
      </c>
      <c r="N23" s="25">
        <f t="shared" si="7"/>
        <v>5</v>
      </c>
      <c r="O23" s="25"/>
      <c r="P23" s="25">
        <f t="shared" si="8"/>
        <v>5</v>
      </c>
      <c r="Q23" s="24">
        <f>人数统计!B25</f>
        <v>1</v>
      </c>
      <c r="R23" s="22">
        <f t="shared" si="9"/>
        <v>1</v>
      </c>
      <c r="S23" s="24">
        <f>SUM(人数统计!C25:D25)</f>
        <v>0</v>
      </c>
      <c r="T23" s="24">
        <f t="shared" si="10"/>
        <v>0</v>
      </c>
      <c r="U23" s="24">
        <f>SUM(人数统计!E25:H25)</f>
        <v>13</v>
      </c>
      <c r="V23" s="22">
        <f t="shared" si="11"/>
        <v>13</v>
      </c>
      <c r="W23" s="24">
        <f>SUM(人数统计!I25:J25)</f>
        <v>0</v>
      </c>
      <c r="X23" s="24">
        <f t="shared" si="12"/>
        <v>0</v>
      </c>
      <c r="Y23" s="24">
        <f>SUM(人数统计!K25:M25)</f>
        <v>14</v>
      </c>
      <c r="Z23" s="22">
        <f t="shared" si="13"/>
        <v>14</v>
      </c>
      <c r="AA23" s="24">
        <f>SUM(人数统计!N25:O25)</f>
        <v>0</v>
      </c>
      <c r="AB23" s="24">
        <f t="shared" si="14"/>
        <v>0</v>
      </c>
      <c r="AC23" s="24">
        <f>SUM(人数统计!P25:R25)</f>
        <v>17</v>
      </c>
      <c r="AD23" s="22">
        <f t="shared" si="15"/>
        <v>17</v>
      </c>
      <c r="AE23" s="22">
        <f t="shared" si="16"/>
        <v>45</v>
      </c>
      <c r="AF23" s="25">
        <f t="shared" si="17"/>
        <v>1.3085330392058558</v>
      </c>
      <c r="AG23" s="25">
        <f t="shared" si="18"/>
        <v>1</v>
      </c>
      <c r="AH23" s="25">
        <f t="shared" si="19"/>
        <v>1</v>
      </c>
      <c r="AI23" s="25"/>
      <c r="AJ23" s="25"/>
      <c r="AK23" s="14"/>
    </row>
    <row r="24" spans="1:40">
      <c r="A24" s="15" t="s">
        <v>43</v>
      </c>
      <c r="B24" s="15" t="s">
        <v>130</v>
      </c>
      <c r="C24" s="24">
        <f>SUM(人数统计!X26:AA26)</f>
        <v>0</v>
      </c>
      <c r="D24" s="24">
        <f t="shared" si="0"/>
        <v>0</v>
      </c>
      <c r="E24" s="24">
        <f>SUM(人数统计!AB26:AD26)</f>
        <v>42</v>
      </c>
      <c r="F24" s="22">
        <f t="shared" si="1"/>
        <v>42</v>
      </c>
      <c r="G24" s="24">
        <f>SUM(人数统计!AE26:AG26)</f>
        <v>49</v>
      </c>
      <c r="H24" s="24">
        <f t="shared" si="2"/>
        <v>24.5</v>
      </c>
      <c r="I24" s="24">
        <f>SUM(人数统计!AH26:AJ26)</f>
        <v>42</v>
      </c>
      <c r="J24" s="22">
        <f t="shared" si="3"/>
        <v>66.5</v>
      </c>
      <c r="K24" s="22">
        <f t="shared" si="4"/>
        <v>108.5</v>
      </c>
      <c r="L24" s="25">
        <f t="shared" si="5"/>
        <v>3.0145752675928033</v>
      </c>
      <c r="M24" s="25">
        <f t="shared" si="6"/>
        <v>3</v>
      </c>
      <c r="N24" s="25">
        <f t="shared" si="7"/>
        <v>3</v>
      </c>
      <c r="O24" s="25"/>
      <c r="P24" s="25">
        <f t="shared" si="8"/>
        <v>3</v>
      </c>
      <c r="Q24" s="24">
        <f>人数统计!B26</f>
        <v>6</v>
      </c>
      <c r="R24" s="22">
        <f t="shared" si="9"/>
        <v>6</v>
      </c>
      <c r="S24" s="24">
        <f>SUM(人数统计!C26:D26)</f>
        <v>0</v>
      </c>
      <c r="T24" s="24">
        <f t="shared" si="10"/>
        <v>0</v>
      </c>
      <c r="U24" s="24">
        <f>SUM(人数统计!E26:H26)</f>
        <v>11</v>
      </c>
      <c r="V24" s="22">
        <f t="shared" si="11"/>
        <v>11</v>
      </c>
      <c r="W24" s="24">
        <f>SUM(人数统计!I26:J26)</f>
        <v>0</v>
      </c>
      <c r="X24" s="24">
        <f t="shared" si="12"/>
        <v>0</v>
      </c>
      <c r="Y24" s="24">
        <f>SUM(人数统计!K26:M26)</f>
        <v>15</v>
      </c>
      <c r="Z24" s="22">
        <f t="shared" si="13"/>
        <v>15</v>
      </c>
      <c r="AA24" s="24">
        <f>SUM(人数统计!N26:O26)</f>
        <v>0</v>
      </c>
      <c r="AB24" s="24">
        <f t="shared" si="14"/>
        <v>0</v>
      </c>
      <c r="AC24" s="24">
        <f>SUM(人数统计!P26:R26)</f>
        <v>15</v>
      </c>
      <c r="AD24" s="22">
        <f t="shared" si="15"/>
        <v>15</v>
      </c>
      <c r="AE24" s="22">
        <f t="shared" si="16"/>
        <v>47</v>
      </c>
      <c r="AF24" s="25">
        <f t="shared" si="17"/>
        <v>1.3666900631705605</v>
      </c>
      <c r="AG24" s="25">
        <f t="shared" si="18"/>
        <v>1</v>
      </c>
      <c r="AH24" s="25">
        <f t="shared" si="19"/>
        <v>1</v>
      </c>
      <c r="AI24" s="25"/>
      <c r="AJ24" s="25"/>
      <c r="AK24" s="14"/>
    </row>
    <row r="25" spans="1:40">
      <c r="A25" s="15" t="s">
        <v>44</v>
      </c>
      <c r="B25" s="15" t="s">
        <v>131</v>
      </c>
      <c r="C25" s="24">
        <f>SUM(人数统计!X27:AA27)</f>
        <v>48</v>
      </c>
      <c r="D25" s="24">
        <f t="shared" si="0"/>
        <v>24</v>
      </c>
      <c r="E25" s="24">
        <f>SUM(人数统计!AB27:AD27)</f>
        <v>44</v>
      </c>
      <c r="F25" s="22">
        <f t="shared" si="1"/>
        <v>68</v>
      </c>
      <c r="G25" s="24">
        <f>SUM(人数统计!AE27:AG27)</f>
        <v>89</v>
      </c>
      <c r="H25" s="24">
        <f t="shared" si="2"/>
        <v>44.5</v>
      </c>
      <c r="I25" s="24">
        <f>SUM(人数统计!AH27:AJ27)</f>
        <v>73</v>
      </c>
      <c r="J25" s="22">
        <f t="shared" si="3"/>
        <v>117.5</v>
      </c>
      <c r="K25" s="22">
        <f t="shared" si="4"/>
        <v>185.5</v>
      </c>
      <c r="L25" s="25">
        <f t="shared" si="5"/>
        <v>5.1539512639489864</v>
      </c>
      <c r="M25" s="25">
        <f t="shared" si="6"/>
        <v>5</v>
      </c>
      <c r="N25" s="25">
        <f t="shared" si="7"/>
        <v>5</v>
      </c>
      <c r="O25" s="25"/>
      <c r="P25" s="25">
        <f t="shared" si="8"/>
        <v>5</v>
      </c>
      <c r="Q25" s="24">
        <f>人数统计!B27</f>
        <v>0</v>
      </c>
      <c r="R25" s="22">
        <f t="shared" si="9"/>
        <v>0</v>
      </c>
      <c r="S25" s="24">
        <f>SUM(人数统计!C27:D27)</f>
        <v>0</v>
      </c>
      <c r="T25" s="24">
        <f t="shared" si="10"/>
        <v>0</v>
      </c>
      <c r="U25" s="24">
        <f>SUM(人数统计!E27:H27)</f>
        <v>57</v>
      </c>
      <c r="V25" s="22">
        <f t="shared" si="11"/>
        <v>57</v>
      </c>
      <c r="W25" s="24">
        <f>SUM(人数统计!I27:J27)</f>
        <v>0</v>
      </c>
      <c r="X25" s="24">
        <f t="shared" si="12"/>
        <v>0</v>
      </c>
      <c r="Y25" s="24">
        <f>SUM(人数统计!K27:M27)</f>
        <v>61</v>
      </c>
      <c r="Z25" s="22">
        <f t="shared" si="13"/>
        <v>61</v>
      </c>
      <c r="AA25" s="24">
        <f>SUM(人数统计!N27:O27)</f>
        <v>0</v>
      </c>
      <c r="AB25" s="24">
        <f t="shared" si="14"/>
        <v>0</v>
      </c>
      <c r="AC25" s="24">
        <f>SUM(人数统计!P27:R27)</f>
        <v>58</v>
      </c>
      <c r="AD25" s="22">
        <f t="shared" si="15"/>
        <v>58</v>
      </c>
      <c r="AE25" s="22">
        <f t="shared" si="16"/>
        <v>176</v>
      </c>
      <c r="AF25" s="25">
        <f t="shared" si="17"/>
        <v>5.1178181088940136</v>
      </c>
      <c r="AG25" s="25">
        <f t="shared" si="18"/>
        <v>5</v>
      </c>
      <c r="AH25" s="25">
        <f t="shared" si="19"/>
        <v>5</v>
      </c>
      <c r="AI25" s="25"/>
      <c r="AJ25" s="25"/>
      <c r="AK25" s="14"/>
    </row>
    <row r="26" spans="1:40">
      <c r="A26" s="15" t="s">
        <v>45</v>
      </c>
      <c r="B26" s="15" t="s">
        <v>132</v>
      </c>
      <c r="C26" s="24">
        <f>SUM(人数统计!X28:AA28)</f>
        <v>0</v>
      </c>
      <c r="D26" s="24">
        <f t="shared" si="0"/>
        <v>0</v>
      </c>
      <c r="E26" s="24">
        <f>SUM(人数统计!AB28:AD28)</f>
        <v>75</v>
      </c>
      <c r="F26" s="22">
        <f t="shared" si="1"/>
        <v>75</v>
      </c>
      <c r="G26" s="24">
        <f>SUM(人数统计!AE28:AG28)</f>
        <v>62</v>
      </c>
      <c r="H26" s="24">
        <f t="shared" si="2"/>
        <v>31</v>
      </c>
      <c r="I26" s="24">
        <f>SUM(人数统计!AH28:AJ28)</f>
        <v>85</v>
      </c>
      <c r="J26" s="22">
        <f t="shared" si="3"/>
        <v>116</v>
      </c>
      <c r="K26" s="22">
        <f t="shared" si="4"/>
        <v>191</v>
      </c>
      <c r="L26" s="25">
        <f t="shared" si="5"/>
        <v>5.3067638351172857</v>
      </c>
      <c r="M26" s="25">
        <f t="shared" si="6"/>
        <v>5</v>
      </c>
      <c r="N26" s="25">
        <f t="shared" si="7"/>
        <v>5</v>
      </c>
      <c r="O26" s="25"/>
      <c r="P26" s="25">
        <f t="shared" si="8"/>
        <v>5</v>
      </c>
      <c r="Q26" s="24">
        <f>人数统计!B28</f>
        <v>0</v>
      </c>
      <c r="R26" s="22">
        <f t="shared" si="9"/>
        <v>0</v>
      </c>
      <c r="S26" s="24">
        <f>SUM(人数统计!C28:D28)</f>
        <v>0</v>
      </c>
      <c r="T26" s="24">
        <f t="shared" si="10"/>
        <v>0</v>
      </c>
      <c r="U26" s="24">
        <f>SUM(人数统计!E28:H28)</f>
        <v>27</v>
      </c>
      <c r="V26" s="22">
        <f t="shared" si="11"/>
        <v>27</v>
      </c>
      <c r="W26" s="24">
        <f>SUM(人数统计!I28:J28)</f>
        <v>0</v>
      </c>
      <c r="X26" s="24">
        <f t="shared" si="12"/>
        <v>0</v>
      </c>
      <c r="Y26" s="24">
        <f>SUM(人数统计!K28:M28)</f>
        <v>29</v>
      </c>
      <c r="Z26" s="22">
        <f t="shared" si="13"/>
        <v>29</v>
      </c>
      <c r="AA26" s="24">
        <f>SUM(人数统计!N28:O28)</f>
        <v>0</v>
      </c>
      <c r="AB26" s="24">
        <f t="shared" si="14"/>
        <v>0</v>
      </c>
      <c r="AC26" s="24">
        <f>SUM(人数统计!P28:R28)</f>
        <v>29</v>
      </c>
      <c r="AD26" s="22">
        <f t="shared" si="15"/>
        <v>29</v>
      </c>
      <c r="AE26" s="22">
        <f t="shared" si="16"/>
        <v>85</v>
      </c>
      <c r="AF26" s="25">
        <f t="shared" si="17"/>
        <v>2.4716735184999497</v>
      </c>
      <c r="AG26" s="25">
        <f t="shared" si="18"/>
        <v>2</v>
      </c>
      <c r="AH26" s="25">
        <f t="shared" si="19"/>
        <v>2</v>
      </c>
      <c r="AI26" s="25"/>
      <c r="AJ26" s="25"/>
      <c r="AK26" s="14"/>
    </row>
    <row r="27" spans="1:40">
      <c r="A27" s="15">
        <v>400</v>
      </c>
      <c r="B27" s="15" t="s">
        <v>133</v>
      </c>
      <c r="C27" s="24">
        <f>SUM(人数统计!X29:AA29)</f>
        <v>0</v>
      </c>
      <c r="D27" s="24">
        <v>0</v>
      </c>
      <c r="E27" s="24">
        <f>SUM(人数统计!AB29:AD29)</f>
        <v>0</v>
      </c>
      <c r="F27" s="22">
        <f t="shared" si="1"/>
        <v>0</v>
      </c>
      <c r="G27" s="24">
        <f>SUM(人数统计!AE29:AG29)</f>
        <v>30</v>
      </c>
      <c r="H27" s="24">
        <v>15</v>
      </c>
      <c r="I27" s="24">
        <f>SUM(人数统计!AH29:AJ29)</f>
        <v>52</v>
      </c>
      <c r="J27" s="22">
        <f t="shared" si="3"/>
        <v>67</v>
      </c>
      <c r="K27" s="22">
        <f t="shared" si="4"/>
        <v>67</v>
      </c>
      <c r="L27" s="25">
        <f t="shared" si="5"/>
        <v>1.8615349578683671</v>
      </c>
      <c r="M27" s="25">
        <f t="shared" si="6"/>
        <v>1</v>
      </c>
      <c r="N27" s="25">
        <f t="shared" si="7"/>
        <v>2</v>
      </c>
      <c r="O27" s="25"/>
      <c r="P27" s="25">
        <f t="shared" si="8"/>
        <v>2</v>
      </c>
      <c r="Q27" s="24">
        <f>人数统计!B29</f>
        <v>0</v>
      </c>
      <c r="R27" s="22">
        <f t="shared" si="9"/>
        <v>0</v>
      </c>
      <c r="S27" s="24">
        <f>SUM(人数统计!C29:D29)</f>
        <v>0</v>
      </c>
      <c r="T27" s="24">
        <v>0</v>
      </c>
      <c r="U27" s="24">
        <f>SUM(人数统计!E29:H29)</f>
        <v>0</v>
      </c>
      <c r="V27" s="22">
        <f t="shared" si="11"/>
        <v>0</v>
      </c>
      <c r="W27" s="24">
        <f>SUM(人数统计!I29:J29)</f>
        <v>0</v>
      </c>
      <c r="X27" s="24">
        <v>0</v>
      </c>
      <c r="Y27" s="24">
        <f>SUM(人数统计!K29:M29)</f>
        <v>0</v>
      </c>
      <c r="Z27" s="22">
        <f t="shared" si="13"/>
        <v>0</v>
      </c>
      <c r="AA27" s="24">
        <f>SUM(人数统计!N29:O29)</f>
        <v>0</v>
      </c>
      <c r="AB27" s="24">
        <v>0</v>
      </c>
      <c r="AC27" s="24">
        <f>SUM(人数统计!P29:R29)</f>
        <v>10</v>
      </c>
      <c r="AD27" s="22">
        <f t="shared" si="15"/>
        <v>10</v>
      </c>
      <c r="AE27" s="22">
        <f t="shared" si="16"/>
        <v>10</v>
      </c>
      <c r="AF27" s="25">
        <f t="shared" si="17"/>
        <v>0.29078511982352351</v>
      </c>
      <c r="AG27" s="25">
        <f t="shared" si="18"/>
        <v>0</v>
      </c>
      <c r="AH27" s="26">
        <v>0</v>
      </c>
      <c r="AI27" s="26"/>
      <c r="AJ27" s="26"/>
      <c r="AK27" s="14">
        <v>400</v>
      </c>
      <c r="AL27" t="s">
        <v>134</v>
      </c>
      <c r="AM27" t="s">
        <v>135</v>
      </c>
      <c r="AN27">
        <v>1</v>
      </c>
    </row>
    <row r="28" spans="1:40">
      <c r="A28" s="15" t="s">
        <v>47</v>
      </c>
      <c r="B28" s="15" t="s">
        <v>136</v>
      </c>
      <c r="C28" s="24">
        <f>SUM(人数统计!X30:AA30)</f>
        <v>0</v>
      </c>
      <c r="D28" s="24">
        <v>0</v>
      </c>
      <c r="E28" s="24">
        <f>SUM(人数统计!AB30:AD30)</f>
        <v>48</v>
      </c>
      <c r="F28" s="22">
        <f t="shared" si="1"/>
        <v>48</v>
      </c>
      <c r="G28" s="24">
        <f>SUM(人数统计!AE30:AG30)</f>
        <v>0</v>
      </c>
      <c r="H28" s="24">
        <v>0</v>
      </c>
      <c r="I28" s="24">
        <f>SUM(人数统计!AH30:AJ30)</f>
        <v>0</v>
      </c>
      <c r="J28" s="22">
        <f t="shared" si="3"/>
        <v>0</v>
      </c>
      <c r="K28" s="22">
        <f t="shared" si="4"/>
        <v>48</v>
      </c>
      <c r="L28" s="25">
        <f t="shared" si="5"/>
        <v>1.3336369847415166</v>
      </c>
      <c r="M28" s="25">
        <f t="shared" si="6"/>
        <v>1</v>
      </c>
      <c r="N28" s="25">
        <f t="shared" si="7"/>
        <v>1</v>
      </c>
      <c r="O28" s="25"/>
      <c r="P28" s="25">
        <f t="shared" si="8"/>
        <v>1</v>
      </c>
      <c r="Q28" s="24">
        <f>人数统计!B30</f>
        <v>0</v>
      </c>
      <c r="R28" s="22">
        <f t="shared" si="9"/>
        <v>0</v>
      </c>
      <c r="S28" s="24">
        <f>SUM(人数统计!C30:D30)</f>
        <v>0</v>
      </c>
      <c r="T28" s="24">
        <v>0</v>
      </c>
      <c r="U28" s="24">
        <f>SUM(人数统计!E30:H30)</f>
        <v>6</v>
      </c>
      <c r="V28" s="22">
        <f t="shared" si="11"/>
        <v>6</v>
      </c>
      <c r="W28" s="24">
        <f>SUM(人数统计!I30:J30)</f>
        <v>0</v>
      </c>
      <c r="X28" s="24">
        <v>0</v>
      </c>
      <c r="Y28" s="24">
        <f>SUM(人数统计!K30:M30)</f>
        <v>7</v>
      </c>
      <c r="Z28" s="22">
        <f t="shared" si="13"/>
        <v>7</v>
      </c>
      <c r="AA28" s="24">
        <f>SUM(人数统计!N30:O30)</f>
        <v>0</v>
      </c>
      <c r="AB28" s="24">
        <v>0</v>
      </c>
      <c r="AC28" s="24">
        <f>SUM(人数统计!P30:R30)</f>
        <v>0</v>
      </c>
      <c r="AD28" s="22">
        <f t="shared" si="15"/>
        <v>0</v>
      </c>
      <c r="AE28" s="22">
        <f t="shared" si="16"/>
        <v>13</v>
      </c>
      <c r="AF28" s="25">
        <f t="shared" si="17"/>
        <v>0.37802065577058053</v>
      </c>
      <c r="AG28" s="25">
        <f t="shared" si="18"/>
        <v>0</v>
      </c>
      <c r="AH28" s="25">
        <f t="shared" ref="AH28:AH57" si="20">ROUND(AF28,0)</f>
        <v>0</v>
      </c>
      <c r="AI28" s="25"/>
      <c r="AJ28" s="25"/>
      <c r="AK28" s="14"/>
    </row>
    <row r="29" spans="1:40">
      <c r="A29" s="15" t="s">
        <v>48</v>
      </c>
      <c r="B29" s="15" t="s">
        <v>137</v>
      </c>
      <c r="C29" s="24">
        <f>SUM(人数统计!X31:AA31)</f>
        <v>149</v>
      </c>
      <c r="D29" s="24">
        <f t="shared" si="0"/>
        <v>74.5</v>
      </c>
      <c r="E29" s="24">
        <f>SUM(人数统计!AB31:AD31)</f>
        <v>41</v>
      </c>
      <c r="F29" s="22">
        <f t="shared" si="1"/>
        <v>115.5</v>
      </c>
      <c r="G29" s="24">
        <f>SUM(人数统计!AE31:AG31)</f>
        <v>148</v>
      </c>
      <c r="H29" s="24">
        <f t="shared" si="2"/>
        <v>74</v>
      </c>
      <c r="I29" s="24">
        <f>SUM(人数统计!AH31:AJ31)</f>
        <v>42</v>
      </c>
      <c r="J29" s="22">
        <f t="shared" si="3"/>
        <v>116</v>
      </c>
      <c r="K29" s="22">
        <f t="shared" si="4"/>
        <v>231.5</v>
      </c>
      <c r="L29" s="25">
        <f t="shared" si="5"/>
        <v>6.4320200409929402</v>
      </c>
      <c r="M29" s="25">
        <f t="shared" si="6"/>
        <v>6</v>
      </c>
      <c r="N29" s="25">
        <f t="shared" si="7"/>
        <v>6</v>
      </c>
      <c r="O29" s="25"/>
      <c r="P29" s="25">
        <f t="shared" si="8"/>
        <v>6</v>
      </c>
      <c r="Q29" s="24">
        <f>人数统计!B31</f>
        <v>0</v>
      </c>
      <c r="R29" s="22">
        <f t="shared" si="9"/>
        <v>0</v>
      </c>
      <c r="S29" s="24">
        <f>SUM(人数统计!C31:D31)</f>
        <v>0</v>
      </c>
      <c r="T29" s="24">
        <f t="shared" si="10"/>
        <v>0</v>
      </c>
      <c r="U29" s="24">
        <f>SUM(人数统计!E31:H31)</f>
        <v>5</v>
      </c>
      <c r="V29" s="22">
        <f t="shared" si="11"/>
        <v>5</v>
      </c>
      <c r="W29" s="24">
        <f>SUM(人数统计!I31:J31)</f>
        <v>0</v>
      </c>
      <c r="X29" s="24">
        <f t="shared" si="12"/>
        <v>0</v>
      </c>
      <c r="Y29" s="24">
        <f>SUM(人数统计!K31:M31)</f>
        <v>5</v>
      </c>
      <c r="Z29" s="22">
        <f t="shared" si="13"/>
        <v>5</v>
      </c>
      <c r="AA29" s="24">
        <f>SUM(人数统计!N31:O31)</f>
        <v>0</v>
      </c>
      <c r="AB29" s="24">
        <f t="shared" si="14"/>
        <v>0</v>
      </c>
      <c r="AC29" s="24">
        <f>SUM(人数统计!P31:R31)</f>
        <v>12</v>
      </c>
      <c r="AD29" s="22">
        <f t="shared" si="15"/>
        <v>12</v>
      </c>
      <c r="AE29" s="22">
        <f t="shared" si="16"/>
        <v>22</v>
      </c>
      <c r="AF29" s="25">
        <f t="shared" si="17"/>
        <v>0.6397272636117517</v>
      </c>
      <c r="AG29" s="25">
        <f t="shared" si="18"/>
        <v>0</v>
      </c>
      <c r="AH29" s="26">
        <f t="shared" si="20"/>
        <v>1</v>
      </c>
      <c r="AI29" s="26"/>
      <c r="AJ29" s="26"/>
      <c r="AK29" s="14" t="s">
        <v>48</v>
      </c>
      <c r="AL29" t="s">
        <v>137</v>
      </c>
      <c r="AM29" t="s">
        <v>135</v>
      </c>
      <c r="AN29">
        <v>0</v>
      </c>
    </row>
    <row r="30" spans="1:40">
      <c r="A30" s="15" t="s">
        <v>49</v>
      </c>
      <c r="B30" s="15" t="s">
        <v>138</v>
      </c>
      <c r="C30" s="24">
        <f>SUM(人数统计!X32:AA32)</f>
        <v>0</v>
      </c>
      <c r="D30" s="24">
        <f t="shared" si="0"/>
        <v>0</v>
      </c>
      <c r="E30" s="24">
        <f>SUM(人数统计!AB32:AD32)</f>
        <v>27</v>
      </c>
      <c r="F30" s="22">
        <f t="shared" si="1"/>
        <v>27</v>
      </c>
      <c r="G30" s="24">
        <f>SUM(人数统计!AE32:AG32)</f>
        <v>50</v>
      </c>
      <c r="H30" s="24">
        <f t="shared" si="2"/>
        <v>25</v>
      </c>
      <c r="I30" s="24">
        <f>SUM(人数统计!AH32:AJ32)</f>
        <v>30</v>
      </c>
      <c r="J30" s="22">
        <f t="shared" si="3"/>
        <v>55</v>
      </c>
      <c r="K30" s="22">
        <f t="shared" si="4"/>
        <v>82</v>
      </c>
      <c r="L30" s="25">
        <f t="shared" si="5"/>
        <v>2.2782965156000912</v>
      </c>
      <c r="M30" s="25">
        <f t="shared" si="6"/>
        <v>2</v>
      </c>
      <c r="N30" s="25">
        <f t="shared" si="7"/>
        <v>2</v>
      </c>
      <c r="O30" s="25"/>
      <c r="P30" s="25">
        <f t="shared" si="8"/>
        <v>2</v>
      </c>
      <c r="Q30" s="24">
        <f>人数统计!B32</f>
        <v>0</v>
      </c>
      <c r="R30" s="22">
        <f t="shared" si="9"/>
        <v>0</v>
      </c>
      <c r="S30" s="24">
        <f>SUM(人数统计!C32:D32)</f>
        <v>0</v>
      </c>
      <c r="T30" s="24">
        <f t="shared" si="10"/>
        <v>0</v>
      </c>
      <c r="U30" s="24">
        <f>SUM(人数统计!E32:H32)</f>
        <v>8</v>
      </c>
      <c r="V30" s="22">
        <f t="shared" si="11"/>
        <v>8</v>
      </c>
      <c r="W30" s="24">
        <f>SUM(人数统计!I32:J32)</f>
        <v>0</v>
      </c>
      <c r="X30" s="24">
        <f t="shared" si="12"/>
        <v>0</v>
      </c>
      <c r="Y30" s="24">
        <f>SUM(人数统计!K32:M32)</f>
        <v>12</v>
      </c>
      <c r="Z30" s="22">
        <f t="shared" si="13"/>
        <v>12</v>
      </c>
      <c r="AA30" s="24">
        <f>SUM(人数统计!N32:O32)</f>
        <v>0</v>
      </c>
      <c r="AB30" s="24">
        <f t="shared" si="14"/>
        <v>0</v>
      </c>
      <c r="AC30" s="24">
        <f>SUM(人数统计!P32:R32)</f>
        <v>10</v>
      </c>
      <c r="AD30" s="22">
        <f t="shared" si="15"/>
        <v>10</v>
      </c>
      <c r="AE30" s="22">
        <f t="shared" si="16"/>
        <v>30</v>
      </c>
      <c r="AF30" s="25">
        <f t="shared" si="17"/>
        <v>0.87235535947057052</v>
      </c>
      <c r="AG30" s="25">
        <f t="shared" si="18"/>
        <v>0</v>
      </c>
      <c r="AH30" s="26">
        <v>0</v>
      </c>
      <c r="AI30" s="26"/>
      <c r="AJ30" s="26"/>
      <c r="AK30" s="14" t="s">
        <v>49</v>
      </c>
      <c r="AL30" t="s">
        <v>139</v>
      </c>
      <c r="AM30" t="s">
        <v>135</v>
      </c>
      <c r="AN30">
        <v>1</v>
      </c>
    </row>
    <row r="31" spans="1:40">
      <c r="A31" s="15" t="s">
        <v>50</v>
      </c>
      <c r="B31" s="15" t="s">
        <v>140</v>
      </c>
      <c r="C31" s="24">
        <f>SUM(人数统计!X33:AA33)</f>
        <v>0</v>
      </c>
      <c r="D31" s="24">
        <f t="shared" si="0"/>
        <v>0</v>
      </c>
      <c r="E31" s="24">
        <f>SUM(人数统计!AB33:AD33)</f>
        <v>32</v>
      </c>
      <c r="F31" s="22">
        <f t="shared" si="1"/>
        <v>32</v>
      </c>
      <c r="G31" s="24">
        <f>SUM(人数统计!AE33:AG33)</f>
        <v>0</v>
      </c>
      <c r="H31" s="24">
        <f t="shared" si="2"/>
        <v>0</v>
      </c>
      <c r="I31" s="24">
        <f>SUM(人数统计!AH33:AJ33)</f>
        <v>32</v>
      </c>
      <c r="J31" s="22">
        <f t="shared" si="3"/>
        <v>32</v>
      </c>
      <c r="K31" s="22">
        <f t="shared" si="4"/>
        <v>64</v>
      </c>
      <c r="L31" s="25">
        <f t="shared" si="5"/>
        <v>1.7781826463220223</v>
      </c>
      <c r="M31" s="25">
        <f t="shared" si="6"/>
        <v>1</v>
      </c>
      <c r="N31" s="25">
        <f t="shared" si="7"/>
        <v>2</v>
      </c>
      <c r="O31" s="25"/>
      <c r="P31" s="25">
        <f t="shared" si="8"/>
        <v>2</v>
      </c>
      <c r="Q31" s="24">
        <f>人数统计!B33</f>
        <v>0</v>
      </c>
      <c r="R31" s="22">
        <f t="shared" si="9"/>
        <v>0</v>
      </c>
      <c r="S31" s="24">
        <f>SUM(人数统计!C33:D33)</f>
        <v>0</v>
      </c>
      <c r="T31" s="24">
        <f t="shared" si="10"/>
        <v>0</v>
      </c>
      <c r="U31" s="24">
        <f>SUM(人数统计!E33:H33)</f>
        <v>9</v>
      </c>
      <c r="V31" s="22">
        <f t="shared" si="11"/>
        <v>9</v>
      </c>
      <c r="W31" s="24">
        <f>SUM(人数统计!I33:J33)</f>
        <v>0</v>
      </c>
      <c r="X31" s="24">
        <f t="shared" si="12"/>
        <v>0</v>
      </c>
      <c r="Y31" s="24">
        <f>SUM(人数统计!K33:M33)</f>
        <v>11</v>
      </c>
      <c r="Z31" s="22">
        <f t="shared" si="13"/>
        <v>11</v>
      </c>
      <c r="AA31" s="24">
        <f>SUM(人数统计!N33:O33)</f>
        <v>0</v>
      </c>
      <c r="AB31" s="24">
        <f t="shared" si="14"/>
        <v>0</v>
      </c>
      <c r="AC31" s="24">
        <f>SUM(人数统计!P33:R33)</f>
        <v>8</v>
      </c>
      <c r="AD31" s="22">
        <f t="shared" si="15"/>
        <v>8</v>
      </c>
      <c r="AE31" s="22">
        <f t="shared" si="16"/>
        <v>28</v>
      </c>
      <c r="AF31" s="25">
        <f t="shared" si="17"/>
        <v>0.81419833550586584</v>
      </c>
      <c r="AG31" s="25">
        <f t="shared" si="18"/>
        <v>0</v>
      </c>
      <c r="AH31" s="26">
        <v>0</v>
      </c>
      <c r="AI31" s="26"/>
      <c r="AJ31" s="26"/>
      <c r="AK31" s="14" t="s">
        <v>50</v>
      </c>
      <c r="AL31" t="s">
        <v>140</v>
      </c>
      <c r="AM31" t="s">
        <v>135</v>
      </c>
      <c r="AN31">
        <v>1</v>
      </c>
    </row>
    <row r="32" spans="1:40">
      <c r="A32" s="15" t="s">
        <v>51</v>
      </c>
      <c r="B32" s="15" t="s">
        <v>141</v>
      </c>
      <c r="C32" s="24">
        <f>SUM(人数统计!X34:AA34)</f>
        <v>0</v>
      </c>
      <c r="D32" s="24">
        <f t="shared" si="0"/>
        <v>0</v>
      </c>
      <c r="E32" s="24">
        <f>SUM(人数统计!AB34:AD34)</f>
        <v>67</v>
      </c>
      <c r="F32" s="22">
        <f t="shared" si="1"/>
        <v>67</v>
      </c>
      <c r="G32" s="24">
        <f>SUM(人数统计!AE34:AG34)</f>
        <v>0</v>
      </c>
      <c r="H32" s="24">
        <f t="shared" si="2"/>
        <v>0</v>
      </c>
      <c r="I32" s="24">
        <f>SUM(人数统计!AH34:AJ34)</f>
        <v>63</v>
      </c>
      <c r="J32" s="22">
        <f t="shared" si="3"/>
        <v>63</v>
      </c>
      <c r="K32" s="22">
        <f t="shared" si="4"/>
        <v>130</v>
      </c>
      <c r="L32" s="25">
        <f t="shared" si="5"/>
        <v>3.6119335003416078</v>
      </c>
      <c r="M32" s="25">
        <f t="shared" si="6"/>
        <v>3</v>
      </c>
      <c r="N32" s="25">
        <f t="shared" si="7"/>
        <v>4</v>
      </c>
      <c r="O32" s="25"/>
      <c r="P32" s="25">
        <f t="shared" si="8"/>
        <v>4</v>
      </c>
      <c r="Q32" s="24">
        <f>人数统计!B34</f>
        <v>0</v>
      </c>
      <c r="R32" s="22">
        <f t="shared" si="9"/>
        <v>0</v>
      </c>
      <c r="S32" s="24">
        <f>SUM(人数统计!C34:D34)</f>
        <v>0</v>
      </c>
      <c r="T32" s="24">
        <f t="shared" si="10"/>
        <v>0</v>
      </c>
      <c r="U32" s="24">
        <f>SUM(人数统计!E34:H34)</f>
        <v>15</v>
      </c>
      <c r="V32" s="22">
        <f t="shared" si="11"/>
        <v>15</v>
      </c>
      <c r="W32" s="24">
        <f>SUM(人数统计!I34:J34)</f>
        <v>0</v>
      </c>
      <c r="X32" s="24">
        <f t="shared" si="12"/>
        <v>0</v>
      </c>
      <c r="Y32" s="24">
        <f>SUM(人数统计!K34:M34)</f>
        <v>19</v>
      </c>
      <c r="Z32" s="22">
        <f t="shared" si="13"/>
        <v>19</v>
      </c>
      <c r="AA32" s="24">
        <f>SUM(人数统计!N34:O34)</f>
        <v>0</v>
      </c>
      <c r="AB32" s="24">
        <f t="shared" si="14"/>
        <v>0</v>
      </c>
      <c r="AC32" s="24">
        <f>SUM(人数统计!P34:R34)</f>
        <v>14</v>
      </c>
      <c r="AD32" s="22">
        <f t="shared" si="15"/>
        <v>14</v>
      </c>
      <c r="AE32" s="22">
        <f t="shared" si="16"/>
        <v>48</v>
      </c>
      <c r="AF32" s="25">
        <f t="shared" si="17"/>
        <v>1.3957685751529127</v>
      </c>
      <c r="AG32" s="25">
        <f t="shared" si="18"/>
        <v>1</v>
      </c>
      <c r="AH32" s="25">
        <f t="shared" si="20"/>
        <v>1</v>
      </c>
      <c r="AI32" s="25"/>
      <c r="AJ32" s="25"/>
      <c r="AK32" s="14" t="s">
        <v>51</v>
      </c>
      <c r="AL32" t="s">
        <v>141</v>
      </c>
      <c r="AN32">
        <v>2</v>
      </c>
    </row>
    <row r="33" spans="1:40">
      <c r="A33" s="15" t="s">
        <v>52</v>
      </c>
      <c r="B33" s="15" t="s">
        <v>142</v>
      </c>
      <c r="C33" s="24">
        <f>SUM(人数统计!X35:AA35)</f>
        <v>0</v>
      </c>
      <c r="D33" s="24">
        <f t="shared" si="0"/>
        <v>0</v>
      </c>
      <c r="E33" s="24">
        <f>SUM(人数统计!AB35:AD35)</f>
        <v>56</v>
      </c>
      <c r="F33" s="22">
        <f t="shared" si="1"/>
        <v>56</v>
      </c>
      <c r="G33" s="24">
        <f>SUM(人数统计!AE35:AG35)</f>
        <v>0</v>
      </c>
      <c r="H33" s="24">
        <f t="shared" si="2"/>
        <v>0</v>
      </c>
      <c r="I33" s="24">
        <f>SUM(人数统计!AH35:AJ35)</f>
        <v>56</v>
      </c>
      <c r="J33" s="22">
        <f t="shared" si="3"/>
        <v>56</v>
      </c>
      <c r="K33" s="22">
        <f t="shared" si="4"/>
        <v>112</v>
      </c>
      <c r="L33" s="25">
        <f t="shared" si="5"/>
        <v>3.1118196310635389</v>
      </c>
      <c r="M33" s="25">
        <f t="shared" si="6"/>
        <v>3</v>
      </c>
      <c r="N33" s="25">
        <f t="shared" si="7"/>
        <v>3</v>
      </c>
      <c r="O33" s="25"/>
      <c r="P33" s="25">
        <f t="shared" si="8"/>
        <v>3</v>
      </c>
      <c r="Q33" s="24">
        <f>人数统计!B35</f>
        <v>0</v>
      </c>
      <c r="R33" s="22">
        <f t="shared" si="9"/>
        <v>0</v>
      </c>
      <c r="S33" s="24">
        <f>SUM(人数统计!C35:D35)</f>
        <v>0</v>
      </c>
      <c r="T33" s="24">
        <f t="shared" si="10"/>
        <v>0</v>
      </c>
      <c r="U33" s="24">
        <f>SUM(人数统计!E35:H35)</f>
        <v>11</v>
      </c>
      <c r="V33" s="22">
        <f t="shared" si="11"/>
        <v>11</v>
      </c>
      <c r="W33" s="24">
        <f>SUM(人数统计!I35:J35)</f>
        <v>0</v>
      </c>
      <c r="X33" s="24">
        <f t="shared" si="12"/>
        <v>0</v>
      </c>
      <c r="Y33" s="24">
        <f>SUM(人数统计!K35:M35)</f>
        <v>13</v>
      </c>
      <c r="Z33" s="22">
        <f t="shared" si="13"/>
        <v>13</v>
      </c>
      <c r="AA33" s="24">
        <f>SUM(人数统计!N35:O35)</f>
        <v>0</v>
      </c>
      <c r="AB33" s="24">
        <f t="shared" si="14"/>
        <v>0</v>
      </c>
      <c r="AC33" s="24">
        <f>SUM(人数统计!P35:R35)</f>
        <v>14</v>
      </c>
      <c r="AD33" s="22">
        <f t="shared" si="15"/>
        <v>14</v>
      </c>
      <c r="AE33" s="22">
        <f t="shared" si="16"/>
        <v>38</v>
      </c>
      <c r="AF33" s="25">
        <f t="shared" si="17"/>
        <v>1.1049834553293894</v>
      </c>
      <c r="AG33" s="25">
        <f t="shared" si="18"/>
        <v>1</v>
      </c>
      <c r="AH33" s="25">
        <v>1</v>
      </c>
      <c r="AI33" s="25"/>
      <c r="AJ33" s="25"/>
      <c r="AK33" s="27" t="s">
        <v>52</v>
      </c>
      <c r="AL33" s="28" t="s">
        <v>142</v>
      </c>
      <c r="AM33" s="28" t="s">
        <v>143</v>
      </c>
      <c r="AN33" s="28">
        <v>1</v>
      </c>
    </row>
    <row r="34" spans="1:40">
      <c r="A34" s="15" t="s">
        <v>53</v>
      </c>
      <c r="B34" s="15" t="s">
        <v>144</v>
      </c>
      <c r="C34" s="24">
        <f>SUM(人数统计!X36:AA36)</f>
        <v>0</v>
      </c>
      <c r="D34" s="24">
        <v>0</v>
      </c>
      <c r="E34" s="24">
        <f>SUM(人数统计!AB36:AD36)</f>
        <v>7</v>
      </c>
      <c r="F34" s="22">
        <f t="shared" si="1"/>
        <v>7</v>
      </c>
      <c r="G34" s="24">
        <f>SUM(人数统计!AE36:AG36)</f>
        <v>0</v>
      </c>
      <c r="H34" s="24">
        <v>0</v>
      </c>
      <c r="I34" s="24">
        <f>SUM(人数统计!AH36:AJ36)</f>
        <v>0</v>
      </c>
      <c r="J34" s="22">
        <f t="shared" si="3"/>
        <v>0</v>
      </c>
      <c r="K34" s="22">
        <f t="shared" si="4"/>
        <v>7</v>
      </c>
      <c r="L34" s="25">
        <f t="shared" si="5"/>
        <v>0.19448872694147118</v>
      </c>
      <c r="M34" s="25">
        <f t="shared" si="6"/>
        <v>0</v>
      </c>
      <c r="N34" s="25">
        <f t="shared" si="7"/>
        <v>0</v>
      </c>
      <c r="O34" s="25"/>
      <c r="P34" s="25">
        <f t="shared" si="8"/>
        <v>0</v>
      </c>
      <c r="Q34" s="24">
        <f>人数统计!B36</f>
        <v>0</v>
      </c>
      <c r="R34" s="22">
        <f t="shared" si="9"/>
        <v>0</v>
      </c>
      <c r="S34" s="24">
        <f>SUM(人数统计!C36:D36)</f>
        <v>0</v>
      </c>
      <c r="T34" s="24">
        <v>0</v>
      </c>
      <c r="U34" s="24">
        <f>SUM(人数统计!E36:H36)</f>
        <v>0</v>
      </c>
      <c r="V34" s="22">
        <f t="shared" si="11"/>
        <v>0</v>
      </c>
      <c r="W34" s="24">
        <f>SUM(人数统计!I36:J36)</f>
        <v>0</v>
      </c>
      <c r="X34" s="24">
        <v>0</v>
      </c>
      <c r="Y34" s="24">
        <f>SUM(人数统计!K36:M36)</f>
        <v>1</v>
      </c>
      <c r="Z34" s="22">
        <f t="shared" si="13"/>
        <v>1</v>
      </c>
      <c r="AA34" s="24">
        <f>SUM(人数统计!N36:O36)</f>
        <v>0</v>
      </c>
      <c r="AB34" s="24">
        <v>0</v>
      </c>
      <c r="AC34" s="24">
        <f>SUM(人数统计!P36:R36)</f>
        <v>0</v>
      </c>
      <c r="AD34" s="22">
        <f t="shared" si="15"/>
        <v>0</v>
      </c>
      <c r="AE34" s="22">
        <f t="shared" si="16"/>
        <v>1</v>
      </c>
      <c r="AF34" s="25">
        <f t="shared" si="17"/>
        <v>2.907851198235235E-2</v>
      </c>
      <c r="AG34" s="25">
        <f t="shared" si="18"/>
        <v>0</v>
      </c>
      <c r="AH34" s="25">
        <f t="shared" si="20"/>
        <v>0</v>
      </c>
      <c r="AI34" s="25"/>
      <c r="AJ34" s="25"/>
      <c r="AK34" s="14"/>
    </row>
    <row r="35" spans="1:40">
      <c r="A35" s="15" t="s">
        <v>54</v>
      </c>
      <c r="B35" s="15" t="s">
        <v>145</v>
      </c>
      <c r="C35" s="24">
        <f>SUM(人数统计!X37:AA37)</f>
        <v>0</v>
      </c>
      <c r="D35" s="24">
        <f t="shared" si="0"/>
        <v>0</v>
      </c>
      <c r="E35" s="24">
        <f>SUM(人数统计!AB37:AD37)</f>
        <v>31</v>
      </c>
      <c r="F35" s="22">
        <f t="shared" si="1"/>
        <v>31</v>
      </c>
      <c r="G35" s="24">
        <f>SUM(人数统计!AE37:AG37)</f>
        <v>32</v>
      </c>
      <c r="H35" s="24">
        <f t="shared" si="2"/>
        <v>16</v>
      </c>
      <c r="I35" s="24">
        <f>SUM(人数统计!AH37:AJ37)</f>
        <v>30</v>
      </c>
      <c r="J35" s="22">
        <f t="shared" si="3"/>
        <v>46</v>
      </c>
      <c r="K35" s="22">
        <f t="shared" si="4"/>
        <v>77</v>
      </c>
      <c r="L35" s="25">
        <f t="shared" si="5"/>
        <v>2.1393759963561831</v>
      </c>
      <c r="M35" s="25">
        <f t="shared" si="6"/>
        <v>2</v>
      </c>
      <c r="N35" s="25">
        <f t="shared" si="7"/>
        <v>2</v>
      </c>
      <c r="O35" s="25"/>
      <c r="P35" s="25">
        <f t="shared" si="8"/>
        <v>2</v>
      </c>
      <c r="Q35" s="24">
        <f>人数统计!B37</f>
        <v>0</v>
      </c>
      <c r="R35" s="22">
        <f t="shared" si="9"/>
        <v>0</v>
      </c>
      <c r="S35" s="24">
        <f>SUM(人数统计!C37:D37)</f>
        <v>0</v>
      </c>
      <c r="T35" s="24">
        <f t="shared" si="10"/>
        <v>0</v>
      </c>
      <c r="U35" s="24">
        <f>SUM(人数统计!E37:H37)</f>
        <v>5</v>
      </c>
      <c r="V35" s="22">
        <f t="shared" si="11"/>
        <v>5</v>
      </c>
      <c r="W35" s="24">
        <f>SUM(人数统计!I37:J37)</f>
        <v>0</v>
      </c>
      <c r="X35" s="24">
        <f t="shared" si="12"/>
        <v>0</v>
      </c>
      <c r="Y35" s="24">
        <f>SUM(人数统计!K37:M37)</f>
        <v>11</v>
      </c>
      <c r="Z35" s="22">
        <f t="shared" si="13"/>
        <v>11</v>
      </c>
      <c r="AA35" s="24">
        <f>SUM(人数统计!N37:O37)</f>
        <v>0</v>
      </c>
      <c r="AB35" s="24">
        <f t="shared" si="14"/>
        <v>0</v>
      </c>
      <c r="AC35" s="24">
        <f>SUM(人数统计!P37:R37)</f>
        <v>8</v>
      </c>
      <c r="AD35" s="22">
        <f t="shared" si="15"/>
        <v>8</v>
      </c>
      <c r="AE35" s="22">
        <f t="shared" si="16"/>
        <v>24</v>
      </c>
      <c r="AF35" s="25">
        <f t="shared" si="17"/>
        <v>0.69788428757645637</v>
      </c>
      <c r="AG35" s="25">
        <f t="shared" si="18"/>
        <v>0</v>
      </c>
      <c r="AH35" s="25">
        <f t="shared" si="20"/>
        <v>1</v>
      </c>
      <c r="AI35" s="25"/>
      <c r="AJ35" s="25"/>
      <c r="AK35" s="14" t="s">
        <v>54</v>
      </c>
      <c r="AL35" t="s">
        <v>145</v>
      </c>
      <c r="AN35">
        <v>1</v>
      </c>
    </row>
    <row r="36" spans="1:40">
      <c r="A36" s="15" t="s">
        <v>55</v>
      </c>
      <c r="B36" s="15" t="s">
        <v>146</v>
      </c>
      <c r="C36" s="24">
        <f>SUM(人数统计!X38:AA38)</f>
        <v>0</v>
      </c>
      <c r="D36" s="24">
        <f t="shared" si="0"/>
        <v>0</v>
      </c>
      <c r="E36" s="24">
        <f>SUM(人数统计!AB38:AD38)</f>
        <v>50</v>
      </c>
      <c r="F36" s="22">
        <f t="shared" si="1"/>
        <v>50</v>
      </c>
      <c r="G36" s="24">
        <f>SUM(人数统计!AE38:AG38)</f>
        <v>30</v>
      </c>
      <c r="H36" s="24">
        <f t="shared" si="2"/>
        <v>15</v>
      </c>
      <c r="I36" s="24">
        <f>SUM(人数统计!AH38:AJ38)</f>
        <v>47</v>
      </c>
      <c r="J36" s="22">
        <f t="shared" si="3"/>
        <v>62</v>
      </c>
      <c r="K36" s="22">
        <f t="shared" si="4"/>
        <v>112</v>
      </c>
      <c r="L36" s="25">
        <f t="shared" si="5"/>
        <v>3.1118196310635389</v>
      </c>
      <c r="M36" s="25">
        <f t="shared" si="6"/>
        <v>3</v>
      </c>
      <c r="N36" s="25">
        <f t="shared" si="7"/>
        <v>3</v>
      </c>
      <c r="O36" s="25"/>
      <c r="P36" s="25">
        <f t="shared" si="8"/>
        <v>3</v>
      </c>
      <c r="Q36" s="24">
        <f>人数统计!B38</f>
        <v>0</v>
      </c>
      <c r="R36" s="22">
        <f t="shared" si="9"/>
        <v>0</v>
      </c>
      <c r="S36" s="24">
        <f>SUM(人数统计!C38:D38)</f>
        <v>0</v>
      </c>
      <c r="T36" s="24">
        <f t="shared" si="10"/>
        <v>0</v>
      </c>
      <c r="U36" s="24">
        <f>SUM(人数统计!E38:H38)</f>
        <v>14</v>
      </c>
      <c r="V36" s="22">
        <f t="shared" si="11"/>
        <v>14</v>
      </c>
      <c r="W36" s="24">
        <f>SUM(人数统计!I38:J38)</f>
        <v>0</v>
      </c>
      <c r="X36" s="24">
        <f t="shared" si="12"/>
        <v>0</v>
      </c>
      <c r="Y36" s="24">
        <f>SUM(人数统计!K38:M38)</f>
        <v>21</v>
      </c>
      <c r="Z36" s="22">
        <f t="shared" si="13"/>
        <v>21</v>
      </c>
      <c r="AA36" s="24">
        <f>SUM(人数统计!N38:O38)</f>
        <v>0</v>
      </c>
      <c r="AB36" s="24">
        <f t="shared" si="14"/>
        <v>0</v>
      </c>
      <c r="AC36" s="24">
        <f>SUM(人数统计!P38:R38)</f>
        <v>17</v>
      </c>
      <c r="AD36" s="22">
        <f t="shared" si="15"/>
        <v>17</v>
      </c>
      <c r="AE36" s="22">
        <f t="shared" si="16"/>
        <v>52</v>
      </c>
      <c r="AF36" s="25">
        <f t="shared" si="17"/>
        <v>1.5120826230823221</v>
      </c>
      <c r="AG36" s="25">
        <f t="shared" si="18"/>
        <v>1</v>
      </c>
      <c r="AH36" s="25">
        <f t="shared" si="20"/>
        <v>2</v>
      </c>
      <c r="AI36" s="25"/>
      <c r="AJ36" s="25"/>
      <c r="AK36" s="14" t="s">
        <v>55</v>
      </c>
      <c r="AL36" t="s">
        <v>146</v>
      </c>
      <c r="AN36">
        <v>1</v>
      </c>
    </row>
    <row r="37" spans="1:40">
      <c r="A37" s="15" t="s">
        <v>56</v>
      </c>
      <c r="B37" s="15" t="s">
        <v>147</v>
      </c>
      <c r="C37" s="24">
        <f>SUM(人数统计!X39:AA39)</f>
        <v>0</v>
      </c>
      <c r="D37" s="24">
        <f t="shared" si="0"/>
        <v>0</v>
      </c>
      <c r="E37" s="24">
        <f>SUM(人数统计!AB39:AD39)</f>
        <v>9</v>
      </c>
      <c r="F37" s="22">
        <f t="shared" si="1"/>
        <v>9</v>
      </c>
      <c r="G37" s="24">
        <f>SUM(人数统计!AE39:AG39)</f>
        <v>0</v>
      </c>
      <c r="H37" s="24">
        <f t="shared" si="2"/>
        <v>0</v>
      </c>
      <c r="I37" s="24">
        <f>SUM(人数统计!AH39:AJ39)</f>
        <v>6</v>
      </c>
      <c r="J37" s="22">
        <f t="shared" si="3"/>
        <v>6</v>
      </c>
      <c r="K37" s="22">
        <f t="shared" si="4"/>
        <v>15</v>
      </c>
      <c r="L37" s="25">
        <f t="shared" si="5"/>
        <v>0.41676155773172396</v>
      </c>
      <c r="M37" s="25">
        <f t="shared" si="6"/>
        <v>0</v>
      </c>
      <c r="N37" s="26">
        <v>1</v>
      </c>
      <c r="O37" s="26"/>
      <c r="P37" s="25">
        <f t="shared" si="8"/>
        <v>1</v>
      </c>
      <c r="Q37" s="24">
        <f>人数统计!B39</f>
        <v>0</v>
      </c>
      <c r="R37" s="22">
        <f t="shared" si="9"/>
        <v>0</v>
      </c>
      <c r="S37" s="24">
        <f>SUM(人数统计!C39:D39)</f>
        <v>0</v>
      </c>
      <c r="T37" s="24">
        <f t="shared" si="10"/>
        <v>0</v>
      </c>
      <c r="U37" s="24">
        <f>SUM(人数统计!E39:H39)</f>
        <v>0</v>
      </c>
      <c r="V37" s="22">
        <f t="shared" si="11"/>
        <v>0</v>
      </c>
      <c r="W37" s="24">
        <f>SUM(人数统计!I39:J39)</f>
        <v>0</v>
      </c>
      <c r="X37" s="24">
        <f t="shared" si="12"/>
        <v>0</v>
      </c>
      <c r="Y37" s="24">
        <f>SUM(人数统计!K39:M39)</f>
        <v>0</v>
      </c>
      <c r="Z37" s="22">
        <f t="shared" si="13"/>
        <v>0</v>
      </c>
      <c r="AA37" s="24">
        <f>SUM(人数统计!N39:O39)</f>
        <v>0</v>
      </c>
      <c r="AB37" s="24">
        <f t="shared" si="14"/>
        <v>0</v>
      </c>
      <c r="AC37" s="24">
        <f>SUM(人数统计!P39:R39)</f>
        <v>0</v>
      </c>
      <c r="AD37" s="22">
        <f t="shared" si="15"/>
        <v>0</v>
      </c>
      <c r="AE37" s="22">
        <f t="shared" si="16"/>
        <v>0</v>
      </c>
      <c r="AF37" s="25">
        <f t="shared" si="17"/>
        <v>0</v>
      </c>
      <c r="AG37" s="25">
        <f t="shared" si="18"/>
        <v>0</v>
      </c>
      <c r="AH37" s="25">
        <f t="shared" si="20"/>
        <v>0</v>
      </c>
      <c r="AI37" s="25"/>
      <c r="AJ37" s="25"/>
      <c r="AK37" s="14" t="s">
        <v>56</v>
      </c>
      <c r="AL37" t="s">
        <v>147</v>
      </c>
      <c r="AM37" t="s">
        <v>148</v>
      </c>
      <c r="AN37">
        <v>0</v>
      </c>
    </row>
    <row r="38" spans="1:40">
      <c r="A38" s="15" t="s">
        <v>57</v>
      </c>
      <c r="B38" s="15" t="s">
        <v>149</v>
      </c>
      <c r="C38" s="24">
        <f>SUM(人数统计!X40:AA40)</f>
        <v>0</v>
      </c>
      <c r="D38" s="24">
        <f t="shared" si="0"/>
        <v>0</v>
      </c>
      <c r="E38" s="24">
        <f>SUM(人数统计!AB40:AD40)</f>
        <v>49</v>
      </c>
      <c r="F38" s="22">
        <f t="shared" si="1"/>
        <v>49</v>
      </c>
      <c r="G38" s="24">
        <f>SUM(人数统计!AE40:AG40)</f>
        <v>40</v>
      </c>
      <c r="H38" s="24">
        <f t="shared" si="2"/>
        <v>20</v>
      </c>
      <c r="I38" s="24">
        <f>SUM(人数统计!AH40:AJ40)</f>
        <v>43</v>
      </c>
      <c r="J38" s="22">
        <f t="shared" si="3"/>
        <v>63</v>
      </c>
      <c r="K38" s="22">
        <f t="shared" si="4"/>
        <v>112</v>
      </c>
      <c r="L38" s="25">
        <f t="shared" si="5"/>
        <v>3.1118196310635389</v>
      </c>
      <c r="M38" s="25">
        <f t="shared" si="6"/>
        <v>3</v>
      </c>
      <c r="N38" s="25">
        <f t="shared" si="7"/>
        <v>3</v>
      </c>
      <c r="O38" s="25"/>
      <c r="P38" s="25">
        <f t="shared" si="8"/>
        <v>3</v>
      </c>
      <c r="Q38" s="24">
        <f>人数统计!B40</f>
        <v>0</v>
      </c>
      <c r="R38" s="22">
        <f t="shared" si="9"/>
        <v>0</v>
      </c>
      <c r="S38" s="24">
        <f>SUM(人数统计!C40:D40)</f>
        <v>0</v>
      </c>
      <c r="T38" s="24">
        <f t="shared" si="10"/>
        <v>0</v>
      </c>
      <c r="U38" s="24">
        <f>SUM(人数统计!E40:H40)</f>
        <v>14</v>
      </c>
      <c r="V38" s="22">
        <f t="shared" si="11"/>
        <v>14</v>
      </c>
      <c r="W38" s="24">
        <f>SUM(人数统计!I40:J40)</f>
        <v>0</v>
      </c>
      <c r="X38" s="24">
        <f t="shared" si="12"/>
        <v>0</v>
      </c>
      <c r="Y38" s="24">
        <f>SUM(人数统计!K40:M40)</f>
        <v>14</v>
      </c>
      <c r="Z38" s="22">
        <f t="shared" si="13"/>
        <v>14</v>
      </c>
      <c r="AA38" s="24">
        <f>SUM(人数统计!N40:O40)</f>
        <v>0</v>
      </c>
      <c r="AB38" s="24">
        <f t="shared" si="14"/>
        <v>0</v>
      </c>
      <c r="AC38" s="24">
        <f>SUM(人数统计!P40:R40)</f>
        <v>19</v>
      </c>
      <c r="AD38" s="22">
        <f t="shared" si="15"/>
        <v>19</v>
      </c>
      <c r="AE38" s="22">
        <f t="shared" si="16"/>
        <v>47</v>
      </c>
      <c r="AF38" s="25">
        <f t="shared" si="17"/>
        <v>1.3666900631705605</v>
      </c>
      <c r="AG38" s="25">
        <f t="shared" si="18"/>
        <v>1</v>
      </c>
      <c r="AH38" s="25">
        <f t="shared" si="20"/>
        <v>1</v>
      </c>
      <c r="AI38" s="25"/>
      <c r="AJ38" s="25"/>
      <c r="AK38" s="14" t="s">
        <v>57</v>
      </c>
      <c r="AL38" t="s">
        <v>149</v>
      </c>
      <c r="AN38">
        <v>1</v>
      </c>
    </row>
    <row r="39" spans="1:40">
      <c r="A39" s="15" t="s">
        <v>58</v>
      </c>
      <c r="B39" s="15" t="s">
        <v>150</v>
      </c>
      <c r="C39" s="24">
        <f>SUM(人数统计!X41:AA41)</f>
        <v>0</v>
      </c>
      <c r="D39" s="24">
        <f t="shared" si="0"/>
        <v>0</v>
      </c>
      <c r="E39" s="24">
        <f>SUM(人数统计!AB41:AD41)</f>
        <v>77</v>
      </c>
      <c r="F39" s="22">
        <f t="shared" si="1"/>
        <v>77</v>
      </c>
      <c r="G39" s="24">
        <f>SUM(人数统计!AE41:AG41)</f>
        <v>0</v>
      </c>
      <c r="H39" s="24">
        <f t="shared" si="2"/>
        <v>0</v>
      </c>
      <c r="I39" s="24">
        <f>SUM(人数统计!AH41:AJ41)</f>
        <v>87</v>
      </c>
      <c r="J39" s="22">
        <f t="shared" si="3"/>
        <v>87</v>
      </c>
      <c r="K39" s="22">
        <f t="shared" si="4"/>
        <v>164</v>
      </c>
      <c r="L39" s="25">
        <f t="shared" si="5"/>
        <v>4.5565930312001823</v>
      </c>
      <c r="M39" s="25">
        <f t="shared" si="6"/>
        <v>4</v>
      </c>
      <c r="N39" s="25">
        <f t="shared" si="7"/>
        <v>5</v>
      </c>
      <c r="O39" s="25"/>
      <c r="P39" s="25">
        <f t="shared" si="8"/>
        <v>5</v>
      </c>
      <c r="Q39" s="24">
        <f>人数统计!B41</f>
        <v>2</v>
      </c>
      <c r="R39" s="22">
        <f t="shared" si="9"/>
        <v>2</v>
      </c>
      <c r="S39" s="24">
        <f>SUM(人数统计!C41:D41)</f>
        <v>0</v>
      </c>
      <c r="T39" s="24">
        <f t="shared" si="10"/>
        <v>0</v>
      </c>
      <c r="U39" s="24">
        <f>SUM(人数统计!E41:H41)</f>
        <v>65</v>
      </c>
      <c r="V39" s="22">
        <f t="shared" si="11"/>
        <v>65</v>
      </c>
      <c r="W39" s="24">
        <f>SUM(人数统计!I41:J41)</f>
        <v>0</v>
      </c>
      <c r="X39" s="24">
        <f t="shared" si="12"/>
        <v>0</v>
      </c>
      <c r="Y39" s="24">
        <f>SUM(人数统计!K41:M41)</f>
        <v>76</v>
      </c>
      <c r="Z39" s="22">
        <f t="shared" si="13"/>
        <v>76</v>
      </c>
      <c r="AA39" s="24">
        <f>SUM(人数统计!N41:O41)</f>
        <v>0</v>
      </c>
      <c r="AB39" s="24">
        <f t="shared" si="14"/>
        <v>0</v>
      </c>
      <c r="AC39" s="24">
        <f>SUM(人数统计!P41:R41)</f>
        <v>75</v>
      </c>
      <c r="AD39" s="22">
        <f t="shared" si="15"/>
        <v>75</v>
      </c>
      <c r="AE39" s="22">
        <f t="shared" si="16"/>
        <v>218</v>
      </c>
      <c r="AF39" s="25">
        <f t="shared" si="17"/>
        <v>6.3391156121528125</v>
      </c>
      <c r="AG39" s="25">
        <f t="shared" si="18"/>
        <v>6</v>
      </c>
      <c r="AH39" s="25">
        <f t="shared" si="20"/>
        <v>6</v>
      </c>
      <c r="AI39" s="25"/>
      <c r="AJ39" s="25"/>
      <c r="AK39" s="14" t="s">
        <v>58</v>
      </c>
      <c r="AL39" t="s">
        <v>150</v>
      </c>
      <c r="AN39">
        <v>6</v>
      </c>
    </row>
    <row r="40" spans="1:40">
      <c r="A40" s="15" t="s">
        <v>59</v>
      </c>
      <c r="B40" s="15" t="s">
        <v>151</v>
      </c>
      <c r="C40" s="24">
        <f>SUM(人数统计!X42:AA42)</f>
        <v>0</v>
      </c>
      <c r="D40" s="24">
        <f t="shared" si="0"/>
        <v>0</v>
      </c>
      <c r="E40" s="24">
        <f>SUM(人数统计!AB42:AD42)</f>
        <v>53</v>
      </c>
      <c r="F40" s="22">
        <f t="shared" si="1"/>
        <v>53</v>
      </c>
      <c r="G40" s="24">
        <f>SUM(人数统计!AE42:AG42)</f>
        <v>84</v>
      </c>
      <c r="H40" s="24">
        <f t="shared" si="2"/>
        <v>42</v>
      </c>
      <c r="I40" s="24">
        <f>SUM(人数统计!AH42:AJ42)</f>
        <v>83</v>
      </c>
      <c r="J40" s="22">
        <f t="shared" si="3"/>
        <v>125</v>
      </c>
      <c r="K40" s="22">
        <f t="shared" si="4"/>
        <v>178</v>
      </c>
      <c r="L40" s="25">
        <f t="shared" si="5"/>
        <v>4.9455704850831248</v>
      </c>
      <c r="M40" s="25">
        <f t="shared" si="6"/>
        <v>4</v>
      </c>
      <c r="N40" s="25">
        <f t="shared" si="7"/>
        <v>5</v>
      </c>
      <c r="O40" s="25"/>
      <c r="P40" s="25">
        <f t="shared" si="8"/>
        <v>5</v>
      </c>
      <c r="Q40" s="24">
        <f>人数统计!B42</f>
        <v>8</v>
      </c>
      <c r="R40" s="22">
        <f t="shared" si="9"/>
        <v>8</v>
      </c>
      <c r="S40" s="24">
        <f>SUM(人数统计!C42:D42)</f>
        <v>0</v>
      </c>
      <c r="T40" s="24">
        <f t="shared" si="10"/>
        <v>0</v>
      </c>
      <c r="U40" s="24">
        <f>SUM(人数统计!E42:H42)</f>
        <v>28</v>
      </c>
      <c r="V40" s="22">
        <f t="shared" si="11"/>
        <v>28</v>
      </c>
      <c r="W40" s="24">
        <f>SUM(人数统计!I42:J42)</f>
        <v>0</v>
      </c>
      <c r="X40" s="24">
        <f t="shared" si="12"/>
        <v>0</v>
      </c>
      <c r="Y40" s="24">
        <f>SUM(人数统计!K42:M42)</f>
        <v>67</v>
      </c>
      <c r="Z40" s="22">
        <f t="shared" si="13"/>
        <v>67</v>
      </c>
      <c r="AA40" s="24">
        <f>SUM(人数统计!N42:O42)</f>
        <v>0</v>
      </c>
      <c r="AB40" s="24">
        <f t="shared" si="14"/>
        <v>0</v>
      </c>
      <c r="AC40" s="24">
        <f>SUM(人数统计!P42:R42)</f>
        <v>72</v>
      </c>
      <c r="AD40" s="22">
        <f t="shared" si="15"/>
        <v>72</v>
      </c>
      <c r="AE40" s="22">
        <f t="shared" si="16"/>
        <v>175</v>
      </c>
      <c r="AF40" s="25">
        <f t="shared" si="17"/>
        <v>5.0887395969116609</v>
      </c>
      <c r="AG40" s="25">
        <f t="shared" si="18"/>
        <v>5</v>
      </c>
      <c r="AH40" s="25">
        <f t="shared" si="20"/>
        <v>5</v>
      </c>
      <c r="AI40" s="25"/>
      <c r="AJ40" s="25"/>
      <c r="AK40" s="14" t="s">
        <v>59</v>
      </c>
      <c r="AL40" t="s">
        <v>151</v>
      </c>
      <c r="AN40">
        <v>5</v>
      </c>
    </row>
    <row r="41" spans="1:40">
      <c r="A41" s="15" t="s">
        <v>60</v>
      </c>
      <c r="B41" s="15" t="s">
        <v>152</v>
      </c>
      <c r="C41" s="24">
        <f>SUM(人数统计!X43:AA43)</f>
        <v>0</v>
      </c>
      <c r="D41" s="24">
        <f t="shared" si="0"/>
        <v>0</v>
      </c>
      <c r="E41" s="24">
        <f>SUM(人数统计!AB43:AD43)</f>
        <v>32</v>
      </c>
      <c r="F41" s="22">
        <f t="shared" si="1"/>
        <v>32</v>
      </c>
      <c r="G41" s="24">
        <f>SUM(人数统计!AE43:AG43)</f>
        <v>20</v>
      </c>
      <c r="H41" s="24">
        <f t="shared" si="2"/>
        <v>10</v>
      </c>
      <c r="I41" s="24">
        <f>SUM(人数统计!AH43:AJ43)</f>
        <v>46</v>
      </c>
      <c r="J41" s="22">
        <f t="shared" si="3"/>
        <v>56</v>
      </c>
      <c r="K41" s="22">
        <f t="shared" si="4"/>
        <v>88</v>
      </c>
      <c r="L41" s="25">
        <f t="shared" si="5"/>
        <v>2.4450011386927808</v>
      </c>
      <c r="M41" s="25">
        <f t="shared" si="6"/>
        <v>2</v>
      </c>
      <c r="N41" s="25">
        <f t="shared" si="7"/>
        <v>2</v>
      </c>
      <c r="O41" s="25"/>
      <c r="P41" s="25">
        <f t="shared" si="8"/>
        <v>2</v>
      </c>
      <c r="Q41" s="24">
        <f>人数统计!B43</f>
        <v>2</v>
      </c>
      <c r="R41" s="22">
        <f t="shared" si="9"/>
        <v>2</v>
      </c>
      <c r="S41" s="24">
        <f>SUM(人数统计!C43:D43)</f>
        <v>0</v>
      </c>
      <c r="T41" s="24">
        <f t="shared" si="10"/>
        <v>0</v>
      </c>
      <c r="U41" s="24">
        <f>SUM(人数统计!E43:H43)</f>
        <v>12</v>
      </c>
      <c r="V41" s="22">
        <f t="shared" si="11"/>
        <v>12</v>
      </c>
      <c r="W41" s="24">
        <f>SUM(人数统计!I43:J43)</f>
        <v>0</v>
      </c>
      <c r="X41" s="24">
        <f t="shared" si="12"/>
        <v>0</v>
      </c>
      <c r="Y41" s="24">
        <f>SUM(人数统计!K43:M43)</f>
        <v>29</v>
      </c>
      <c r="Z41" s="22">
        <f t="shared" si="13"/>
        <v>29</v>
      </c>
      <c r="AA41" s="24">
        <f>SUM(人数统计!N43:O43)</f>
        <v>0</v>
      </c>
      <c r="AB41" s="24">
        <f t="shared" si="14"/>
        <v>0</v>
      </c>
      <c r="AC41" s="24">
        <f>SUM(人数统计!P43:R43)</f>
        <v>25</v>
      </c>
      <c r="AD41" s="22">
        <f t="shared" si="15"/>
        <v>25</v>
      </c>
      <c r="AE41" s="22">
        <f t="shared" si="16"/>
        <v>68</v>
      </c>
      <c r="AF41" s="25">
        <f t="shared" si="17"/>
        <v>1.9773388147999598</v>
      </c>
      <c r="AG41" s="25">
        <f t="shared" si="18"/>
        <v>1</v>
      </c>
      <c r="AH41" s="25">
        <f t="shared" si="20"/>
        <v>2</v>
      </c>
      <c r="AI41" s="25"/>
      <c r="AJ41" s="25"/>
      <c r="AK41" s="14" t="s">
        <v>60</v>
      </c>
      <c r="AL41" t="s">
        <v>152</v>
      </c>
      <c r="AN41">
        <v>2</v>
      </c>
    </row>
    <row r="42" spans="1:40">
      <c r="A42" s="15" t="s">
        <v>61</v>
      </c>
      <c r="B42" s="15" t="s">
        <v>153</v>
      </c>
      <c r="C42" s="24">
        <f>SUM(人数统计!X44:AA44)</f>
        <v>0</v>
      </c>
      <c r="D42" s="24">
        <f t="shared" si="0"/>
        <v>0</v>
      </c>
      <c r="E42" s="24">
        <f>SUM(人数统计!AB44:AD44)</f>
        <v>12</v>
      </c>
      <c r="F42" s="22">
        <f t="shared" si="1"/>
        <v>12</v>
      </c>
      <c r="G42" s="24">
        <f>SUM(人数统计!AE44:AG44)</f>
        <v>0</v>
      </c>
      <c r="H42" s="24">
        <f t="shared" si="2"/>
        <v>0</v>
      </c>
      <c r="I42" s="24">
        <f>SUM(人数统计!AH44:AJ44)</f>
        <v>11</v>
      </c>
      <c r="J42" s="22">
        <f t="shared" si="3"/>
        <v>11</v>
      </c>
      <c r="K42" s="22">
        <f t="shared" si="4"/>
        <v>23</v>
      </c>
      <c r="L42" s="25">
        <f t="shared" si="5"/>
        <v>0.6390343885219768</v>
      </c>
      <c r="M42" s="25">
        <f t="shared" si="6"/>
        <v>0</v>
      </c>
      <c r="N42" s="25">
        <f t="shared" si="7"/>
        <v>1</v>
      </c>
      <c r="O42" s="25"/>
      <c r="P42" s="25">
        <f t="shared" si="8"/>
        <v>1</v>
      </c>
      <c r="Q42" s="24">
        <f>人数统计!B44</f>
        <v>0</v>
      </c>
      <c r="R42" s="22">
        <f t="shared" si="9"/>
        <v>0</v>
      </c>
      <c r="S42" s="24">
        <f>SUM(人数统计!C44:D44)</f>
        <v>0</v>
      </c>
      <c r="T42" s="24">
        <f t="shared" si="10"/>
        <v>0</v>
      </c>
      <c r="U42" s="24">
        <f>SUM(人数统计!E44:H44)</f>
        <v>3</v>
      </c>
      <c r="V42" s="22">
        <f t="shared" si="11"/>
        <v>3</v>
      </c>
      <c r="W42" s="24">
        <f>SUM(人数统计!I44:J44)</f>
        <v>0</v>
      </c>
      <c r="X42" s="24">
        <f t="shared" si="12"/>
        <v>0</v>
      </c>
      <c r="Y42" s="24">
        <f>SUM(人数统计!K44:M44)</f>
        <v>4</v>
      </c>
      <c r="Z42" s="22">
        <f t="shared" si="13"/>
        <v>4</v>
      </c>
      <c r="AA42" s="24">
        <f>SUM(人数统计!N44:O44)</f>
        <v>0</v>
      </c>
      <c r="AB42" s="24">
        <f t="shared" si="14"/>
        <v>0</v>
      </c>
      <c r="AC42" s="24">
        <f>SUM(人数统计!P44:R44)</f>
        <v>4</v>
      </c>
      <c r="AD42" s="22">
        <f t="shared" si="15"/>
        <v>4</v>
      </c>
      <c r="AE42" s="22">
        <f t="shared" si="16"/>
        <v>11</v>
      </c>
      <c r="AF42" s="25">
        <f t="shared" si="17"/>
        <v>0.31986363180587585</v>
      </c>
      <c r="AG42" s="25">
        <f t="shared" si="18"/>
        <v>0</v>
      </c>
      <c r="AH42" s="25">
        <f t="shared" si="20"/>
        <v>0</v>
      </c>
      <c r="AI42" s="25"/>
      <c r="AJ42" s="25"/>
      <c r="AK42" s="14" t="s">
        <v>61</v>
      </c>
      <c r="AL42" t="s">
        <v>153</v>
      </c>
      <c r="AM42" t="s">
        <v>135</v>
      </c>
      <c r="AN42">
        <v>1</v>
      </c>
    </row>
    <row r="43" spans="1:40">
      <c r="A43" s="15" t="s">
        <v>62</v>
      </c>
      <c r="B43" s="15" t="s">
        <v>154</v>
      </c>
      <c r="C43" s="24">
        <f>SUM(人数统计!X45:AA45)</f>
        <v>0</v>
      </c>
      <c r="D43" s="24">
        <f t="shared" si="0"/>
        <v>0</v>
      </c>
      <c r="E43" s="24">
        <f>SUM(人数统计!AB45:AD45)</f>
        <v>46</v>
      </c>
      <c r="F43" s="22">
        <f t="shared" si="1"/>
        <v>46</v>
      </c>
      <c r="G43" s="24">
        <f>SUM(人数统计!AE45:AG45)</f>
        <v>30</v>
      </c>
      <c r="H43" s="24">
        <f t="shared" si="2"/>
        <v>15</v>
      </c>
      <c r="I43" s="24">
        <f>SUM(人数统计!AH45:AJ45)</f>
        <v>43</v>
      </c>
      <c r="J43" s="22">
        <f t="shared" si="3"/>
        <v>58</v>
      </c>
      <c r="K43" s="22">
        <f t="shared" si="4"/>
        <v>104</v>
      </c>
      <c r="L43" s="25">
        <f t="shared" si="5"/>
        <v>2.889546800273286</v>
      </c>
      <c r="M43" s="25">
        <f t="shared" si="6"/>
        <v>2</v>
      </c>
      <c r="N43" s="25">
        <f t="shared" si="7"/>
        <v>3</v>
      </c>
      <c r="O43" s="25"/>
      <c r="P43" s="25">
        <f t="shared" si="8"/>
        <v>3</v>
      </c>
      <c r="Q43" s="24">
        <f>人数统计!B45</f>
        <v>0</v>
      </c>
      <c r="R43" s="22">
        <f t="shared" si="9"/>
        <v>0</v>
      </c>
      <c r="S43" s="24">
        <f>SUM(人数统计!C45:D45)</f>
        <v>0</v>
      </c>
      <c r="T43" s="24">
        <f t="shared" si="10"/>
        <v>0</v>
      </c>
      <c r="U43" s="24">
        <f>SUM(人数统计!E45:H45)</f>
        <v>4</v>
      </c>
      <c r="V43" s="22">
        <f t="shared" si="11"/>
        <v>4</v>
      </c>
      <c r="W43" s="24">
        <f>SUM(人数统计!I45:J45)</f>
        <v>0</v>
      </c>
      <c r="X43" s="24">
        <f t="shared" si="12"/>
        <v>0</v>
      </c>
      <c r="Y43" s="24">
        <f>SUM(人数统计!K45:M45)</f>
        <v>10</v>
      </c>
      <c r="Z43" s="22">
        <f t="shared" si="13"/>
        <v>10</v>
      </c>
      <c r="AA43" s="24">
        <f>SUM(人数统计!N45:O45)</f>
        <v>0</v>
      </c>
      <c r="AB43" s="24">
        <f t="shared" si="14"/>
        <v>0</v>
      </c>
      <c r="AC43" s="24">
        <f>SUM(人数统计!P45:R45)</f>
        <v>12</v>
      </c>
      <c r="AD43" s="22">
        <f t="shared" si="15"/>
        <v>12</v>
      </c>
      <c r="AE43" s="22">
        <f t="shared" si="16"/>
        <v>26</v>
      </c>
      <c r="AF43" s="25">
        <f t="shared" si="17"/>
        <v>0.75604131154116105</v>
      </c>
      <c r="AG43" s="25">
        <f t="shared" si="18"/>
        <v>0</v>
      </c>
      <c r="AH43" s="25">
        <f t="shared" si="20"/>
        <v>1</v>
      </c>
      <c r="AI43" s="25"/>
      <c r="AJ43" s="25"/>
      <c r="AK43" s="14" t="s">
        <v>62</v>
      </c>
      <c r="AL43" t="s">
        <v>154</v>
      </c>
      <c r="AN43">
        <v>1</v>
      </c>
    </row>
    <row r="44" spans="1:40">
      <c r="A44" s="15" t="s">
        <v>63</v>
      </c>
      <c r="B44" s="15" t="s">
        <v>155</v>
      </c>
      <c r="C44" s="24">
        <f>SUM(人数统计!X46:AA46)</f>
        <v>30</v>
      </c>
      <c r="D44" s="24">
        <f t="shared" si="0"/>
        <v>15</v>
      </c>
      <c r="E44" s="24">
        <f>SUM(人数统计!AB46:AD46)</f>
        <v>15</v>
      </c>
      <c r="F44" s="22">
        <f t="shared" si="1"/>
        <v>30</v>
      </c>
      <c r="G44" s="24">
        <f>SUM(人数统计!AE46:AG46)</f>
        <v>29</v>
      </c>
      <c r="H44" s="24">
        <f t="shared" si="2"/>
        <v>14.5</v>
      </c>
      <c r="I44" s="24">
        <f>SUM(人数统计!AH46:AJ46)</f>
        <v>14</v>
      </c>
      <c r="J44" s="22">
        <f t="shared" si="3"/>
        <v>28.5</v>
      </c>
      <c r="K44" s="22">
        <f t="shared" si="4"/>
        <v>58.5</v>
      </c>
      <c r="L44" s="25">
        <f t="shared" si="5"/>
        <v>1.6253700751537234</v>
      </c>
      <c r="M44" s="25">
        <f t="shared" si="6"/>
        <v>1</v>
      </c>
      <c r="N44" s="25">
        <f t="shared" si="7"/>
        <v>2</v>
      </c>
      <c r="O44" s="25"/>
      <c r="P44" s="25">
        <f t="shared" si="8"/>
        <v>2</v>
      </c>
      <c r="Q44" s="24">
        <f>人数统计!B46</f>
        <v>0</v>
      </c>
      <c r="R44" s="22">
        <f t="shared" si="9"/>
        <v>0</v>
      </c>
      <c r="S44" s="24">
        <f>SUM(人数统计!C46:D46)</f>
        <v>0</v>
      </c>
      <c r="T44" s="24">
        <f t="shared" si="10"/>
        <v>0</v>
      </c>
      <c r="U44" s="24">
        <f>SUM(人数统计!E46:H46)</f>
        <v>1</v>
      </c>
      <c r="V44" s="22">
        <f t="shared" si="11"/>
        <v>1</v>
      </c>
      <c r="W44" s="24">
        <f>SUM(人数统计!I46:J46)</f>
        <v>0</v>
      </c>
      <c r="X44" s="24">
        <f t="shared" si="12"/>
        <v>0</v>
      </c>
      <c r="Y44" s="24">
        <f>SUM(人数统计!K46:M46)</f>
        <v>5</v>
      </c>
      <c r="Z44" s="22">
        <f t="shared" si="13"/>
        <v>5</v>
      </c>
      <c r="AA44" s="24">
        <f>SUM(人数统计!N46:O46)</f>
        <v>0</v>
      </c>
      <c r="AB44" s="24">
        <f t="shared" si="14"/>
        <v>0</v>
      </c>
      <c r="AC44" s="24">
        <f>SUM(人数统计!P46:R46)</f>
        <v>5</v>
      </c>
      <c r="AD44" s="22">
        <f t="shared" si="15"/>
        <v>5</v>
      </c>
      <c r="AE44" s="22">
        <f t="shared" si="16"/>
        <v>11</v>
      </c>
      <c r="AF44" s="25">
        <f t="shared" si="17"/>
        <v>0.31986363180587585</v>
      </c>
      <c r="AG44" s="25">
        <f t="shared" si="18"/>
        <v>0</v>
      </c>
      <c r="AH44" s="25">
        <f t="shared" si="20"/>
        <v>0</v>
      </c>
      <c r="AI44" s="25"/>
      <c r="AJ44" s="25"/>
      <c r="AK44" s="14" t="s">
        <v>63</v>
      </c>
      <c r="AL44" t="s">
        <v>155</v>
      </c>
      <c r="AM44" t="s">
        <v>156</v>
      </c>
      <c r="AN44">
        <v>0</v>
      </c>
    </row>
    <row r="45" spans="1:40">
      <c r="A45" s="15" t="s">
        <v>64</v>
      </c>
      <c r="B45" s="15" t="s">
        <v>157</v>
      </c>
      <c r="C45" s="24">
        <f>SUM(人数统计!X47:AA47)</f>
        <v>0</v>
      </c>
      <c r="D45" s="24">
        <f t="shared" si="0"/>
        <v>0</v>
      </c>
      <c r="E45" s="24">
        <f>SUM(人数统计!AB47:AD47)</f>
        <v>14</v>
      </c>
      <c r="F45" s="22">
        <f t="shared" si="1"/>
        <v>14</v>
      </c>
      <c r="G45" s="24">
        <f>SUM(人数统计!AE47:AG47)</f>
        <v>0</v>
      </c>
      <c r="H45" s="24">
        <f t="shared" si="2"/>
        <v>0</v>
      </c>
      <c r="I45" s="24">
        <f>SUM(人数统计!AH47:AJ47)</f>
        <v>13</v>
      </c>
      <c r="J45" s="22">
        <f t="shared" si="3"/>
        <v>13</v>
      </c>
      <c r="K45" s="22">
        <f t="shared" si="4"/>
        <v>27</v>
      </c>
      <c r="L45" s="25">
        <f t="shared" si="5"/>
        <v>0.75017080391710311</v>
      </c>
      <c r="M45" s="25">
        <f t="shared" si="6"/>
        <v>0</v>
      </c>
      <c r="N45" s="25">
        <f t="shared" si="7"/>
        <v>1</v>
      </c>
      <c r="O45" s="25"/>
      <c r="P45" s="25">
        <f t="shared" si="8"/>
        <v>1</v>
      </c>
      <c r="Q45" s="24">
        <f>人数统计!B47</f>
        <v>0</v>
      </c>
      <c r="R45" s="22">
        <f t="shared" si="9"/>
        <v>0</v>
      </c>
      <c r="S45" s="24">
        <f>SUM(人数统计!C47:D47)</f>
        <v>0</v>
      </c>
      <c r="T45" s="24">
        <f t="shared" si="10"/>
        <v>0</v>
      </c>
      <c r="U45" s="24">
        <f>SUM(人数统计!E47:H47)</f>
        <v>3</v>
      </c>
      <c r="V45" s="22">
        <f t="shared" si="11"/>
        <v>3</v>
      </c>
      <c r="W45" s="24">
        <f>SUM(人数统计!I47:J47)</f>
        <v>0</v>
      </c>
      <c r="X45" s="24">
        <f t="shared" si="12"/>
        <v>0</v>
      </c>
      <c r="Y45" s="24">
        <f>SUM(人数统计!K47:M47)</f>
        <v>7</v>
      </c>
      <c r="Z45" s="22">
        <f t="shared" si="13"/>
        <v>7</v>
      </c>
      <c r="AA45" s="24">
        <f>SUM(人数统计!N47:O47)</f>
        <v>0</v>
      </c>
      <c r="AB45" s="24">
        <f t="shared" si="14"/>
        <v>0</v>
      </c>
      <c r="AC45" s="24">
        <f>SUM(人数统计!P47:R47)</f>
        <v>7</v>
      </c>
      <c r="AD45" s="22">
        <f t="shared" si="15"/>
        <v>7</v>
      </c>
      <c r="AE45" s="22">
        <f t="shared" si="16"/>
        <v>17</v>
      </c>
      <c r="AF45" s="25">
        <f t="shared" si="17"/>
        <v>0.49433470369998994</v>
      </c>
      <c r="AG45" s="25">
        <f t="shared" si="18"/>
        <v>0</v>
      </c>
      <c r="AH45" s="25">
        <f t="shared" si="20"/>
        <v>0</v>
      </c>
      <c r="AI45" s="25"/>
      <c r="AJ45" s="25"/>
      <c r="AK45" s="14" t="s">
        <v>64</v>
      </c>
      <c r="AL45" t="s">
        <v>158</v>
      </c>
      <c r="AM45" t="s">
        <v>135</v>
      </c>
      <c r="AN45">
        <v>1</v>
      </c>
    </row>
    <row r="46" spans="1:40">
      <c r="A46" s="15" t="s">
        <v>65</v>
      </c>
      <c r="B46" s="15" t="s">
        <v>159</v>
      </c>
      <c r="C46" s="24">
        <f>SUM(人数统计!X48:AA48)</f>
        <v>148</v>
      </c>
      <c r="D46" s="24">
        <f t="shared" si="0"/>
        <v>74</v>
      </c>
      <c r="E46" s="24">
        <f>SUM(人数统计!AB48:AD48)</f>
        <v>156</v>
      </c>
      <c r="F46" s="22">
        <f t="shared" si="1"/>
        <v>230</v>
      </c>
      <c r="G46" s="24">
        <f>SUM(人数统计!AE48:AG48)</f>
        <v>145</v>
      </c>
      <c r="H46" s="24">
        <f t="shared" si="2"/>
        <v>72.5</v>
      </c>
      <c r="I46" s="24">
        <f>SUM(人数统计!AH48:AJ48)</f>
        <v>186</v>
      </c>
      <c r="J46" s="22">
        <f t="shared" si="3"/>
        <v>258.5</v>
      </c>
      <c r="K46" s="22">
        <f t="shared" si="4"/>
        <v>488.5</v>
      </c>
      <c r="L46" s="25">
        <f t="shared" si="5"/>
        <v>13.57253473012981</v>
      </c>
      <c r="M46" s="25">
        <f t="shared" si="6"/>
        <v>13</v>
      </c>
      <c r="N46" s="25">
        <f t="shared" si="7"/>
        <v>14</v>
      </c>
      <c r="O46" s="25">
        <v>-1</v>
      </c>
      <c r="P46" s="25">
        <f t="shared" si="8"/>
        <v>13</v>
      </c>
      <c r="Q46" s="24">
        <f>人数统计!B48</f>
        <v>1</v>
      </c>
      <c r="R46" s="22">
        <f t="shared" si="9"/>
        <v>1</v>
      </c>
      <c r="S46" s="24">
        <f>SUM(人数统计!C48:D48)</f>
        <v>12</v>
      </c>
      <c r="T46" s="24">
        <f t="shared" si="10"/>
        <v>6</v>
      </c>
      <c r="U46" s="24">
        <f>SUM(人数统计!E48:H48)</f>
        <v>29</v>
      </c>
      <c r="V46" s="22">
        <f t="shared" si="11"/>
        <v>35</v>
      </c>
      <c r="W46" s="24">
        <f>SUM(人数统计!I48:J48)</f>
        <v>74</v>
      </c>
      <c r="X46" s="24">
        <f t="shared" si="12"/>
        <v>37</v>
      </c>
      <c r="Y46" s="24">
        <f>SUM(人数统计!K48:M48)</f>
        <v>105</v>
      </c>
      <c r="Z46" s="22">
        <f t="shared" si="13"/>
        <v>142</v>
      </c>
      <c r="AA46" s="24">
        <f>SUM(人数统计!N48:O48)</f>
        <v>75</v>
      </c>
      <c r="AB46" s="24">
        <f t="shared" si="14"/>
        <v>37.5</v>
      </c>
      <c r="AC46" s="24">
        <f>SUM(人数统计!P48:R48)</f>
        <v>101</v>
      </c>
      <c r="AD46" s="22">
        <f t="shared" si="15"/>
        <v>138.5</v>
      </c>
      <c r="AE46" s="22">
        <f t="shared" si="16"/>
        <v>316.5</v>
      </c>
      <c r="AF46" s="25">
        <f t="shared" si="17"/>
        <v>9.2033490424145192</v>
      </c>
      <c r="AG46" s="25">
        <f t="shared" si="18"/>
        <v>9</v>
      </c>
      <c r="AH46" s="25">
        <f t="shared" si="20"/>
        <v>9</v>
      </c>
      <c r="AI46" s="25"/>
      <c r="AJ46" s="25"/>
      <c r="AK46" s="14" t="s">
        <v>65</v>
      </c>
      <c r="AL46" t="s">
        <v>160</v>
      </c>
      <c r="AN46">
        <v>11</v>
      </c>
    </row>
    <row r="47" spans="1:40">
      <c r="A47" s="15" t="s">
        <v>66</v>
      </c>
      <c r="B47" s="15" t="s">
        <v>161</v>
      </c>
      <c r="C47" s="24">
        <f>SUM(人数统计!X49:AA49)</f>
        <v>165</v>
      </c>
      <c r="D47" s="24">
        <f t="shared" si="0"/>
        <v>82.5</v>
      </c>
      <c r="E47" s="24">
        <f>SUM(人数统计!AB49:AD49)</f>
        <v>182</v>
      </c>
      <c r="F47" s="22">
        <f t="shared" si="1"/>
        <v>264.5</v>
      </c>
      <c r="G47" s="24">
        <f>SUM(人数统计!AE49:AG49)</f>
        <v>146</v>
      </c>
      <c r="H47" s="24">
        <f t="shared" si="2"/>
        <v>73</v>
      </c>
      <c r="I47" s="24">
        <f>SUM(人数统计!AH49:AJ49)</f>
        <v>195</v>
      </c>
      <c r="J47" s="22">
        <f t="shared" si="3"/>
        <v>268</v>
      </c>
      <c r="K47" s="22">
        <f t="shared" si="4"/>
        <v>532.5</v>
      </c>
      <c r="L47" s="25">
        <f t="shared" si="5"/>
        <v>14.795035299476201</v>
      </c>
      <c r="M47" s="25">
        <f t="shared" si="6"/>
        <v>14</v>
      </c>
      <c r="N47" s="25">
        <f t="shared" si="7"/>
        <v>15</v>
      </c>
      <c r="O47" s="25">
        <v>-1</v>
      </c>
      <c r="P47" s="25">
        <f t="shared" si="8"/>
        <v>14</v>
      </c>
      <c r="Q47" s="24">
        <f>人数统计!B49</f>
        <v>10</v>
      </c>
      <c r="R47" s="22">
        <f t="shared" si="9"/>
        <v>10</v>
      </c>
      <c r="S47" s="24">
        <f>SUM(人数统计!C49:D49)</f>
        <v>13</v>
      </c>
      <c r="T47" s="24">
        <f t="shared" si="10"/>
        <v>6.5</v>
      </c>
      <c r="U47" s="24">
        <f>SUM(人数统计!E49:H49)</f>
        <v>32</v>
      </c>
      <c r="V47" s="22">
        <f t="shared" si="11"/>
        <v>38.5</v>
      </c>
      <c r="W47" s="24">
        <f>SUM(人数统计!I49:J49)</f>
        <v>68</v>
      </c>
      <c r="X47" s="24">
        <f t="shared" si="12"/>
        <v>34</v>
      </c>
      <c r="Y47" s="24">
        <f>SUM(人数统计!K49:M49)</f>
        <v>122</v>
      </c>
      <c r="Z47" s="22">
        <f t="shared" si="13"/>
        <v>156</v>
      </c>
      <c r="AA47" s="24">
        <f>SUM(人数统计!N49:O49)</f>
        <v>73</v>
      </c>
      <c r="AB47" s="24">
        <f t="shared" si="14"/>
        <v>36.5</v>
      </c>
      <c r="AC47" s="24">
        <f>SUM(人数统计!P49:R49)</f>
        <v>123</v>
      </c>
      <c r="AD47" s="22">
        <f t="shared" si="15"/>
        <v>159.5</v>
      </c>
      <c r="AE47" s="22">
        <f t="shared" si="16"/>
        <v>364</v>
      </c>
      <c r="AF47" s="25">
        <f t="shared" si="17"/>
        <v>10.584578361576256</v>
      </c>
      <c r="AG47" s="25">
        <f t="shared" si="18"/>
        <v>10</v>
      </c>
      <c r="AH47" s="25">
        <v>10</v>
      </c>
      <c r="AI47" s="25"/>
      <c r="AJ47" s="25"/>
      <c r="AK47" s="14" t="s">
        <v>66</v>
      </c>
      <c r="AL47" t="s">
        <v>162</v>
      </c>
      <c r="AN47">
        <v>12</v>
      </c>
    </row>
    <row r="48" spans="1:40">
      <c r="A48" s="15" t="s">
        <v>67</v>
      </c>
      <c r="B48" s="15" t="s">
        <v>163</v>
      </c>
      <c r="C48" s="24">
        <f>SUM(人数统计!X50:AA50)</f>
        <v>22</v>
      </c>
      <c r="D48" s="24">
        <f t="shared" si="0"/>
        <v>11</v>
      </c>
      <c r="E48" s="24">
        <f>SUM(人数统计!AB50:AD50)</f>
        <v>9</v>
      </c>
      <c r="F48" s="22">
        <f t="shared" si="1"/>
        <v>20</v>
      </c>
      <c r="G48" s="24">
        <f>SUM(人数统计!AE50:AG50)</f>
        <v>24</v>
      </c>
      <c r="H48" s="24">
        <f t="shared" si="2"/>
        <v>12</v>
      </c>
      <c r="I48" s="24">
        <f>SUM(人数统计!AH50:AJ50)</f>
        <v>6</v>
      </c>
      <c r="J48" s="22">
        <f t="shared" si="3"/>
        <v>18</v>
      </c>
      <c r="K48" s="22">
        <f t="shared" si="4"/>
        <v>38</v>
      </c>
      <c r="L48" s="25">
        <f t="shared" si="5"/>
        <v>1.0557959462537008</v>
      </c>
      <c r="M48" s="25">
        <f t="shared" si="6"/>
        <v>1</v>
      </c>
      <c r="N48" s="25">
        <f t="shared" si="7"/>
        <v>1</v>
      </c>
      <c r="O48" s="25"/>
      <c r="P48" s="25">
        <f t="shared" si="8"/>
        <v>1</v>
      </c>
      <c r="Q48" s="24">
        <f>人数统计!B50</f>
        <v>0</v>
      </c>
      <c r="R48" s="22">
        <f t="shared" si="9"/>
        <v>0</v>
      </c>
      <c r="S48" s="24">
        <f>SUM(人数统计!C50:D50)</f>
        <v>0</v>
      </c>
      <c r="T48" s="24">
        <f t="shared" si="10"/>
        <v>0</v>
      </c>
      <c r="U48" s="24">
        <f>SUM(人数统计!E50:H50)</f>
        <v>1</v>
      </c>
      <c r="V48" s="22">
        <f t="shared" si="11"/>
        <v>1</v>
      </c>
      <c r="W48" s="24">
        <f>SUM(人数统计!I50:J50)</f>
        <v>0</v>
      </c>
      <c r="X48" s="24">
        <f t="shared" si="12"/>
        <v>0</v>
      </c>
      <c r="Y48" s="24">
        <f>SUM(人数统计!K50:M50)</f>
        <v>4</v>
      </c>
      <c r="Z48" s="22">
        <f t="shared" si="13"/>
        <v>4</v>
      </c>
      <c r="AA48" s="24">
        <f>SUM(人数统计!N50:O50)</f>
        <v>0</v>
      </c>
      <c r="AB48" s="24">
        <f t="shared" si="14"/>
        <v>0</v>
      </c>
      <c r="AC48" s="24">
        <f>SUM(人数统计!P50:R50)</f>
        <v>4</v>
      </c>
      <c r="AD48" s="22">
        <f t="shared" si="15"/>
        <v>4</v>
      </c>
      <c r="AE48" s="22">
        <f t="shared" si="16"/>
        <v>9</v>
      </c>
      <c r="AF48" s="25">
        <f t="shared" si="17"/>
        <v>0.26170660784117117</v>
      </c>
      <c r="AG48" s="25">
        <f t="shared" si="18"/>
        <v>0</v>
      </c>
      <c r="AH48" s="25">
        <f t="shared" si="20"/>
        <v>0</v>
      </c>
      <c r="AI48" s="25"/>
      <c r="AJ48" s="25"/>
      <c r="AK48" s="14" t="s">
        <v>67</v>
      </c>
      <c r="AL48" t="s">
        <v>164</v>
      </c>
      <c r="AM48" t="s">
        <v>156</v>
      </c>
      <c r="AN48">
        <v>0</v>
      </c>
    </row>
    <row r="49" spans="1:37">
      <c r="A49" s="15" t="s">
        <v>68</v>
      </c>
      <c r="B49" s="15" t="s">
        <v>165</v>
      </c>
      <c r="C49" s="24">
        <f>SUM(人数统计!X51:AA51)</f>
        <v>4</v>
      </c>
      <c r="D49" s="24">
        <f t="shared" si="0"/>
        <v>2</v>
      </c>
      <c r="E49" s="24">
        <f>SUM(人数统计!AB51:AD51)</f>
        <v>0</v>
      </c>
      <c r="F49" s="22">
        <f t="shared" si="1"/>
        <v>2</v>
      </c>
      <c r="G49" s="24">
        <f>SUM(人数统计!AE51:AG51)</f>
        <v>8</v>
      </c>
      <c r="H49" s="24">
        <f t="shared" si="2"/>
        <v>4</v>
      </c>
      <c r="I49" s="24">
        <f>SUM(人数统计!AH51:AJ51)</f>
        <v>0</v>
      </c>
      <c r="J49" s="22">
        <f t="shared" si="3"/>
        <v>4</v>
      </c>
      <c r="K49" s="22">
        <f t="shared" si="4"/>
        <v>6</v>
      </c>
      <c r="L49" s="25">
        <f t="shared" si="5"/>
        <v>0.16670462309268957</v>
      </c>
      <c r="M49" s="25">
        <f t="shared" si="6"/>
        <v>0</v>
      </c>
      <c r="N49" s="25">
        <f t="shared" si="7"/>
        <v>0</v>
      </c>
      <c r="O49" s="25"/>
      <c r="P49" s="25">
        <f t="shared" si="8"/>
        <v>0</v>
      </c>
      <c r="Q49" s="24">
        <f>人数统计!B51</f>
        <v>0</v>
      </c>
      <c r="R49" s="22">
        <f t="shared" si="9"/>
        <v>0</v>
      </c>
      <c r="S49" s="24">
        <f>SUM(人数统计!C51:D51)</f>
        <v>0</v>
      </c>
      <c r="T49" s="24">
        <f t="shared" si="10"/>
        <v>0</v>
      </c>
      <c r="U49" s="24">
        <f>SUM(人数统计!E51:H51)</f>
        <v>0</v>
      </c>
      <c r="V49" s="22">
        <f t="shared" si="11"/>
        <v>0</v>
      </c>
      <c r="W49" s="24">
        <f>SUM(人数统计!I51:J51)</f>
        <v>0</v>
      </c>
      <c r="X49" s="24">
        <f t="shared" si="12"/>
        <v>0</v>
      </c>
      <c r="Y49" s="24">
        <f>SUM(人数统计!K51:M51)</f>
        <v>0</v>
      </c>
      <c r="Z49" s="22">
        <f t="shared" si="13"/>
        <v>0</v>
      </c>
      <c r="AA49" s="24">
        <f>SUM(人数统计!N51:O51)</f>
        <v>0</v>
      </c>
      <c r="AB49" s="24">
        <f t="shared" si="14"/>
        <v>0</v>
      </c>
      <c r="AC49" s="24">
        <f>SUM(人数统计!P51:R51)</f>
        <v>0</v>
      </c>
      <c r="AD49" s="22">
        <f t="shared" si="15"/>
        <v>0</v>
      </c>
      <c r="AE49" s="22">
        <f t="shared" si="16"/>
        <v>0</v>
      </c>
      <c r="AF49" s="25">
        <f t="shared" si="17"/>
        <v>0</v>
      </c>
      <c r="AG49" s="25">
        <f t="shared" si="18"/>
        <v>0</v>
      </c>
      <c r="AH49" s="25">
        <f t="shared" si="20"/>
        <v>0</v>
      </c>
      <c r="AI49" s="25"/>
      <c r="AJ49" s="25"/>
      <c r="AK49" s="14"/>
    </row>
    <row r="50" spans="1:37">
      <c r="A50" s="15" t="s">
        <v>69</v>
      </c>
      <c r="B50" s="15" t="s">
        <v>166</v>
      </c>
      <c r="C50" s="24">
        <f>SUM(人数统计!X52:AA52)</f>
        <v>7</v>
      </c>
      <c r="D50" s="24">
        <f t="shared" si="0"/>
        <v>3.5</v>
      </c>
      <c r="E50" s="24">
        <f>SUM(人数统计!AB52:AD52)</f>
        <v>0</v>
      </c>
      <c r="F50" s="22">
        <f t="shared" si="1"/>
        <v>3.5</v>
      </c>
      <c r="G50" s="24">
        <f>SUM(人数统计!AE52:AG52)</f>
        <v>9</v>
      </c>
      <c r="H50" s="24">
        <f t="shared" si="2"/>
        <v>4.5</v>
      </c>
      <c r="I50" s="24">
        <f>SUM(人数统计!AH52:AJ52)</f>
        <v>0</v>
      </c>
      <c r="J50" s="22">
        <f t="shared" si="3"/>
        <v>4.5</v>
      </c>
      <c r="K50" s="22">
        <f t="shared" si="4"/>
        <v>8</v>
      </c>
      <c r="L50" s="25">
        <f t="shared" si="5"/>
        <v>0.22227283079025278</v>
      </c>
      <c r="M50" s="25">
        <f t="shared" si="6"/>
        <v>0</v>
      </c>
      <c r="N50" s="25">
        <f t="shared" si="7"/>
        <v>0</v>
      </c>
      <c r="O50" s="25"/>
      <c r="P50" s="25">
        <f t="shared" si="8"/>
        <v>0</v>
      </c>
      <c r="Q50" s="24">
        <f>人数统计!B52</f>
        <v>0</v>
      </c>
      <c r="R50" s="22">
        <f t="shared" si="9"/>
        <v>0</v>
      </c>
      <c r="S50" s="24">
        <f>SUM(人数统计!C52:D52)</f>
        <v>0</v>
      </c>
      <c r="T50" s="24">
        <f t="shared" si="10"/>
        <v>0</v>
      </c>
      <c r="U50" s="24">
        <f>SUM(人数统计!E52:H52)</f>
        <v>0</v>
      </c>
      <c r="V50" s="22">
        <f t="shared" si="11"/>
        <v>0</v>
      </c>
      <c r="W50" s="24">
        <f>SUM(人数统计!I52:J52)</f>
        <v>0</v>
      </c>
      <c r="X50" s="24">
        <f t="shared" si="12"/>
        <v>0</v>
      </c>
      <c r="Y50" s="24">
        <f>SUM(人数统计!K52:M52)</f>
        <v>0</v>
      </c>
      <c r="Z50" s="22">
        <f t="shared" si="13"/>
        <v>0</v>
      </c>
      <c r="AA50" s="24">
        <f>SUM(人数统计!N52:O52)</f>
        <v>0</v>
      </c>
      <c r="AB50" s="24">
        <f t="shared" si="14"/>
        <v>0</v>
      </c>
      <c r="AC50" s="24">
        <f>SUM(人数统计!P52:R52)</f>
        <v>0</v>
      </c>
      <c r="AD50" s="22">
        <f t="shared" si="15"/>
        <v>0</v>
      </c>
      <c r="AE50" s="22">
        <f t="shared" si="16"/>
        <v>0</v>
      </c>
      <c r="AF50" s="25">
        <f t="shared" si="17"/>
        <v>0</v>
      </c>
      <c r="AG50" s="25">
        <f t="shared" si="18"/>
        <v>0</v>
      </c>
      <c r="AH50" s="25">
        <f t="shared" si="20"/>
        <v>0</v>
      </c>
      <c r="AI50" s="25"/>
      <c r="AJ50" s="25"/>
      <c r="AK50" s="14"/>
    </row>
    <row r="51" spans="1:37">
      <c r="A51" s="15" t="s">
        <v>70</v>
      </c>
      <c r="B51" s="15" t="s">
        <v>167</v>
      </c>
      <c r="C51" s="24">
        <f>SUM(人数统计!X53:AA53)</f>
        <v>8</v>
      </c>
      <c r="D51" s="24">
        <f t="shared" si="0"/>
        <v>4</v>
      </c>
      <c r="E51" s="24">
        <f>SUM(人数统计!AB53:AD53)</f>
        <v>0</v>
      </c>
      <c r="F51" s="22">
        <f t="shared" si="1"/>
        <v>4</v>
      </c>
      <c r="G51" s="24">
        <f>SUM(人数统计!AE53:AG53)</f>
        <v>10</v>
      </c>
      <c r="H51" s="24">
        <f t="shared" si="2"/>
        <v>5</v>
      </c>
      <c r="I51" s="24">
        <f>SUM(人数统计!AH53:AJ53)</f>
        <v>0</v>
      </c>
      <c r="J51" s="22">
        <f t="shared" si="3"/>
        <v>5</v>
      </c>
      <c r="K51" s="22">
        <f t="shared" si="4"/>
        <v>9</v>
      </c>
      <c r="L51" s="25">
        <f t="shared" si="5"/>
        <v>0.25005693463903439</v>
      </c>
      <c r="M51" s="25">
        <f t="shared" si="6"/>
        <v>0</v>
      </c>
      <c r="N51" s="25">
        <f t="shared" si="7"/>
        <v>0</v>
      </c>
      <c r="O51" s="25"/>
      <c r="P51" s="25">
        <f t="shared" si="8"/>
        <v>0</v>
      </c>
      <c r="Q51" s="24">
        <f>人数统计!B53</f>
        <v>0</v>
      </c>
      <c r="R51" s="22">
        <f t="shared" si="9"/>
        <v>0</v>
      </c>
      <c r="S51" s="24">
        <f>SUM(人数统计!C53:D53)</f>
        <v>0</v>
      </c>
      <c r="T51" s="24">
        <f t="shared" si="10"/>
        <v>0</v>
      </c>
      <c r="U51" s="24">
        <f>SUM(人数统计!E53:H53)</f>
        <v>0</v>
      </c>
      <c r="V51" s="22">
        <f t="shared" si="11"/>
        <v>0</v>
      </c>
      <c r="W51" s="24">
        <f>SUM(人数统计!I53:J53)</f>
        <v>0</v>
      </c>
      <c r="X51" s="24">
        <f t="shared" si="12"/>
        <v>0</v>
      </c>
      <c r="Y51" s="24">
        <f>SUM(人数统计!K53:M53)</f>
        <v>0</v>
      </c>
      <c r="Z51" s="22">
        <f t="shared" si="13"/>
        <v>0</v>
      </c>
      <c r="AA51" s="24">
        <f>SUM(人数统计!N53:O53)</f>
        <v>0</v>
      </c>
      <c r="AB51" s="24">
        <f t="shared" si="14"/>
        <v>0</v>
      </c>
      <c r="AC51" s="24">
        <f>SUM(人数统计!P53:R53)</f>
        <v>0</v>
      </c>
      <c r="AD51" s="22">
        <f t="shared" si="15"/>
        <v>0</v>
      </c>
      <c r="AE51" s="22">
        <f t="shared" si="16"/>
        <v>0</v>
      </c>
      <c r="AF51" s="25">
        <f t="shared" si="17"/>
        <v>0</v>
      </c>
      <c r="AG51" s="25">
        <f t="shared" si="18"/>
        <v>0</v>
      </c>
      <c r="AH51" s="25">
        <f t="shared" si="20"/>
        <v>0</v>
      </c>
      <c r="AI51" s="25"/>
      <c r="AJ51" s="25"/>
      <c r="AK51" s="14"/>
    </row>
    <row r="52" spans="1:37">
      <c r="A52" s="15" t="s">
        <v>71</v>
      </c>
      <c r="B52" s="15" t="s">
        <v>168</v>
      </c>
      <c r="C52" s="24">
        <f>SUM(人数统计!X54:AA54)</f>
        <v>6</v>
      </c>
      <c r="D52" s="24">
        <f t="shared" si="0"/>
        <v>3</v>
      </c>
      <c r="E52" s="24">
        <f>SUM(人数统计!AB54:AD54)</f>
        <v>0</v>
      </c>
      <c r="F52" s="22">
        <f t="shared" si="1"/>
        <v>3</v>
      </c>
      <c r="G52" s="24">
        <f>SUM(人数统计!AE54:AG54)</f>
        <v>7</v>
      </c>
      <c r="H52" s="24">
        <f t="shared" si="2"/>
        <v>3.5</v>
      </c>
      <c r="I52" s="24">
        <f>SUM(人数统计!AH54:AJ54)</f>
        <v>0</v>
      </c>
      <c r="J52" s="22">
        <f t="shared" si="3"/>
        <v>3.5</v>
      </c>
      <c r="K52" s="22">
        <f t="shared" si="4"/>
        <v>6.5</v>
      </c>
      <c r="L52" s="25">
        <f t="shared" si="5"/>
        <v>0.18059667501708038</v>
      </c>
      <c r="M52" s="25">
        <f t="shared" si="6"/>
        <v>0</v>
      </c>
      <c r="N52" s="25">
        <f t="shared" si="7"/>
        <v>0</v>
      </c>
      <c r="O52" s="25"/>
      <c r="P52" s="25">
        <f t="shared" si="8"/>
        <v>0</v>
      </c>
      <c r="Q52" s="24">
        <f>人数统计!B54</f>
        <v>0</v>
      </c>
      <c r="R52" s="22">
        <f t="shared" si="9"/>
        <v>0</v>
      </c>
      <c r="S52" s="24">
        <f>SUM(人数统计!C54:D54)</f>
        <v>0</v>
      </c>
      <c r="T52" s="24">
        <f t="shared" si="10"/>
        <v>0</v>
      </c>
      <c r="U52" s="24">
        <f>SUM(人数统计!E54:H54)</f>
        <v>0</v>
      </c>
      <c r="V52" s="22">
        <f t="shared" si="11"/>
        <v>0</v>
      </c>
      <c r="W52" s="24">
        <f>SUM(人数统计!I54:J54)</f>
        <v>0</v>
      </c>
      <c r="X52" s="24">
        <f t="shared" si="12"/>
        <v>0</v>
      </c>
      <c r="Y52" s="24">
        <f>SUM(人数统计!K54:M54)</f>
        <v>0</v>
      </c>
      <c r="Z52" s="22">
        <f t="shared" si="13"/>
        <v>0</v>
      </c>
      <c r="AA52" s="24">
        <f>SUM(人数统计!N54:O54)</f>
        <v>0</v>
      </c>
      <c r="AB52" s="24">
        <f t="shared" si="14"/>
        <v>0</v>
      </c>
      <c r="AC52" s="24">
        <f>SUM(人数统计!P54:R54)</f>
        <v>0</v>
      </c>
      <c r="AD52" s="22">
        <f t="shared" si="15"/>
        <v>0</v>
      </c>
      <c r="AE52" s="22">
        <f t="shared" si="16"/>
        <v>0</v>
      </c>
      <c r="AF52" s="25">
        <f t="shared" si="17"/>
        <v>0</v>
      </c>
      <c r="AG52" s="25">
        <f t="shared" si="18"/>
        <v>0</v>
      </c>
      <c r="AH52" s="25">
        <f t="shared" si="20"/>
        <v>0</v>
      </c>
      <c r="AI52" s="25"/>
      <c r="AJ52" s="25"/>
      <c r="AK52" s="14"/>
    </row>
    <row r="53" spans="1:37">
      <c r="A53" s="15" t="s">
        <v>72</v>
      </c>
      <c r="B53" s="15" t="s">
        <v>169</v>
      </c>
      <c r="C53" s="24">
        <f>SUM(人数统计!X55:AA55)</f>
        <v>4</v>
      </c>
      <c r="D53" s="24">
        <f t="shared" si="0"/>
        <v>2</v>
      </c>
      <c r="E53" s="24">
        <f>SUM(人数统计!AB55:AD55)</f>
        <v>0</v>
      </c>
      <c r="F53" s="22">
        <f t="shared" si="1"/>
        <v>2</v>
      </c>
      <c r="G53" s="24">
        <f>SUM(人数统计!AE55:AG55)</f>
        <v>6</v>
      </c>
      <c r="H53" s="24">
        <f t="shared" si="2"/>
        <v>3</v>
      </c>
      <c r="I53" s="24">
        <f>SUM(人数统计!AH55:AJ55)</f>
        <v>0</v>
      </c>
      <c r="J53" s="22">
        <f t="shared" si="3"/>
        <v>3</v>
      </c>
      <c r="K53" s="22">
        <f t="shared" si="4"/>
        <v>5</v>
      </c>
      <c r="L53" s="25">
        <f t="shared" si="5"/>
        <v>0.138920519243908</v>
      </c>
      <c r="M53" s="25">
        <f t="shared" si="6"/>
        <v>0</v>
      </c>
      <c r="N53" s="25">
        <f t="shared" si="7"/>
        <v>0</v>
      </c>
      <c r="O53" s="25"/>
      <c r="P53" s="25">
        <f t="shared" si="8"/>
        <v>0</v>
      </c>
      <c r="Q53" s="24">
        <f>人数统计!B55</f>
        <v>0</v>
      </c>
      <c r="R53" s="22">
        <f t="shared" si="9"/>
        <v>0</v>
      </c>
      <c r="S53" s="24">
        <f>SUM(人数统计!C55:D55)</f>
        <v>0</v>
      </c>
      <c r="T53" s="24">
        <f t="shared" si="10"/>
        <v>0</v>
      </c>
      <c r="U53" s="24">
        <f>SUM(人数统计!E55:H55)</f>
        <v>0</v>
      </c>
      <c r="V53" s="22">
        <f t="shared" si="11"/>
        <v>0</v>
      </c>
      <c r="W53" s="24">
        <f>SUM(人数统计!I55:J55)</f>
        <v>0</v>
      </c>
      <c r="X53" s="24">
        <f t="shared" si="12"/>
        <v>0</v>
      </c>
      <c r="Y53" s="24">
        <f>SUM(人数统计!K55:M55)</f>
        <v>0</v>
      </c>
      <c r="Z53" s="22">
        <f t="shared" si="13"/>
        <v>0</v>
      </c>
      <c r="AA53" s="24">
        <f>SUM(人数统计!N55:O55)</f>
        <v>0</v>
      </c>
      <c r="AB53" s="24">
        <f t="shared" si="14"/>
        <v>0</v>
      </c>
      <c r="AC53" s="24">
        <f>SUM(人数统计!P55:R55)</f>
        <v>0</v>
      </c>
      <c r="AD53" s="22">
        <f t="shared" si="15"/>
        <v>0</v>
      </c>
      <c r="AE53" s="22">
        <f t="shared" si="16"/>
        <v>0</v>
      </c>
      <c r="AF53" s="25">
        <f t="shared" si="17"/>
        <v>0</v>
      </c>
      <c r="AG53" s="25">
        <f t="shared" si="18"/>
        <v>0</v>
      </c>
      <c r="AH53" s="25">
        <f t="shared" si="20"/>
        <v>0</v>
      </c>
      <c r="AI53" s="25"/>
      <c r="AJ53" s="25"/>
      <c r="AK53" s="14"/>
    </row>
    <row r="54" spans="1:37">
      <c r="A54" s="15" t="s">
        <v>73</v>
      </c>
      <c r="B54" s="15" t="s">
        <v>170</v>
      </c>
      <c r="C54" s="24">
        <f>SUM(人数统计!X56:AA56)</f>
        <v>3</v>
      </c>
      <c r="D54" s="24">
        <f t="shared" si="0"/>
        <v>1.5</v>
      </c>
      <c r="E54" s="24">
        <f>SUM(人数统计!AB56:AD56)</f>
        <v>0</v>
      </c>
      <c r="F54" s="22">
        <f t="shared" si="1"/>
        <v>1.5</v>
      </c>
      <c r="G54" s="24">
        <f>SUM(人数统计!AE56:AG56)</f>
        <v>5</v>
      </c>
      <c r="H54" s="24">
        <f t="shared" si="2"/>
        <v>2.5</v>
      </c>
      <c r="I54" s="24">
        <f>SUM(人数统计!AH56:AJ56)</f>
        <v>0</v>
      </c>
      <c r="J54" s="22">
        <f t="shared" si="3"/>
        <v>2.5</v>
      </c>
      <c r="K54" s="22">
        <f t="shared" si="4"/>
        <v>4</v>
      </c>
      <c r="L54" s="25">
        <f t="shared" si="5"/>
        <v>0.11113641539512639</v>
      </c>
      <c r="M54" s="25">
        <f t="shared" si="6"/>
        <v>0</v>
      </c>
      <c r="N54" s="25">
        <f t="shared" si="7"/>
        <v>0</v>
      </c>
      <c r="O54" s="25"/>
      <c r="P54" s="25">
        <f t="shared" si="8"/>
        <v>0</v>
      </c>
      <c r="Q54" s="24">
        <f>人数统计!B56</f>
        <v>0</v>
      </c>
      <c r="R54" s="22">
        <f t="shared" si="9"/>
        <v>0</v>
      </c>
      <c r="S54" s="24">
        <f>SUM(人数统计!C56:D56)</f>
        <v>0</v>
      </c>
      <c r="T54" s="24">
        <f t="shared" si="10"/>
        <v>0</v>
      </c>
      <c r="U54" s="24">
        <f>SUM(人数统计!E56:H56)</f>
        <v>0</v>
      </c>
      <c r="V54" s="22">
        <f t="shared" si="11"/>
        <v>0</v>
      </c>
      <c r="W54" s="24">
        <f>SUM(人数统计!I56:J56)</f>
        <v>0</v>
      </c>
      <c r="X54" s="24">
        <f t="shared" si="12"/>
        <v>0</v>
      </c>
      <c r="Y54" s="24">
        <f>SUM(人数统计!K56:M56)</f>
        <v>0</v>
      </c>
      <c r="Z54" s="22">
        <f t="shared" si="13"/>
        <v>0</v>
      </c>
      <c r="AA54" s="24">
        <f>SUM(人数统计!N56:O56)</f>
        <v>0</v>
      </c>
      <c r="AB54" s="24">
        <f t="shared" si="14"/>
        <v>0</v>
      </c>
      <c r="AC54" s="24">
        <f>SUM(人数统计!P56:R56)</f>
        <v>0</v>
      </c>
      <c r="AD54" s="22">
        <f t="shared" si="15"/>
        <v>0</v>
      </c>
      <c r="AE54" s="22">
        <f t="shared" si="16"/>
        <v>0</v>
      </c>
      <c r="AF54" s="25">
        <f t="shared" si="17"/>
        <v>0</v>
      </c>
      <c r="AG54" s="25">
        <f t="shared" si="18"/>
        <v>0</v>
      </c>
      <c r="AH54" s="25">
        <f t="shared" si="20"/>
        <v>0</v>
      </c>
      <c r="AI54" s="25"/>
      <c r="AJ54" s="25"/>
      <c r="AK54" s="14"/>
    </row>
    <row r="55" spans="1:37">
      <c r="A55" s="15" t="s">
        <v>74</v>
      </c>
      <c r="B55" s="15" t="s">
        <v>171</v>
      </c>
      <c r="C55" s="24">
        <f>SUM(人数统计!X57:AA57)</f>
        <v>3</v>
      </c>
      <c r="D55" s="24">
        <f t="shared" si="0"/>
        <v>1.5</v>
      </c>
      <c r="E55" s="24">
        <f>SUM(人数统计!AB57:AD57)</f>
        <v>0</v>
      </c>
      <c r="F55" s="22">
        <f t="shared" si="1"/>
        <v>1.5</v>
      </c>
      <c r="G55" s="24">
        <f>SUM(人数统计!AE57:AG57)</f>
        <v>6</v>
      </c>
      <c r="H55" s="24">
        <f t="shared" si="2"/>
        <v>3</v>
      </c>
      <c r="I55" s="24">
        <f>SUM(人数统计!AH57:AJ57)</f>
        <v>0</v>
      </c>
      <c r="J55" s="22">
        <f t="shared" si="3"/>
        <v>3</v>
      </c>
      <c r="K55" s="22">
        <f t="shared" si="4"/>
        <v>4.5</v>
      </c>
      <c r="L55" s="25">
        <f t="shared" si="5"/>
        <v>0.12502846731951719</v>
      </c>
      <c r="M55" s="25">
        <f t="shared" si="6"/>
        <v>0</v>
      </c>
      <c r="N55" s="25">
        <f t="shared" si="7"/>
        <v>0</v>
      </c>
      <c r="O55" s="25"/>
      <c r="P55" s="25">
        <f t="shared" si="8"/>
        <v>0</v>
      </c>
      <c r="Q55" s="24">
        <f>人数统计!B57</f>
        <v>0</v>
      </c>
      <c r="R55" s="22">
        <f t="shared" si="9"/>
        <v>0</v>
      </c>
      <c r="S55" s="24">
        <f>SUM(人数统计!C57:D57)</f>
        <v>0</v>
      </c>
      <c r="T55" s="24">
        <f t="shared" si="10"/>
        <v>0</v>
      </c>
      <c r="U55" s="24">
        <f>SUM(人数统计!E57:H57)</f>
        <v>0</v>
      </c>
      <c r="V55" s="22">
        <f t="shared" si="11"/>
        <v>0</v>
      </c>
      <c r="W55" s="24">
        <f>SUM(人数统计!I57:J57)</f>
        <v>0</v>
      </c>
      <c r="X55" s="24">
        <f t="shared" si="12"/>
        <v>0</v>
      </c>
      <c r="Y55" s="24">
        <f>SUM(人数统计!K57:M57)</f>
        <v>0</v>
      </c>
      <c r="Z55" s="22">
        <f t="shared" si="13"/>
        <v>0</v>
      </c>
      <c r="AA55" s="24">
        <f>SUM(人数统计!N57:O57)</f>
        <v>0</v>
      </c>
      <c r="AB55" s="24">
        <f t="shared" si="14"/>
        <v>0</v>
      </c>
      <c r="AC55" s="24">
        <f>SUM(人数统计!P57:R57)</f>
        <v>0</v>
      </c>
      <c r="AD55" s="22">
        <f t="shared" si="15"/>
        <v>0</v>
      </c>
      <c r="AE55" s="22">
        <f t="shared" si="16"/>
        <v>0</v>
      </c>
      <c r="AF55" s="25">
        <f t="shared" si="17"/>
        <v>0</v>
      </c>
      <c r="AG55" s="25">
        <f t="shared" si="18"/>
        <v>0</v>
      </c>
      <c r="AH55" s="25">
        <f t="shared" si="20"/>
        <v>0</v>
      </c>
      <c r="AI55" s="25"/>
      <c r="AJ55" s="25"/>
      <c r="AK55" s="14"/>
    </row>
    <row r="56" spans="1:37">
      <c r="A56" s="15" t="s">
        <v>75</v>
      </c>
      <c r="B56" s="15" t="s">
        <v>172</v>
      </c>
      <c r="C56" s="24">
        <f>SUM(人数统计!X58:AA58)</f>
        <v>4</v>
      </c>
      <c r="D56" s="24">
        <f t="shared" si="0"/>
        <v>2</v>
      </c>
      <c r="E56" s="24">
        <f>SUM(人数统计!AB58:AD58)</f>
        <v>0</v>
      </c>
      <c r="F56" s="22">
        <f t="shared" si="1"/>
        <v>2</v>
      </c>
      <c r="G56" s="24">
        <f>SUM(人数统计!AE58:AG58)</f>
        <v>7</v>
      </c>
      <c r="H56" s="24">
        <f t="shared" si="2"/>
        <v>3.5</v>
      </c>
      <c r="I56" s="24">
        <f>SUM(人数统计!AH58:AJ58)</f>
        <v>0</v>
      </c>
      <c r="J56" s="22">
        <f t="shared" si="3"/>
        <v>3.5</v>
      </c>
      <c r="K56" s="22">
        <f t="shared" si="4"/>
        <v>5.5</v>
      </c>
      <c r="L56" s="25">
        <f t="shared" si="5"/>
        <v>0.1528125711682988</v>
      </c>
      <c r="M56" s="25">
        <f t="shared" si="6"/>
        <v>0</v>
      </c>
      <c r="N56" s="25">
        <f t="shared" si="7"/>
        <v>0</v>
      </c>
      <c r="O56" s="25"/>
      <c r="P56" s="25">
        <f>N56+O56</f>
        <v>0</v>
      </c>
      <c r="Q56" s="24">
        <f>人数统计!B58</f>
        <v>0</v>
      </c>
      <c r="R56" s="22">
        <f t="shared" si="9"/>
        <v>0</v>
      </c>
      <c r="S56" s="24">
        <f>SUM(人数统计!C58:D58)</f>
        <v>0</v>
      </c>
      <c r="T56" s="24">
        <f t="shared" si="10"/>
        <v>0</v>
      </c>
      <c r="U56" s="24">
        <f>SUM(人数统计!E58:H58)</f>
        <v>0</v>
      </c>
      <c r="V56" s="22">
        <f t="shared" si="11"/>
        <v>0</v>
      </c>
      <c r="W56" s="24">
        <f>SUM(人数统计!I58:J58)</f>
        <v>0</v>
      </c>
      <c r="X56" s="24">
        <f t="shared" si="12"/>
        <v>0</v>
      </c>
      <c r="Y56" s="24">
        <f>SUM(人数统计!K58:M58)</f>
        <v>0</v>
      </c>
      <c r="Z56" s="22">
        <f t="shared" si="13"/>
        <v>0</v>
      </c>
      <c r="AA56" s="24">
        <f>SUM(人数统计!N58:O58)</f>
        <v>0</v>
      </c>
      <c r="AB56" s="24">
        <f t="shared" si="14"/>
        <v>0</v>
      </c>
      <c r="AC56" s="24">
        <f>SUM(人数统计!P58:R58)</f>
        <v>0</v>
      </c>
      <c r="AD56" s="22">
        <f t="shared" si="15"/>
        <v>0</v>
      </c>
      <c r="AE56" s="22">
        <f t="shared" si="16"/>
        <v>0</v>
      </c>
      <c r="AF56" s="25">
        <f t="shared" si="17"/>
        <v>0</v>
      </c>
      <c r="AG56" s="25">
        <f t="shared" si="18"/>
        <v>0</v>
      </c>
      <c r="AH56" s="25">
        <f t="shared" si="20"/>
        <v>0</v>
      </c>
      <c r="AI56" s="25"/>
      <c r="AJ56" s="25"/>
      <c r="AK56" s="14"/>
    </row>
    <row r="57" spans="1:37">
      <c r="A57" s="15" t="s">
        <v>76</v>
      </c>
      <c r="B57" s="15" t="s">
        <v>173</v>
      </c>
      <c r="C57" s="24">
        <f>SUM(人数统计!X59:AA59)</f>
        <v>121</v>
      </c>
      <c r="D57" s="24">
        <f t="shared" si="0"/>
        <v>60.5</v>
      </c>
      <c r="E57" s="24">
        <f>SUM(人数统计!AB59:AD59)</f>
        <v>0</v>
      </c>
      <c r="F57" s="22">
        <f t="shared" si="1"/>
        <v>60.5</v>
      </c>
      <c r="G57" s="24">
        <f>SUM(人数统计!AE59:AG59)</f>
        <v>114</v>
      </c>
      <c r="H57" s="24">
        <f t="shared" si="2"/>
        <v>57</v>
      </c>
      <c r="I57" s="24">
        <f>SUM(人数统计!AH59:AJ59)</f>
        <v>0</v>
      </c>
      <c r="J57" s="22">
        <f t="shared" si="3"/>
        <v>57</v>
      </c>
      <c r="K57" s="22">
        <f t="shared" si="4"/>
        <v>117.5</v>
      </c>
      <c r="L57" s="25">
        <f t="shared" si="5"/>
        <v>3.2646322022318377</v>
      </c>
      <c r="M57" s="25">
        <f t="shared" si="6"/>
        <v>3</v>
      </c>
      <c r="N57" s="25">
        <f t="shared" si="7"/>
        <v>3</v>
      </c>
      <c r="O57" s="25"/>
      <c r="P57" s="25">
        <f t="shared" si="8"/>
        <v>3</v>
      </c>
      <c r="Q57" s="24">
        <f>人数统计!B59</f>
        <v>0</v>
      </c>
      <c r="R57" s="22">
        <f t="shared" si="9"/>
        <v>0</v>
      </c>
      <c r="S57" s="24">
        <f>SUM(人数统计!C59:D59)</f>
        <v>0</v>
      </c>
      <c r="T57" s="24">
        <f t="shared" si="10"/>
        <v>0</v>
      </c>
      <c r="U57" s="24">
        <f>SUM(人数统计!E59:H59)</f>
        <v>0</v>
      </c>
      <c r="V57" s="22">
        <f t="shared" si="11"/>
        <v>0</v>
      </c>
      <c r="W57" s="24">
        <f>SUM(人数统计!I59:J59)</f>
        <v>0</v>
      </c>
      <c r="X57" s="24">
        <f t="shared" si="12"/>
        <v>0</v>
      </c>
      <c r="Y57" s="24">
        <f>SUM(人数统计!K59:M59)</f>
        <v>0</v>
      </c>
      <c r="Z57" s="22">
        <f t="shared" si="13"/>
        <v>0</v>
      </c>
      <c r="AA57" s="24">
        <f>SUM(人数统计!N59:O59)</f>
        <v>0</v>
      </c>
      <c r="AB57" s="24">
        <f t="shared" si="14"/>
        <v>0</v>
      </c>
      <c r="AC57" s="24">
        <f>SUM(人数统计!P59:R59)</f>
        <v>0</v>
      </c>
      <c r="AD57" s="22">
        <f t="shared" si="15"/>
        <v>0</v>
      </c>
      <c r="AE57" s="22">
        <f t="shared" si="16"/>
        <v>0</v>
      </c>
      <c r="AF57" s="25">
        <f t="shared" si="17"/>
        <v>0</v>
      </c>
      <c r="AG57" s="25">
        <f t="shared" si="18"/>
        <v>0</v>
      </c>
      <c r="AH57" s="25">
        <f t="shared" si="20"/>
        <v>0</v>
      </c>
      <c r="AI57" s="25"/>
      <c r="AJ57" s="25"/>
      <c r="AK57" s="14"/>
    </row>
    <row r="58" spans="1:37">
      <c r="A58" s="24"/>
      <c r="B58" s="15" t="s">
        <v>174</v>
      </c>
      <c r="C58" s="24">
        <f>SUM(人数统计!X60:AA60)</f>
        <v>934</v>
      </c>
      <c r="D58" s="24">
        <f t="shared" ref="C58:AH58" si="21">SUM(D4:D57)</f>
        <v>467</v>
      </c>
      <c r="E58" s="24">
        <f>SUM(人数统计!AB60:AD60)</f>
        <v>3302</v>
      </c>
      <c r="F58" s="22">
        <f t="shared" si="1"/>
        <v>3769</v>
      </c>
      <c r="G58" s="24">
        <f>SUM(人数统计!AE60:AG60)</f>
        <v>2616</v>
      </c>
      <c r="H58" s="24">
        <f t="shared" si="21"/>
        <v>1308</v>
      </c>
      <c r="I58" s="24">
        <f>SUM(人数统计!AH60:AJ60)</f>
        <v>3705</v>
      </c>
      <c r="J58" s="22">
        <f t="shared" si="3"/>
        <v>5013</v>
      </c>
      <c r="K58" s="22">
        <f t="shared" si="4"/>
        <v>8782</v>
      </c>
      <c r="L58" s="25">
        <f t="shared" si="21"/>
        <v>243.99999999999994</v>
      </c>
      <c r="M58" s="25">
        <f t="shared" si="21"/>
        <v>220</v>
      </c>
      <c r="N58" s="25">
        <f t="shared" si="21"/>
        <v>242</v>
      </c>
      <c r="O58" s="25">
        <f t="shared" si="21"/>
        <v>1</v>
      </c>
      <c r="P58" s="25">
        <f t="shared" si="21"/>
        <v>243</v>
      </c>
      <c r="Q58" s="24">
        <f>人数统计!B60</f>
        <v>292</v>
      </c>
      <c r="R58" s="22">
        <f t="shared" si="21"/>
        <v>292</v>
      </c>
      <c r="S58" s="24">
        <f>SUM(人数统计!C60:D60)</f>
        <v>25</v>
      </c>
      <c r="T58" s="24">
        <f t="shared" si="21"/>
        <v>12.5</v>
      </c>
      <c r="U58" s="24">
        <f>SUM(人数统计!E60:H60)</f>
        <v>1163</v>
      </c>
      <c r="V58" s="22">
        <f t="shared" si="21"/>
        <v>1175.5</v>
      </c>
      <c r="W58" s="24">
        <f>SUM(人数统计!I60:J60)</f>
        <v>145</v>
      </c>
      <c r="X58" s="24">
        <f t="shared" si="21"/>
        <v>72.5</v>
      </c>
      <c r="Y58" s="24">
        <f>SUM(人数统计!K60:M60)</f>
        <v>1649</v>
      </c>
      <c r="Z58" s="22">
        <f t="shared" si="21"/>
        <v>1721.5</v>
      </c>
      <c r="AA58" s="24">
        <f>SUM(人数统计!N60:O60)</f>
        <v>269</v>
      </c>
      <c r="AB58" s="24">
        <f t="shared" si="21"/>
        <v>134.5</v>
      </c>
      <c r="AC58" s="24">
        <f>SUM(人数统计!P60:R60)</f>
        <v>1663</v>
      </c>
      <c r="AD58" s="22">
        <f t="shared" si="21"/>
        <v>1797.5</v>
      </c>
      <c r="AE58" s="22">
        <f t="shared" si="21"/>
        <v>4986.5</v>
      </c>
      <c r="AF58" s="25">
        <f t="shared" si="21"/>
        <v>145.00000000000003</v>
      </c>
      <c r="AG58" s="25">
        <f t="shared" si="21"/>
        <v>124</v>
      </c>
      <c r="AH58" s="25">
        <f t="shared" si="21"/>
        <v>140</v>
      </c>
      <c r="AI58" s="25"/>
      <c r="AJ58" s="25"/>
      <c r="AK58" s="14"/>
    </row>
  </sheetData>
  <mergeCells count="7">
    <mergeCell ref="C1:K1"/>
    <mergeCell ref="Q1:AD1"/>
    <mergeCell ref="C2:E2"/>
    <mergeCell ref="G2:I2"/>
    <mergeCell ref="S2:U2"/>
    <mergeCell ref="W2:Y2"/>
    <mergeCell ref="AA2:AC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人数统计</vt:lpstr>
      <vt:lpstr>优秀奖</vt:lpstr>
      <vt:lpstr>国家奖学金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Owner</cp:lastModifiedBy>
  <dcterms:created xsi:type="dcterms:W3CDTF">2022-09-27T09:03:42Z</dcterms:created>
  <dcterms:modified xsi:type="dcterms:W3CDTF">2022-09-27T09:44:40Z</dcterms:modified>
</cp:coreProperties>
</file>