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tomo\Documents\Kuliah\Matakuliah\Semester 6\Machine Learning\"/>
    </mc:Choice>
  </mc:AlternateContent>
  <xr:revisionPtr revIDLastSave="0" documentId="13_ncr:1_{D8272572-C964-4DB4-86D9-F9F966BA6BFA}" xr6:coauthVersionLast="46" xr6:coauthVersionMax="46" xr10:uidLastSave="{00000000-0000-0000-0000-000000000000}"/>
  <bookViews>
    <workbookView xWindow="-120" yWindow="-120" windowWidth="20730" windowHeight="11760" xr2:uid="{5BAF5275-EB09-415A-863B-CF403613B08C}"/>
  </bookViews>
  <sheets>
    <sheet name="Sheet1" sheetId="1" r:id="rId1"/>
    <sheet name="Sheet2" sheetId="2" r:id="rId2"/>
  </sheets>
  <definedNames>
    <definedName name="_xlnm._FilterDatabase" localSheetId="0" hidden="1">Sheet1!$B$2:$E$92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28" i="1" l="1"/>
  <c r="Q236" i="1"/>
  <c r="R236" i="1"/>
  <c r="R237" i="1"/>
  <c r="R238" i="1"/>
  <c r="Q237" i="1"/>
  <c r="Q238" i="1"/>
  <c r="P238" i="1"/>
  <c r="P237" i="1"/>
  <c r="P236" i="1"/>
  <c r="K235" i="1" s="1"/>
  <c r="S218" i="1"/>
  <c r="S219" i="1"/>
  <c r="S220" i="1"/>
  <c r="S221" i="1"/>
  <c r="S222" i="1"/>
  <c r="S223" i="1"/>
  <c r="S224" i="1"/>
  <c r="S225" i="1"/>
  <c r="S226" i="1"/>
  <c r="S227" i="1"/>
  <c r="S229" i="1"/>
  <c r="S230" i="1"/>
  <c r="S231" i="1"/>
  <c r="S210" i="1"/>
  <c r="S211" i="1"/>
  <c r="S212" i="1"/>
  <c r="S213" i="1"/>
  <c r="S214" i="1"/>
  <c r="S215" i="1"/>
  <c r="S216" i="1"/>
  <c r="S217" i="1"/>
  <c r="S203" i="1"/>
  <c r="S204" i="1"/>
  <c r="S205" i="1"/>
  <c r="S206" i="1"/>
  <c r="S207" i="1"/>
  <c r="S208" i="1"/>
  <c r="S209" i="1"/>
  <c r="S202" i="1"/>
  <c r="E95" i="1"/>
  <c r="D95" i="1"/>
  <c r="C95" i="1"/>
  <c r="J192" i="1"/>
  <c r="L195" i="1" s="1"/>
  <c r="J155" i="1"/>
  <c r="L163" i="1" s="1"/>
  <c r="J123" i="1"/>
  <c r="L129" i="1" s="1"/>
  <c r="K105" i="1" s="1"/>
  <c r="L105" i="1" s="1"/>
  <c r="F193" i="1"/>
  <c r="H195" i="1" s="1"/>
  <c r="F161" i="1"/>
  <c r="H163" i="1" s="1"/>
  <c r="F127" i="1"/>
  <c r="H129" i="1" s="1"/>
  <c r="B191" i="1"/>
  <c r="D195" i="1" s="1"/>
  <c r="B160" i="1"/>
  <c r="D163" i="1" s="1"/>
  <c r="B125" i="1"/>
  <c r="D129" i="1" s="1"/>
  <c r="G104" i="1" l="1"/>
  <c r="H104" i="1" s="1"/>
  <c r="G105" i="1"/>
  <c r="H105" i="1" s="1"/>
  <c r="G110" i="1"/>
  <c r="H110" i="1" s="1"/>
  <c r="G115" i="1"/>
  <c r="H115" i="1" s="1"/>
  <c r="G121" i="1"/>
  <c r="H121" i="1" s="1"/>
  <c r="G126" i="1"/>
  <c r="H126" i="1" s="1"/>
  <c r="G106" i="1"/>
  <c r="H106" i="1" s="1"/>
  <c r="G111" i="1"/>
  <c r="H111" i="1" s="1"/>
  <c r="G117" i="1"/>
  <c r="H117" i="1" s="1"/>
  <c r="G122" i="1"/>
  <c r="H122" i="1" s="1"/>
  <c r="G101" i="1"/>
  <c r="H101" i="1" s="1"/>
  <c r="G103" i="1"/>
  <c r="H103" i="1" s="1"/>
  <c r="G109" i="1"/>
  <c r="H109" i="1" s="1"/>
  <c r="G114" i="1"/>
  <c r="H114" i="1" s="1"/>
  <c r="G119" i="1"/>
  <c r="H119" i="1" s="1"/>
  <c r="G125" i="1"/>
  <c r="H125" i="1" s="1"/>
  <c r="G102" i="1"/>
  <c r="H102" i="1" s="1"/>
  <c r="G107" i="1"/>
  <c r="H107" i="1" s="1"/>
  <c r="G113" i="1"/>
  <c r="H113" i="1" s="1"/>
  <c r="G118" i="1"/>
  <c r="H118" i="1" s="1"/>
  <c r="G123" i="1"/>
  <c r="H123" i="1" s="1"/>
  <c r="K139" i="1"/>
  <c r="L139" i="1" s="1"/>
  <c r="K143" i="1"/>
  <c r="L143" i="1" s="1"/>
  <c r="K147" i="1"/>
  <c r="L147" i="1" s="1"/>
  <c r="K151" i="1"/>
  <c r="L151" i="1" s="1"/>
  <c r="K136" i="1"/>
  <c r="L136" i="1" s="1"/>
  <c r="K140" i="1"/>
  <c r="L140" i="1" s="1"/>
  <c r="K144" i="1"/>
  <c r="L144" i="1" s="1"/>
  <c r="K148" i="1"/>
  <c r="L148" i="1" s="1"/>
  <c r="K152" i="1"/>
  <c r="L152" i="1" s="1"/>
  <c r="K138" i="1"/>
  <c r="L138" i="1" s="1"/>
  <c r="K142" i="1"/>
  <c r="L142" i="1" s="1"/>
  <c r="K146" i="1"/>
  <c r="L146" i="1" s="1"/>
  <c r="K150" i="1"/>
  <c r="L150" i="1" s="1"/>
  <c r="K154" i="1"/>
  <c r="L154" i="1" s="1"/>
  <c r="K137" i="1"/>
  <c r="L137" i="1" s="1"/>
  <c r="K141" i="1"/>
  <c r="L141" i="1" s="1"/>
  <c r="K145" i="1"/>
  <c r="L145" i="1" s="1"/>
  <c r="K149" i="1"/>
  <c r="L149" i="1" s="1"/>
  <c r="K153" i="1"/>
  <c r="L153" i="1" s="1"/>
  <c r="K175" i="1"/>
  <c r="L175" i="1" s="1"/>
  <c r="K179" i="1"/>
  <c r="L179" i="1" s="1"/>
  <c r="K183" i="1"/>
  <c r="L183" i="1" s="1"/>
  <c r="K187" i="1"/>
  <c r="L187" i="1" s="1"/>
  <c r="K191" i="1"/>
  <c r="L191" i="1" s="1"/>
  <c r="K172" i="1"/>
  <c r="L172" i="1" s="1"/>
  <c r="K176" i="1"/>
  <c r="L176" i="1" s="1"/>
  <c r="K180" i="1"/>
  <c r="L180" i="1" s="1"/>
  <c r="K184" i="1"/>
  <c r="L184" i="1" s="1"/>
  <c r="K188" i="1"/>
  <c r="L188" i="1" s="1"/>
  <c r="K171" i="1"/>
  <c r="L171" i="1" s="1"/>
  <c r="K174" i="1"/>
  <c r="L174" i="1" s="1"/>
  <c r="K178" i="1"/>
  <c r="L178" i="1" s="1"/>
  <c r="K182" i="1"/>
  <c r="L182" i="1" s="1"/>
  <c r="K186" i="1"/>
  <c r="L186" i="1" s="1"/>
  <c r="K190" i="1"/>
  <c r="L190" i="1" s="1"/>
  <c r="K173" i="1"/>
  <c r="L173" i="1" s="1"/>
  <c r="K177" i="1"/>
  <c r="L177" i="1" s="1"/>
  <c r="K181" i="1"/>
  <c r="L181" i="1" s="1"/>
  <c r="K185" i="1"/>
  <c r="L185" i="1" s="1"/>
  <c r="K189" i="1"/>
  <c r="L189" i="1" s="1"/>
  <c r="G173" i="1"/>
  <c r="H173" i="1" s="1"/>
  <c r="G177" i="1"/>
  <c r="H177" i="1" s="1"/>
  <c r="G181" i="1"/>
  <c r="H181" i="1" s="1"/>
  <c r="G185" i="1"/>
  <c r="H185" i="1" s="1"/>
  <c r="G189" i="1"/>
  <c r="H189" i="1" s="1"/>
  <c r="G171" i="1"/>
  <c r="H171" i="1" s="1"/>
  <c r="G175" i="1"/>
  <c r="H175" i="1" s="1"/>
  <c r="G179" i="1"/>
  <c r="H179" i="1" s="1"/>
  <c r="G183" i="1"/>
  <c r="H183" i="1" s="1"/>
  <c r="G187" i="1"/>
  <c r="H187" i="1" s="1"/>
  <c r="G191" i="1"/>
  <c r="H191" i="1" s="1"/>
  <c r="G174" i="1"/>
  <c r="H174" i="1" s="1"/>
  <c r="G178" i="1"/>
  <c r="H178" i="1" s="1"/>
  <c r="G182" i="1"/>
  <c r="H182" i="1" s="1"/>
  <c r="G186" i="1"/>
  <c r="H186" i="1" s="1"/>
  <c r="G190" i="1"/>
  <c r="H190" i="1" s="1"/>
  <c r="G172" i="1"/>
  <c r="H172" i="1" s="1"/>
  <c r="G176" i="1"/>
  <c r="H176" i="1" s="1"/>
  <c r="G180" i="1"/>
  <c r="H180" i="1" s="1"/>
  <c r="G184" i="1"/>
  <c r="H184" i="1" s="1"/>
  <c r="G188" i="1"/>
  <c r="H188" i="1" s="1"/>
  <c r="G192" i="1"/>
  <c r="H192" i="1" s="1"/>
  <c r="G140" i="1"/>
  <c r="H140" i="1" s="1"/>
  <c r="G144" i="1"/>
  <c r="H144" i="1" s="1"/>
  <c r="G148" i="1"/>
  <c r="H148" i="1" s="1"/>
  <c r="G152" i="1"/>
  <c r="H152" i="1" s="1"/>
  <c r="G156" i="1"/>
  <c r="H156" i="1" s="1"/>
  <c r="G160" i="1"/>
  <c r="H160" i="1" s="1"/>
  <c r="G138" i="1"/>
  <c r="H138" i="1" s="1"/>
  <c r="G142" i="1"/>
  <c r="H142" i="1" s="1"/>
  <c r="G150" i="1"/>
  <c r="H150" i="1" s="1"/>
  <c r="G154" i="1"/>
  <c r="H154" i="1" s="1"/>
  <c r="G158" i="1"/>
  <c r="H158" i="1" s="1"/>
  <c r="G137" i="1"/>
  <c r="H137" i="1" s="1"/>
  <c r="G141" i="1"/>
  <c r="H141" i="1" s="1"/>
  <c r="G145" i="1"/>
  <c r="H145" i="1" s="1"/>
  <c r="G149" i="1"/>
  <c r="H149" i="1" s="1"/>
  <c r="G153" i="1"/>
  <c r="H153" i="1" s="1"/>
  <c r="G157" i="1"/>
  <c r="H157" i="1" s="1"/>
  <c r="G136" i="1"/>
  <c r="H136" i="1" s="1"/>
  <c r="G146" i="1"/>
  <c r="H146" i="1" s="1"/>
  <c r="G139" i="1"/>
  <c r="H139" i="1" s="1"/>
  <c r="G143" i="1"/>
  <c r="H143" i="1" s="1"/>
  <c r="G147" i="1"/>
  <c r="H147" i="1" s="1"/>
  <c r="G151" i="1"/>
  <c r="H151" i="1" s="1"/>
  <c r="G155" i="1"/>
  <c r="H155" i="1" s="1"/>
  <c r="G159" i="1"/>
  <c r="H159" i="1" s="1"/>
  <c r="K120" i="1"/>
  <c r="L120" i="1" s="1"/>
  <c r="K116" i="1"/>
  <c r="L116" i="1" s="1"/>
  <c r="K112" i="1"/>
  <c r="L112" i="1" s="1"/>
  <c r="K108" i="1"/>
  <c r="L108" i="1" s="1"/>
  <c r="K104" i="1"/>
  <c r="L104" i="1" s="1"/>
  <c r="G124" i="1"/>
  <c r="H124" i="1" s="1"/>
  <c r="G120" i="1"/>
  <c r="H120" i="1" s="1"/>
  <c r="G116" i="1"/>
  <c r="H116" i="1" s="1"/>
  <c r="G112" i="1"/>
  <c r="H112" i="1" s="1"/>
  <c r="G108" i="1"/>
  <c r="H108" i="1" s="1"/>
  <c r="K122" i="1"/>
  <c r="L122" i="1" s="1"/>
  <c r="K118" i="1"/>
  <c r="L118" i="1" s="1"/>
  <c r="K114" i="1"/>
  <c r="L114" i="1" s="1"/>
  <c r="K110" i="1"/>
  <c r="L110" i="1" s="1"/>
  <c r="K106" i="1"/>
  <c r="L106" i="1" s="1"/>
  <c r="K102" i="1"/>
  <c r="L102" i="1" s="1"/>
  <c r="K101" i="1"/>
  <c r="L101" i="1" s="1"/>
  <c r="K119" i="1"/>
  <c r="L119" i="1" s="1"/>
  <c r="K115" i="1"/>
  <c r="L115" i="1" s="1"/>
  <c r="K111" i="1"/>
  <c r="L111" i="1" s="1"/>
  <c r="K107" i="1"/>
  <c r="L107" i="1" s="1"/>
  <c r="K103" i="1"/>
  <c r="L103" i="1" s="1"/>
  <c r="K121" i="1"/>
  <c r="L121" i="1" s="1"/>
  <c r="K117" i="1"/>
  <c r="L117" i="1" s="1"/>
  <c r="K113" i="1"/>
  <c r="L113" i="1" s="1"/>
  <c r="K109" i="1"/>
  <c r="L109" i="1" s="1"/>
  <c r="C172" i="1"/>
  <c r="D172" i="1" s="1"/>
  <c r="C178" i="1"/>
  <c r="D178" i="1" s="1"/>
  <c r="C186" i="1"/>
  <c r="D186" i="1" s="1"/>
  <c r="C171" i="1"/>
  <c r="D171" i="1" s="1"/>
  <c r="C179" i="1"/>
  <c r="D179" i="1" s="1"/>
  <c r="C187" i="1"/>
  <c r="D187" i="1" s="1"/>
  <c r="C175" i="1"/>
  <c r="D175" i="1" s="1"/>
  <c r="C183" i="1"/>
  <c r="D183" i="1" s="1"/>
  <c r="C174" i="1"/>
  <c r="D174" i="1" s="1"/>
  <c r="C182" i="1"/>
  <c r="D182" i="1" s="1"/>
  <c r="C190" i="1"/>
  <c r="D190" i="1" s="1"/>
  <c r="C170" i="1"/>
  <c r="D170" i="1" s="1"/>
  <c r="C189" i="1"/>
  <c r="D189" i="1" s="1"/>
  <c r="C185" i="1"/>
  <c r="D185" i="1" s="1"/>
  <c r="C181" i="1"/>
  <c r="D181" i="1" s="1"/>
  <c r="C177" i="1"/>
  <c r="D177" i="1" s="1"/>
  <c r="C173" i="1"/>
  <c r="D173" i="1" s="1"/>
  <c r="C188" i="1"/>
  <c r="D188" i="1" s="1"/>
  <c r="C184" i="1"/>
  <c r="D184" i="1" s="1"/>
  <c r="C180" i="1"/>
  <c r="D180" i="1" s="1"/>
  <c r="C176" i="1"/>
  <c r="D176" i="1" s="1"/>
  <c r="C139" i="1"/>
  <c r="D139" i="1" s="1"/>
  <c r="C143" i="1"/>
  <c r="D143" i="1" s="1"/>
  <c r="C147" i="1"/>
  <c r="D147" i="1" s="1"/>
  <c r="C151" i="1"/>
  <c r="D151" i="1" s="1"/>
  <c r="C155" i="1"/>
  <c r="D155" i="1" s="1"/>
  <c r="C159" i="1"/>
  <c r="D159" i="1" s="1"/>
  <c r="C153" i="1"/>
  <c r="D153" i="1" s="1"/>
  <c r="C138" i="1"/>
  <c r="D138" i="1" s="1"/>
  <c r="C154" i="1"/>
  <c r="D154" i="1" s="1"/>
  <c r="C140" i="1"/>
  <c r="D140" i="1" s="1"/>
  <c r="C144" i="1"/>
  <c r="D144" i="1" s="1"/>
  <c r="C148" i="1"/>
  <c r="D148" i="1" s="1"/>
  <c r="C152" i="1"/>
  <c r="D152" i="1" s="1"/>
  <c r="C156" i="1"/>
  <c r="D156" i="1" s="1"/>
  <c r="C136" i="1"/>
  <c r="D136" i="1" s="1"/>
  <c r="C137" i="1"/>
  <c r="D137" i="1" s="1"/>
  <c r="C141" i="1"/>
  <c r="D141" i="1" s="1"/>
  <c r="C145" i="1"/>
  <c r="D145" i="1" s="1"/>
  <c r="C149" i="1"/>
  <c r="D149" i="1" s="1"/>
  <c r="C157" i="1"/>
  <c r="D157" i="1" s="1"/>
  <c r="C142" i="1"/>
  <c r="D142" i="1" s="1"/>
  <c r="C146" i="1"/>
  <c r="D146" i="1" s="1"/>
  <c r="C150" i="1"/>
  <c r="D150" i="1" s="1"/>
  <c r="C158" i="1"/>
  <c r="D158" i="1" s="1"/>
  <c r="C105" i="1"/>
  <c r="D105" i="1" s="1"/>
  <c r="C109" i="1"/>
  <c r="D109" i="1" s="1"/>
  <c r="C113" i="1"/>
  <c r="D113" i="1" s="1"/>
  <c r="C117" i="1"/>
  <c r="D117" i="1" s="1"/>
  <c r="C121" i="1"/>
  <c r="D121" i="1" s="1"/>
  <c r="C101" i="1"/>
  <c r="D101" i="1" s="1"/>
  <c r="C102" i="1"/>
  <c r="D102" i="1" s="1"/>
  <c r="C106" i="1"/>
  <c r="D106" i="1" s="1"/>
  <c r="C110" i="1"/>
  <c r="D110" i="1" s="1"/>
  <c r="C114" i="1"/>
  <c r="D114" i="1" s="1"/>
  <c r="C118" i="1"/>
  <c r="D118" i="1" s="1"/>
  <c r="C122" i="1"/>
  <c r="D122" i="1" s="1"/>
  <c r="C103" i="1"/>
  <c r="D103" i="1" s="1"/>
  <c r="C107" i="1"/>
  <c r="D107" i="1" s="1"/>
  <c r="C111" i="1"/>
  <c r="D111" i="1" s="1"/>
  <c r="C115" i="1"/>
  <c r="D115" i="1" s="1"/>
  <c r="C119" i="1"/>
  <c r="D119" i="1" s="1"/>
  <c r="C123" i="1"/>
  <c r="D123" i="1" s="1"/>
  <c r="C104" i="1"/>
  <c r="D104" i="1" s="1"/>
  <c r="C108" i="1"/>
  <c r="D108" i="1" s="1"/>
  <c r="C112" i="1"/>
  <c r="D112" i="1" s="1"/>
  <c r="C116" i="1"/>
  <c r="D116" i="1" s="1"/>
  <c r="C120" i="1"/>
  <c r="D120" i="1" s="1"/>
  <c r="C124" i="1"/>
  <c r="D124" i="1" s="1"/>
  <c r="C96" i="1"/>
  <c r="L192" i="1" l="1"/>
  <c r="L196" i="1" s="1"/>
  <c r="L155" i="1"/>
  <c r="L164" i="1" s="1"/>
  <c r="L123" i="1"/>
  <c r="L130" i="1" s="1"/>
  <c r="H127" i="1"/>
  <c r="H130" i="1" s="1"/>
  <c r="H161" i="1"/>
  <c r="H164" i="1" s="1"/>
  <c r="H193" i="1"/>
  <c r="H196" i="1" s="1"/>
  <c r="D191" i="1"/>
  <c r="D196" i="1" s="1"/>
  <c r="D160" i="1"/>
  <c r="D164" i="1" s="1"/>
  <c r="D125" i="1"/>
  <c r="D130" i="1" s="1"/>
  <c r="J206" i="1" l="1"/>
  <c r="J210" i="1"/>
  <c r="J214" i="1"/>
  <c r="J218" i="1"/>
  <c r="J222" i="1"/>
  <c r="J226" i="1"/>
  <c r="J230" i="1"/>
  <c r="J205" i="1"/>
  <c r="J211" i="1"/>
  <c r="J216" i="1"/>
  <c r="J221" i="1"/>
  <c r="J227" i="1"/>
  <c r="J207" i="1"/>
  <c r="J213" i="1"/>
  <c r="J220" i="1"/>
  <c r="J228" i="1"/>
  <c r="J208" i="1"/>
  <c r="J215" i="1"/>
  <c r="J223" i="1"/>
  <c r="J229" i="1"/>
  <c r="J203" i="1"/>
  <c r="J209" i="1"/>
  <c r="J217" i="1"/>
  <c r="J224" i="1"/>
  <c r="J231" i="1"/>
  <c r="J225" i="1"/>
  <c r="J204" i="1"/>
  <c r="J212" i="1"/>
  <c r="J219" i="1"/>
  <c r="J202" i="1"/>
  <c r="L204" i="1"/>
  <c r="L208" i="1"/>
  <c r="L212" i="1"/>
  <c r="L216" i="1"/>
  <c r="L220" i="1"/>
  <c r="L224" i="1"/>
  <c r="L228" i="1"/>
  <c r="L205" i="1"/>
  <c r="L210" i="1"/>
  <c r="L215" i="1"/>
  <c r="L221" i="1"/>
  <c r="L226" i="1"/>
  <c r="L231" i="1"/>
  <c r="L207" i="1"/>
  <c r="L214" i="1"/>
  <c r="L222" i="1"/>
  <c r="L229" i="1"/>
  <c r="L209" i="1"/>
  <c r="L217" i="1"/>
  <c r="L223" i="1"/>
  <c r="L230" i="1"/>
  <c r="L202" i="1"/>
  <c r="L203" i="1"/>
  <c r="L211" i="1"/>
  <c r="L218" i="1"/>
  <c r="L225" i="1"/>
  <c r="L206" i="1"/>
  <c r="L213" i="1"/>
  <c r="L219" i="1"/>
  <c r="L227" i="1"/>
  <c r="N206" i="1"/>
  <c r="N210" i="1"/>
  <c r="N214" i="1"/>
  <c r="N218" i="1"/>
  <c r="N222" i="1"/>
  <c r="N226" i="1"/>
  <c r="N230" i="1"/>
  <c r="N204" i="1"/>
  <c r="N209" i="1"/>
  <c r="N215" i="1"/>
  <c r="N220" i="1"/>
  <c r="N225" i="1"/>
  <c r="N231" i="1"/>
  <c r="N208" i="1"/>
  <c r="N216" i="1"/>
  <c r="N223" i="1"/>
  <c r="N229" i="1"/>
  <c r="N203" i="1"/>
  <c r="N211" i="1"/>
  <c r="N217" i="1"/>
  <c r="N224" i="1"/>
  <c r="N205" i="1"/>
  <c r="N212" i="1"/>
  <c r="N219" i="1"/>
  <c r="N227" i="1"/>
  <c r="N207" i="1"/>
  <c r="N213" i="1"/>
  <c r="N221" i="1"/>
  <c r="N228" i="1"/>
  <c r="N202" i="1"/>
  <c r="H204" i="1"/>
  <c r="H208" i="1"/>
  <c r="Q208" i="1" s="1"/>
  <c r="H212" i="1"/>
  <c r="H216" i="1"/>
  <c r="H220" i="1"/>
  <c r="H224" i="1"/>
  <c r="Q224" i="1" s="1"/>
  <c r="H228" i="1"/>
  <c r="H206" i="1"/>
  <c r="H211" i="1"/>
  <c r="Q211" i="1" s="1"/>
  <c r="H217" i="1"/>
  <c r="Q217" i="1" s="1"/>
  <c r="H222" i="1"/>
  <c r="H227" i="1"/>
  <c r="H205" i="1"/>
  <c r="Q205" i="1" s="1"/>
  <c r="H213" i="1"/>
  <c r="H219" i="1"/>
  <c r="H226" i="1"/>
  <c r="H202" i="1"/>
  <c r="H207" i="1"/>
  <c r="H214" i="1"/>
  <c r="H221" i="1"/>
  <c r="H229" i="1"/>
  <c r="H209" i="1"/>
  <c r="H215" i="1"/>
  <c r="H223" i="1"/>
  <c r="H230" i="1"/>
  <c r="H225" i="1"/>
  <c r="Q225" i="1" s="1"/>
  <c r="H203" i="1"/>
  <c r="H231" i="1"/>
  <c r="H210" i="1"/>
  <c r="Q210" i="1" s="1"/>
  <c r="H218" i="1"/>
  <c r="Q218" i="1" s="1"/>
  <c r="I205" i="1"/>
  <c r="I209" i="1"/>
  <c r="I213" i="1"/>
  <c r="I217" i="1"/>
  <c r="R217" i="1" s="1"/>
  <c r="I221" i="1"/>
  <c r="I225" i="1"/>
  <c r="I229" i="1"/>
  <c r="R229" i="1" s="1"/>
  <c r="I203" i="1"/>
  <c r="R203" i="1" s="1"/>
  <c r="I208" i="1"/>
  <c r="I214" i="1"/>
  <c r="I219" i="1"/>
  <c r="R219" i="1" s="1"/>
  <c r="I224" i="1"/>
  <c r="I230" i="1"/>
  <c r="I202" i="1"/>
  <c r="I206" i="1"/>
  <c r="R206" i="1" s="1"/>
  <c r="I212" i="1"/>
  <c r="R212" i="1" s="1"/>
  <c r="I220" i="1"/>
  <c r="I227" i="1"/>
  <c r="I207" i="1"/>
  <c r="I215" i="1"/>
  <c r="I222" i="1"/>
  <c r="I228" i="1"/>
  <c r="I210" i="1"/>
  <c r="I216" i="1"/>
  <c r="R216" i="1" s="1"/>
  <c r="I223" i="1"/>
  <c r="I231" i="1"/>
  <c r="I226" i="1"/>
  <c r="R226" i="1" s="1"/>
  <c r="I204" i="1"/>
  <c r="R204" i="1" s="1"/>
  <c r="I211" i="1"/>
  <c r="I218" i="1"/>
  <c r="M205" i="1"/>
  <c r="M209" i="1"/>
  <c r="M213" i="1"/>
  <c r="M217" i="1"/>
  <c r="M221" i="1"/>
  <c r="M225" i="1"/>
  <c r="M229" i="1"/>
  <c r="M207" i="1"/>
  <c r="M212" i="1"/>
  <c r="M218" i="1"/>
  <c r="M223" i="1"/>
  <c r="M228" i="1"/>
  <c r="M202" i="1"/>
  <c r="M208" i="1"/>
  <c r="M215" i="1"/>
  <c r="M222" i="1"/>
  <c r="M230" i="1"/>
  <c r="M203" i="1"/>
  <c r="M210" i="1"/>
  <c r="M216" i="1"/>
  <c r="M224" i="1"/>
  <c r="M231" i="1"/>
  <c r="M204" i="1"/>
  <c r="M211" i="1"/>
  <c r="M219" i="1"/>
  <c r="M226" i="1"/>
  <c r="M206" i="1"/>
  <c r="M214" i="1"/>
  <c r="M220" i="1"/>
  <c r="M227" i="1"/>
  <c r="G203" i="1"/>
  <c r="G207" i="1"/>
  <c r="P207" i="1" s="1"/>
  <c r="G211" i="1"/>
  <c r="P211" i="1" s="1"/>
  <c r="G215" i="1"/>
  <c r="P215" i="1" s="1"/>
  <c r="G219" i="1"/>
  <c r="G223" i="1"/>
  <c r="G204" i="1"/>
  <c r="P204" i="1" s="1"/>
  <c r="G209" i="1"/>
  <c r="P209" i="1" s="1"/>
  <c r="G214" i="1"/>
  <c r="G220" i="1"/>
  <c r="G225" i="1"/>
  <c r="G229" i="1"/>
  <c r="P229" i="1" s="1"/>
  <c r="G205" i="1"/>
  <c r="G212" i="1"/>
  <c r="G218" i="1"/>
  <c r="G226" i="1"/>
  <c r="P226" i="1" s="1"/>
  <c r="G231" i="1"/>
  <c r="G206" i="1"/>
  <c r="P206" i="1" s="1"/>
  <c r="G213" i="1"/>
  <c r="P213" i="1" s="1"/>
  <c r="G221" i="1"/>
  <c r="P221" i="1" s="1"/>
  <c r="G227" i="1"/>
  <c r="G202" i="1"/>
  <c r="G208" i="1"/>
  <c r="G216" i="1"/>
  <c r="P216" i="1" s="1"/>
  <c r="G222" i="1"/>
  <c r="G228" i="1"/>
  <c r="G224" i="1"/>
  <c r="G230" i="1"/>
  <c r="P230" i="1" s="1"/>
  <c r="G210" i="1"/>
  <c r="P210" i="1" s="1"/>
  <c r="G217" i="1"/>
  <c r="K203" i="1"/>
  <c r="K207" i="1"/>
  <c r="K211" i="1"/>
  <c r="K215" i="1"/>
  <c r="K219" i="1"/>
  <c r="K223" i="1"/>
  <c r="K227" i="1"/>
  <c r="K231" i="1"/>
  <c r="K208" i="1"/>
  <c r="K213" i="1"/>
  <c r="K218" i="1"/>
  <c r="K224" i="1"/>
  <c r="K229" i="1"/>
  <c r="K206" i="1"/>
  <c r="K214" i="1"/>
  <c r="K221" i="1"/>
  <c r="K228" i="1"/>
  <c r="K209" i="1"/>
  <c r="K216" i="1"/>
  <c r="K222" i="1"/>
  <c r="K230" i="1"/>
  <c r="K204" i="1"/>
  <c r="K210" i="1"/>
  <c r="K217" i="1"/>
  <c r="K225" i="1"/>
  <c r="K202" i="1"/>
  <c r="K205" i="1"/>
  <c r="K212" i="1"/>
  <c r="K220" i="1"/>
  <c r="K226" i="1"/>
  <c r="O203" i="1"/>
  <c r="O207" i="1"/>
  <c r="O211" i="1"/>
  <c r="O215" i="1"/>
  <c r="O219" i="1"/>
  <c r="O223" i="1"/>
  <c r="O227" i="1"/>
  <c r="O231" i="1"/>
  <c r="O206" i="1"/>
  <c r="O212" i="1"/>
  <c r="O217" i="1"/>
  <c r="O222" i="1"/>
  <c r="O228" i="1"/>
  <c r="O209" i="1"/>
  <c r="O216" i="1"/>
  <c r="O224" i="1"/>
  <c r="O230" i="1"/>
  <c r="O202" i="1"/>
  <c r="O204" i="1"/>
  <c r="O210" i="1"/>
  <c r="O218" i="1"/>
  <c r="O225" i="1"/>
  <c r="O205" i="1"/>
  <c r="O213" i="1"/>
  <c r="O220" i="1"/>
  <c r="O226" i="1"/>
  <c r="O208" i="1"/>
  <c r="O214" i="1"/>
  <c r="O221" i="1"/>
  <c r="O229" i="1"/>
  <c r="P222" i="1" l="1"/>
  <c r="R215" i="1"/>
  <c r="R224" i="1"/>
  <c r="Q207" i="1"/>
  <c r="P208" i="1"/>
  <c r="P225" i="1"/>
  <c r="R207" i="1"/>
  <c r="R213" i="1"/>
  <c r="Q230" i="1"/>
  <c r="Q202" i="1"/>
  <c r="Q220" i="1"/>
  <c r="P217" i="1"/>
  <c r="P228" i="1"/>
  <c r="P202" i="1"/>
  <c r="P212" i="1"/>
  <c r="P220" i="1"/>
  <c r="P223" i="1"/>
  <c r="R218" i="1"/>
  <c r="R231" i="1"/>
  <c r="R228" i="1"/>
  <c r="R227" i="1"/>
  <c r="R202" i="1"/>
  <c r="R214" i="1"/>
  <c r="R225" i="1"/>
  <c r="R209" i="1"/>
  <c r="Q231" i="1"/>
  <c r="Q223" i="1"/>
  <c r="Q221" i="1"/>
  <c r="Q226" i="1"/>
  <c r="Q227" i="1"/>
  <c r="Q206" i="1"/>
  <c r="Q216" i="1"/>
  <c r="Q209" i="1"/>
  <c r="Q213" i="1"/>
  <c r="P224" i="1"/>
  <c r="P218" i="1"/>
  <c r="R210" i="1"/>
  <c r="Q229" i="1"/>
  <c r="Q204" i="1"/>
  <c r="P227" i="1"/>
  <c r="P231" i="1"/>
  <c r="P205" i="1"/>
  <c r="P214" i="1"/>
  <c r="P219" i="1"/>
  <c r="P203" i="1"/>
  <c r="R211" i="1"/>
  <c r="R223" i="1"/>
  <c r="R222" i="1"/>
  <c r="R220" i="1"/>
  <c r="R230" i="1"/>
  <c r="R208" i="1"/>
  <c r="R221" i="1"/>
  <c r="R205" i="1"/>
  <c r="Q203" i="1"/>
  <c r="Q215" i="1"/>
  <c r="Q214" i="1"/>
  <c r="Q219" i="1"/>
  <c r="Q222" i="1"/>
  <c r="Q228" i="1"/>
  <c r="Q212" i="1"/>
</calcChain>
</file>

<file path=xl/sharedStrings.xml><?xml version="1.0" encoding="utf-8"?>
<sst xmlns="http://schemas.openxmlformats.org/spreadsheetml/2006/main" count="221" uniqueCount="49">
  <si>
    <t>R</t>
  </si>
  <si>
    <t>G</t>
  </si>
  <si>
    <t>B</t>
  </si>
  <si>
    <t>Rasa</t>
  </si>
  <si>
    <t>Training Data</t>
  </si>
  <si>
    <t>Manis</t>
  </si>
  <si>
    <t>Asam</t>
  </si>
  <si>
    <t>Tawar</t>
  </si>
  <si>
    <t>RASA</t>
  </si>
  <si>
    <t>Atribut : R</t>
  </si>
  <si>
    <t>Target Class : Buah Manis</t>
  </si>
  <si>
    <t>Menghitung Mean</t>
  </si>
  <si>
    <t>Target Class : Buah Asam</t>
  </si>
  <si>
    <t>Menghitung Standar Deviasi</t>
  </si>
  <si>
    <t>Target Class : Buah Tawar</t>
  </si>
  <si>
    <t>Atribut : B</t>
  </si>
  <si>
    <t>(G - √G)</t>
  </si>
  <si>
    <t>(G - √G)^2</t>
  </si>
  <si>
    <t>Atribut : G</t>
  </si>
  <si>
    <t>TarBet Class : Buah Manis</t>
  </si>
  <si>
    <t>(B - √B)</t>
  </si>
  <si>
    <t>(B - √B)^2</t>
  </si>
  <si>
    <t>TarBet Class : Buah Asam</t>
  </si>
  <si>
    <t>TarBet Class : Buah Tawar</t>
  </si>
  <si>
    <t>Test Data</t>
  </si>
  <si>
    <t>TOTAL</t>
  </si>
  <si>
    <t xml:space="preserve"> MANIS</t>
  </si>
  <si>
    <t xml:space="preserve"> ASAM</t>
  </si>
  <si>
    <t xml:space="preserve"> TAWAR</t>
  </si>
  <si>
    <r>
      <t xml:space="preserve">(R - </t>
    </r>
    <r>
      <rPr>
        <sz val="11"/>
        <color theme="0"/>
        <rFont val="Calibri"/>
        <family val="2"/>
      </rPr>
      <t>√R)</t>
    </r>
  </si>
  <si>
    <r>
      <t xml:space="preserve">(R - </t>
    </r>
    <r>
      <rPr>
        <sz val="11"/>
        <color theme="0"/>
        <rFont val="Calibri"/>
        <family val="2"/>
      </rPr>
      <t>√R)^2</t>
    </r>
  </si>
  <si>
    <t>Prediction</t>
  </si>
  <si>
    <t>R(Rasa Asam)</t>
  </si>
  <si>
    <t>R(Rasa Manis)</t>
  </si>
  <si>
    <t>R(Rasa Tawar</t>
  </si>
  <si>
    <t>G(Rasa Manis)</t>
  </si>
  <si>
    <t>G(Rasa Asam)</t>
  </si>
  <si>
    <t>G(Rasa Tawar)</t>
  </si>
  <si>
    <t>B(Rasa Manis)</t>
  </si>
  <si>
    <t>B(Rasa Asam)</t>
  </si>
  <si>
    <t>B(Rasa Tawar)</t>
  </si>
  <si>
    <t>Class Prediction Manis</t>
  </si>
  <si>
    <t>Class Prediction Asam</t>
  </si>
  <si>
    <t>Class Prediction Tawar</t>
  </si>
  <si>
    <t>Class Prediction</t>
  </si>
  <si>
    <t>Class</t>
  </si>
  <si>
    <r>
      <t xml:space="preserve">Predicted </t>
    </r>
    <r>
      <rPr>
        <sz val="11"/>
        <color theme="0"/>
        <rFont val="Calibri"/>
        <family val="2"/>
      </rPr>
      <t>↓</t>
    </r>
  </si>
  <si>
    <t>Confusion Table</t>
  </si>
  <si>
    <t xml:space="preserve">Accuracy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</si>
</sst>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8"/>
      <color theme="1" tint="0.49998474074526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0" borderId="0" xfId="0" applyFont="1"/>
    <xf numFmtId="0" fontId="4" fillId="0" borderId="0" xfId="0" applyFont="1" applyAlignment="1">
      <alignment horizontal="center" vertical="center" textRotation="180"/>
    </xf>
    <xf numFmtId="9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1" fontId="0" fillId="0" borderId="1" xfId="2" applyNumberFormat="1" applyFont="1" applyBorder="1"/>
    <xf numFmtId="0" fontId="0" fillId="0" borderId="4" xfId="0" applyBorder="1"/>
    <xf numFmtId="0" fontId="3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0" borderId="11" xfId="0" applyBorder="1"/>
    <xf numFmtId="0" fontId="3" fillId="2" borderId="12" xfId="0" applyFont="1" applyFill="1" applyBorder="1" applyAlignment="1">
      <alignment horizontal="center"/>
    </xf>
    <xf numFmtId="0" fontId="0" fillId="0" borderId="0" xfId="0" applyBorder="1"/>
    <xf numFmtId="0" fontId="3" fillId="2" borderId="4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textRotation="180"/>
    </xf>
    <xf numFmtId="1" fontId="0" fillId="0" borderId="1" xfId="0" applyNumberFormat="1" applyBorder="1" applyAlignment="1">
      <alignment horizontal="center"/>
    </xf>
    <xf numFmtId="41" fontId="6" fillId="0" borderId="2" xfId="1" applyFont="1" applyBorder="1" applyAlignment="1">
      <alignment horizontal="center" vertical="center" textRotation="180"/>
    </xf>
    <xf numFmtId="0" fontId="3" fillId="2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8C25-5DED-4CD4-A623-000B00946887}">
  <dimension ref="A2:S239"/>
  <sheetViews>
    <sheetView tabSelected="1" topLeftCell="H215" zoomScale="80" zoomScaleNormal="80" workbookViewId="0">
      <selection activeCell="T198" sqref="T198"/>
    </sheetView>
  </sheetViews>
  <sheetFormatPr defaultRowHeight="15" x14ac:dyDescent="0.25"/>
  <cols>
    <col min="1" max="1" width="14.140625" customWidth="1"/>
    <col min="2" max="2" width="18.28515625" customWidth="1"/>
    <col min="3" max="3" width="17.7109375" customWidth="1"/>
    <col min="4" max="4" width="15.5703125" customWidth="1"/>
    <col min="5" max="5" width="19.42578125" customWidth="1"/>
    <col min="6" max="6" width="15.5703125" customWidth="1"/>
    <col min="7" max="7" width="19.140625" customWidth="1"/>
    <col min="8" max="8" width="21.28515625" customWidth="1"/>
    <col min="9" max="9" width="19.28515625" customWidth="1"/>
    <col min="10" max="10" width="19.140625" customWidth="1"/>
    <col min="11" max="11" width="18" customWidth="1"/>
    <col min="12" max="12" width="18.7109375" customWidth="1"/>
    <col min="13" max="13" width="23.5703125" customWidth="1"/>
    <col min="14" max="14" width="20.28515625" customWidth="1"/>
    <col min="15" max="15" width="19.7109375" customWidth="1"/>
    <col min="16" max="16" width="23.28515625" customWidth="1"/>
    <col min="17" max="17" width="21.28515625" customWidth="1"/>
    <col min="18" max="18" width="22.5703125" customWidth="1"/>
    <col min="19" max="19" width="17.42578125" customWidth="1"/>
  </cols>
  <sheetData>
    <row r="2" spans="1:5" x14ac:dyDescent="0.25">
      <c r="A2" s="24" t="s">
        <v>4</v>
      </c>
      <c r="B2" s="9" t="s">
        <v>0</v>
      </c>
      <c r="C2" s="9" t="s">
        <v>1</v>
      </c>
      <c r="D2" s="9" t="s">
        <v>2</v>
      </c>
      <c r="E2" s="9" t="s">
        <v>8</v>
      </c>
    </row>
    <row r="3" spans="1:5" x14ac:dyDescent="0.25">
      <c r="A3" s="24"/>
      <c r="B3" s="7">
        <v>137</v>
      </c>
      <c r="C3" s="7">
        <v>112</v>
      </c>
      <c r="D3" s="7">
        <v>73</v>
      </c>
      <c r="E3" s="7" t="s">
        <v>5</v>
      </c>
    </row>
    <row r="4" spans="1:5" x14ac:dyDescent="0.25">
      <c r="A4" s="24"/>
      <c r="B4" s="7">
        <v>125</v>
      </c>
      <c r="C4" s="7">
        <v>103</v>
      </c>
      <c r="D4" s="7">
        <v>65</v>
      </c>
      <c r="E4" s="7" t="s">
        <v>5</v>
      </c>
    </row>
    <row r="5" spans="1:5" x14ac:dyDescent="0.25">
      <c r="A5" s="24"/>
      <c r="B5" s="7">
        <v>135</v>
      </c>
      <c r="C5" s="7">
        <v>80</v>
      </c>
      <c r="D5" s="7">
        <v>28</v>
      </c>
      <c r="E5" s="7" t="s">
        <v>5</v>
      </c>
    </row>
    <row r="6" spans="1:5" x14ac:dyDescent="0.25">
      <c r="A6" s="24"/>
      <c r="B6" s="7">
        <v>153</v>
      </c>
      <c r="C6" s="7">
        <v>110</v>
      </c>
      <c r="D6" s="7">
        <v>24</v>
      </c>
      <c r="E6" s="7" t="s">
        <v>5</v>
      </c>
    </row>
    <row r="7" spans="1:5" x14ac:dyDescent="0.25">
      <c r="A7" s="24"/>
      <c r="B7" s="7">
        <v>123</v>
      </c>
      <c r="C7" s="7">
        <v>96</v>
      </c>
      <c r="D7" s="7">
        <v>23</v>
      </c>
      <c r="E7" s="7" t="s">
        <v>5</v>
      </c>
    </row>
    <row r="8" spans="1:5" x14ac:dyDescent="0.25">
      <c r="A8" s="24"/>
      <c r="B8" s="7">
        <v>127</v>
      </c>
      <c r="C8" s="7">
        <v>107</v>
      </c>
      <c r="D8" s="7">
        <v>40</v>
      </c>
      <c r="E8" s="7" t="s">
        <v>5</v>
      </c>
    </row>
    <row r="9" spans="1:5" x14ac:dyDescent="0.25">
      <c r="A9" s="24"/>
      <c r="B9" s="7">
        <v>109</v>
      </c>
      <c r="C9" s="7">
        <v>92</v>
      </c>
      <c r="D9" s="7">
        <v>72</v>
      </c>
      <c r="E9" s="7" t="s">
        <v>5</v>
      </c>
    </row>
    <row r="10" spans="1:5" x14ac:dyDescent="0.25">
      <c r="A10" s="24"/>
      <c r="B10" s="7">
        <v>112</v>
      </c>
      <c r="C10" s="7">
        <v>100</v>
      </c>
      <c r="D10" s="7">
        <v>44</v>
      </c>
      <c r="E10" s="7" t="s">
        <v>5</v>
      </c>
    </row>
    <row r="11" spans="1:5" x14ac:dyDescent="0.25">
      <c r="A11" s="24"/>
      <c r="B11" s="7">
        <v>116</v>
      </c>
      <c r="C11" s="7">
        <v>106</v>
      </c>
      <c r="D11" s="7">
        <v>56</v>
      </c>
      <c r="E11" s="7" t="s">
        <v>5</v>
      </c>
    </row>
    <row r="12" spans="1:5" x14ac:dyDescent="0.25">
      <c r="A12" s="24"/>
      <c r="B12" s="7">
        <v>104</v>
      </c>
      <c r="C12" s="7">
        <v>90</v>
      </c>
      <c r="D12" s="7">
        <v>42</v>
      </c>
      <c r="E12" s="7" t="s">
        <v>5</v>
      </c>
    </row>
    <row r="13" spans="1:5" x14ac:dyDescent="0.25">
      <c r="A13" s="24"/>
      <c r="B13" s="7">
        <v>122</v>
      </c>
      <c r="C13" s="7">
        <v>88</v>
      </c>
      <c r="D13" s="7">
        <v>38</v>
      </c>
      <c r="E13" s="7" t="s">
        <v>5</v>
      </c>
    </row>
    <row r="14" spans="1:5" x14ac:dyDescent="0.25">
      <c r="A14" s="24"/>
      <c r="B14" s="7">
        <v>116</v>
      </c>
      <c r="C14" s="7">
        <v>108</v>
      </c>
      <c r="D14" s="7">
        <v>56</v>
      </c>
      <c r="E14" s="7" t="s">
        <v>5</v>
      </c>
    </row>
    <row r="15" spans="1:5" x14ac:dyDescent="0.25">
      <c r="A15" s="24"/>
      <c r="B15" s="7">
        <v>126</v>
      </c>
      <c r="C15" s="7">
        <v>89</v>
      </c>
      <c r="D15" s="7">
        <v>39</v>
      </c>
      <c r="E15" s="7" t="s">
        <v>5</v>
      </c>
    </row>
    <row r="16" spans="1:5" x14ac:dyDescent="0.25">
      <c r="A16" s="24"/>
      <c r="B16" s="7">
        <v>119</v>
      </c>
      <c r="C16" s="7">
        <v>109</v>
      </c>
      <c r="D16" s="7">
        <v>34</v>
      </c>
      <c r="E16" s="7" t="s">
        <v>5</v>
      </c>
    </row>
    <row r="17" spans="1:5" x14ac:dyDescent="0.25">
      <c r="A17" s="24"/>
      <c r="B17" s="7">
        <v>123</v>
      </c>
      <c r="C17" s="7">
        <v>91</v>
      </c>
      <c r="D17" s="7">
        <v>38</v>
      </c>
      <c r="E17" s="7" t="s">
        <v>5</v>
      </c>
    </row>
    <row r="18" spans="1:5" x14ac:dyDescent="0.25">
      <c r="A18" s="24"/>
      <c r="B18" s="7">
        <v>174</v>
      </c>
      <c r="C18" s="7">
        <v>162</v>
      </c>
      <c r="D18" s="7">
        <v>102</v>
      </c>
      <c r="E18" s="7" t="s">
        <v>5</v>
      </c>
    </row>
    <row r="19" spans="1:5" x14ac:dyDescent="0.25">
      <c r="A19" s="24"/>
      <c r="B19" s="7">
        <v>102</v>
      </c>
      <c r="C19" s="7">
        <v>79</v>
      </c>
      <c r="D19" s="7">
        <v>22</v>
      </c>
      <c r="E19" s="7" t="s">
        <v>5</v>
      </c>
    </row>
    <row r="20" spans="1:5" x14ac:dyDescent="0.25">
      <c r="A20" s="24"/>
      <c r="B20" s="7">
        <v>125</v>
      </c>
      <c r="C20" s="7">
        <v>105</v>
      </c>
      <c r="D20" s="7">
        <v>46</v>
      </c>
      <c r="E20" s="7" t="s">
        <v>5</v>
      </c>
    </row>
    <row r="21" spans="1:5" x14ac:dyDescent="0.25">
      <c r="A21" s="24"/>
      <c r="B21" s="7">
        <v>112</v>
      </c>
      <c r="C21" s="7">
        <v>89</v>
      </c>
      <c r="D21" s="7">
        <v>22</v>
      </c>
      <c r="E21" s="7" t="s">
        <v>5</v>
      </c>
    </row>
    <row r="22" spans="1:5" x14ac:dyDescent="0.25">
      <c r="A22" s="24"/>
      <c r="B22" s="7">
        <v>120</v>
      </c>
      <c r="C22" s="7">
        <v>104</v>
      </c>
      <c r="D22" s="7">
        <v>46</v>
      </c>
      <c r="E22" s="7" t="s">
        <v>5</v>
      </c>
    </row>
    <row r="23" spans="1:5" x14ac:dyDescent="0.25">
      <c r="A23" s="24"/>
      <c r="B23" s="7">
        <v>130</v>
      </c>
      <c r="C23" s="7">
        <v>95</v>
      </c>
      <c r="D23" s="7">
        <v>14</v>
      </c>
      <c r="E23" s="7" t="s">
        <v>5</v>
      </c>
    </row>
    <row r="24" spans="1:5" x14ac:dyDescent="0.25">
      <c r="A24" s="24"/>
      <c r="B24" s="7">
        <v>107</v>
      </c>
      <c r="C24" s="7">
        <v>81</v>
      </c>
      <c r="D24" s="7">
        <v>52</v>
      </c>
      <c r="E24" s="7" t="s">
        <v>5</v>
      </c>
    </row>
    <row r="25" spans="1:5" x14ac:dyDescent="0.25">
      <c r="A25" s="24"/>
      <c r="B25" s="7">
        <v>156</v>
      </c>
      <c r="C25" s="7">
        <v>152</v>
      </c>
      <c r="D25" s="7">
        <v>96</v>
      </c>
      <c r="E25" s="7" t="s">
        <v>5</v>
      </c>
    </row>
    <row r="26" spans="1:5" x14ac:dyDescent="0.25">
      <c r="A26" s="24"/>
      <c r="B26" s="7">
        <v>107</v>
      </c>
      <c r="C26" s="7">
        <v>62</v>
      </c>
      <c r="D26" s="7">
        <v>15</v>
      </c>
      <c r="E26" s="7" t="s">
        <v>5</v>
      </c>
    </row>
    <row r="27" spans="1:5" x14ac:dyDescent="0.25">
      <c r="A27" s="24"/>
      <c r="B27" s="7">
        <v>104</v>
      </c>
      <c r="C27" s="7">
        <v>82</v>
      </c>
      <c r="D27" s="7">
        <v>40</v>
      </c>
      <c r="E27" s="7" t="s">
        <v>5</v>
      </c>
    </row>
    <row r="28" spans="1:5" x14ac:dyDescent="0.25">
      <c r="A28" s="24"/>
      <c r="B28" s="7">
        <v>110</v>
      </c>
      <c r="C28" s="7">
        <v>86</v>
      </c>
      <c r="D28" s="7">
        <v>35</v>
      </c>
      <c r="E28" s="7" t="s">
        <v>5</v>
      </c>
    </row>
    <row r="29" spans="1:5" x14ac:dyDescent="0.25">
      <c r="A29" s="24"/>
      <c r="B29" s="7">
        <v>175</v>
      </c>
      <c r="C29" s="7">
        <v>152</v>
      </c>
      <c r="D29" s="7">
        <v>110</v>
      </c>
      <c r="E29" s="7" t="s">
        <v>5</v>
      </c>
    </row>
    <row r="30" spans="1:5" x14ac:dyDescent="0.25">
      <c r="A30" s="24"/>
      <c r="B30" s="7">
        <v>111</v>
      </c>
      <c r="C30" s="7">
        <v>88</v>
      </c>
      <c r="D30" s="7">
        <v>42</v>
      </c>
      <c r="E30" s="7" t="s">
        <v>5</v>
      </c>
    </row>
    <row r="31" spans="1:5" x14ac:dyDescent="0.25">
      <c r="A31" s="24"/>
      <c r="B31" s="7">
        <v>132</v>
      </c>
      <c r="C31" s="7">
        <v>106</v>
      </c>
      <c r="D31" s="7">
        <v>46</v>
      </c>
      <c r="E31" s="7" t="s">
        <v>5</v>
      </c>
    </row>
    <row r="32" spans="1:5" x14ac:dyDescent="0.25">
      <c r="A32" s="24"/>
      <c r="B32" s="7">
        <v>115</v>
      </c>
      <c r="C32" s="7">
        <v>102</v>
      </c>
      <c r="D32" s="7">
        <v>24</v>
      </c>
      <c r="E32" s="7" t="s">
        <v>5</v>
      </c>
    </row>
    <row r="33" spans="1:5" x14ac:dyDescent="0.25">
      <c r="A33" s="24"/>
      <c r="B33" s="7">
        <v>110</v>
      </c>
      <c r="C33" s="7">
        <v>115</v>
      </c>
      <c r="D33" s="7">
        <v>19</v>
      </c>
      <c r="E33" s="7" t="s">
        <v>6</v>
      </c>
    </row>
    <row r="34" spans="1:5" x14ac:dyDescent="0.25">
      <c r="A34" s="24"/>
      <c r="B34" s="7">
        <v>116</v>
      </c>
      <c r="C34" s="7">
        <v>118</v>
      </c>
      <c r="D34" s="7">
        <v>13</v>
      </c>
      <c r="E34" s="7" t="s">
        <v>6</v>
      </c>
    </row>
    <row r="35" spans="1:5" x14ac:dyDescent="0.25">
      <c r="A35" s="24"/>
      <c r="B35" s="7">
        <v>20</v>
      </c>
      <c r="C35" s="7">
        <v>39</v>
      </c>
      <c r="D35" s="7">
        <v>0</v>
      </c>
      <c r="E35" s="7" t="s">
        <v>6</v>
      </c>
    </row>
    <row r="36" spans="1:5" x14ac:dyDescent="0.25">
      <c r="A36" s="24"/>
      <c r="B36" s="7">
        <v>108</v>
      </c>
      <c r="C36" s="7">
        <v>154</v>
      </c>
      <c r="D36" s="7">
        <v>14</v>
      </c>
      <c r="E36" s="7" t="s">
        <v>6</v>
      </c>
    </row>
    <row r="37" spans="1:5" x14ac:dyDescent="0.25">
      <c r="A37" s="24"/>
      <c r="B37" s="7">
        <v>93</v>
      </c>
      <c r="C37" s="7">
        <v>102</v>
      </c>
      <c r="D37" s="7">
        <v>27</v>
      </c>
      <c r="E37" s="7" t="s">
        <v>6</v>
      </c>
    </row>
    <row r="38" spans="1:5" x14ac:dyDescent="0.25">
      <c r="A38" s="24"/>
      <c r="B38" s="7">
        <v>58</v>
      </c>
      <c r="C38" s="7">
        <v>134</v>
      </c>
      <c r="D38" s="7">
        <v>4</v>
      </c>
      <c r="E38" s="7" t="s">
        <v>6</v>
      </c>
    </row>
    <row r="39" spans="1:5" x14ac:dyDescent="0.25">
      <c r="A39" s="24"/>
      <c r="B39" s="7">
        <v>121</v>
      </c>
      <c r="C39" s="7">
        <v>152</v>
      </c>
      <c r="D39" s="7">
        <v>16</v>
      </c>
      <c r="E39" s="7" t="s">
        <v>6</v>
      </c>
    </row>
    <row r="40" spans="1:5" x14ac:dyDescent="0.25">
      <c r="A40" s="24"/>
      <c r="B40" s="7">
        <v>78</v>
      </c>
      <c r="C40" s="7">
        <v>72</v>
      </c>
      <c r="D40" s="7">
        <v>0</v>
      </c>
      <c r="E40" s="7" t="s">
        <v>6</v>
      </c>
    </row>
    <row r="41" spans="1:5" x14ac:dyDescent="0.25">
      <c r="A41" s="24"/>
      <c r="B41" s="7">
        <v>113</v>
      </c>
      <c r="C41" s="7">
        <v>116</v>
      </c>
      <c r="D41" s="7">
        <v>20</v>
      </c>
      <c r="E41" s="7" t="s">
        <v>6</v>
      </c>
    </row>
    <row r="42" spans="1:5" x14ac:dyDescent="0.25">
      <c r="A42" s="24"/>
      <c r="B42" s="7">
        <v>88</v>
      </c>
      <c r="C42" s="7">
        <v>110</v>
      </c>
      <c r="D42" s="7">
        <v>20</v>
      </c>
      <c r="E42" s="7" t="s">
        <v>6</v>
      </c>
    </row>
    <row r="43" spans="1:5" x14ac:dyDescent="0.25">
      <c r="A43" s="24"/>
      <c r="B43" s="7">
        <v>100</v>
      </c>
      <c r="C43" s="7">
        <v>120</v>
      </c>
      <c r="D43" s="7">
        <v>20</v>
      </c>
      <c r="E43" s="7" t="s">
        <v>6</v>
      </c>
    </row>
    <row r="44" spans="1:5" x14ac:dyDescent="0.25">
      <c r="A44" s="24"/>
      <c r="B44" s="7">
        <v>141</v>
      </c>
      <c r="C44" s="7">
        <v>144</v>
      </c>
      <c r="D44" s="7">
        <v>64</v>
      </c>
      <c r="E44" s="7" t="s">
        <v>6</v>
      </c>
    </row>
    <row r="45" spans="1:5" x14ac:dyDescent="0.25">
      <c r="A45" s="24"/>
      <c r="B45" s="7">
        <v>57</v>
      </c>
      <c r="C45" s="7">
        <v>86</v>
      </c>
      <c r="D45" s="7">
        <v>2</v>
      </c>
      <c r="E45" s="7" t="s">
        <v>6</v>
      </c>
    </row>
    <row r="46" spans="1:5" x14ac:dyDescent="0.25">
      <c r="A46" s="24"/>
      <c r="B46" s="7">
        <v>107</v>
      </c>
      <c r="C46" s="7">
        <v>114</v>
      </c>
      <c r="D46" s="7">
        <v>7</v>
      </c>
      <c r="E46" s="7" t="s">
        <v>6</v>
      </c>
    </row>
    <row r="47" spans="1:5" x14ac:dyDescent="0.25">
      <c r="A47" s="24"/>
      <c r="B47" s="7">
        <v>101</v>
      </c>
      <c r="C47" s="7">
        <v>129</v>
      </c>
      <c r="D47" s="7">
        <v>20</v>
      </c>
      <c r="E47" s="7" t="s">
        <v>6</v>
      </c>
    </row>
    <row r="48" spans="1:5" x14ac:dyDescent="0.25">
      <c r="A48" s="24"/>
      <c r="B48" s="7">
        <v>76</v>
      </c>
      <c r="C48" s="7">
        <v>71</v>
      </c>
      <c r="D48" s="7">
        <v>15</v>
      </c>
      <c r="E48" s="7" t="s">
        <v>6</v>
      </c>
    </row>
    <row r="49" spans="1:5" x14ac:dyDescent="0.25">
      <c r="A49" s="24"/>
      <c r="B49" s="7">
        <v>87</v>
      </c>
      <c r="C49" s="7">
        <v>96</v>
      </c>
      <c r="D49" s="7">
        <v>0</v>
      </c>
      <c r="E49" s="7" t="s">
        <v>6</v>
      </c>
    </row>
    <row r="50" spans="1:5" x14ac:dyDescent="0.25">
      <c r="A50" s="24"/>
      <c r="B50" s="7">
        <v>115</v>
      </c>
      <c r="C50" s="7">
        <v>123</v>
      </c>
      <c r="D50" s="7">
        <v>2</v>
      </c>
      <c r="E50" s="7" t="s">
        <v>6</v>
      </c>
    </row>
    <row r="51" spans="1:5" x14ac:dyDescent="0.25">
      <c r="A51" s="24"/>
      <c r="B51" s="7">
        <v>75</v>
      </c>
      <c r="C51" s="7">
        <v>79</v>
      </c>
      <c r="D51" s="7">
        <v>2</v>
      </c>
      <c r="E51" s="7" t="s">
        <v>6</v>
      </c>
    </row>
    <row r="52" spans="1:5" x14ac:dyDescent="0.25">
      <c r="A52" s="24"/>
      <c r="B52" s="7">
        <v>74</v>
      </c>
      <c r="C52" s="7">
        <v>75</v>
      </c>
      <c r="D52" s="7">
        <v>12</v>
      </c>
      <c r="E52" s="7" t="s">
        <v>6</v>
      </c>
    </row>
    <row r="53" spans="1:5" x14ac:dyDescent="0.25">
      <c r="A53" s="24"/>
      <c r="B53" s="7">
        <v>115</v>
      </c>
      <c r="C53" s="7">
        <v>123</v>
      </c>
      <c r="D53" s="7">
        <v>2</v>
      </c>
      <c r="E53" s="7" t="s">
        <v>6</v>
      </c>
    </row>
    <row r="54" spans="1:5" x14ac:dyDescent="0.25">
      <c r="A54" s="24"/>
      <c r="B54" s="7">
        <v>75</v>
      </c>
      <c r="C54" s="7">
        <v>79</v>
      </c>
      <c r="D54" s="7">
        <v>2</v>
      </c>
      <c r="E54" s="7" t="s">
        <v>6</v>
      </c>
    </row>
    <row r="55" spans="1:5" x14ac:dyDescent="0.25">
      <c r="A55" s="24"/>
      <c r="B55" s="7">
        <v>104</v>
      </c>
      <c r="C55" s="7">
        <v>95</v>
      </c>
      <c r="D55" s="7">
        <v>8</v>
      </c>
      <c r="E55" s="7" t="s">
        <v>6</v>
      </c>
    </row>
    <row r="56" spans="1:5" x14ac:dyDescent="0.25">
      <c r="A56" s="24"/>
      <c r="B56" s="7">
        <v>70</v>
      </c>
      <c r="C56" s="7">
        <v>72</v>
      </c>
      <c r="D56" s="7">
        <v>5</v>
      </c>
      <c r="E56" s="7" t="s">
        <v>6</v>
      </c>
    </row>
    <row r="57" spans="1:5" x14ac:dyDescent="0.25">
      <c r="A57" s="24"/>
      <c r="B57" s="7">
        <v>101</v>
      </c>
      <c r="C57" s="7">
        <v>107</v>
      </c>
      <c r="D57" s="7">
        <v>15</v>
      </c>
      <c r="E57" s="7" t="s">
        <v>6</v>
      </c>
    </row>
    <row r="58" spans="1:5" x14ac:dyDescent="0.25">
      <c r="A58" s="24"/>
      <c r="B58" s="7">
        <v>93</v>
      </c>
      <c r="C58" s="7">
        <v>87</v>
      </c>
      <c r="D58" s="7">
        <v>6</v>
      </c>
      <c r="E58" s="7" t="s">
        <v>6</v>
      </c>
    </row>
    <row r="59" spans="1:5" x14ac:dyDescent="0.25">
      <c r="A59" s="24"/>
      <c r="B59" s="7">
        <v>81</v>
      </c>
      <c r="C59" s="7">
        <v>78</v>
      </c>
      <c r="D59" s="7">
        <v>7</v>
      </c>
      <c r="E59" s="7" t="s">
        <v>6</v>
      </c>
    </row>
    <row r="60" spans="1:5" x14ac:dyDescent="0.25">
      <c r="A60" s="24"/>
      <c r="B60" s="7">
        <v>81</v>
      </c>
      <c r="C60" s="7">
        <v>74</v>
      </c>
      <c r="D60" s="7">
        <v>26</v>
      </c>
      <c r="E60" s="7" t="s">
        <v>6</v>
      </c>
    </row>
    <row r="61" spans="1:5" x14ac:dyDescent="0.25">
      <c r="A61" s="24"/>
      <c r="B61" s="7">
        <v>103</v>
      </c>
      <c r="C61" s="7">
        <v>102</v>
      </c>
      <c r="D61" s="7">
        <v>33</v>
      </c>
      <c r="E61" s="7" t="s">
        <v>6</v>
      </c>
    </row>
    <row r="62" spans="1:5" x14ac:dyDescent="0.25">
      <c r="A62" s="24"/>
      <c r="B62" s="7">
        <v>101</v>
      </c>
      <c r="C62" s="7">
        <v>95</v>
      </c>
      <c r="D62" s="7">
        <v>47</v>
      </c>
      <c r="E62" s="7" t="s">
        <v>6</v>
      </c>
    </row>
    <row r="63" spans="1:5" x14ac:dyDescent="0.25">
      <c r="A63" s="24"/>
      <c r="B63" s="7">
        <v>73</v>
      </c>
      <c r="C63" s="7">
        <v>132</v>
      </c>
      <c r="D63" s="7">
        <v>2</v>
      </c>
      <c r="E63" s="7" t="s">
        <v>7</v>
      </c>
    </row>
    <row r="64" spans="1:5" x14ac:dyDescent="0.25">
      <c r="A64" s="24"/>
      <c r="B64" s="7">
        <v>87</v>
      </c>
      <c r="C64" s="7">
        <v>128</v>
      </c>
      <c r="D64" s="7">
        <v>16</v>
      </c>
      <c r="E64" s="7" t="s">
        <v>7</v>
      </c>
    </row>
    <row r="65" spans="1:5" x14ac:dyDescent="0.25">
      <c r="A65" s="24"/>
      <c r="B65" s="7">
        <v>63</v>
      </c>
      <c r="C65" s="7">
        <v>113</v>
      </c>
      <c r="D65" s="7">
        <v>21</v>
      </c>
      <c r="E65" s="7" t="s">
        <v>7</v>
      </c>
    </row>
    <row r="66" spans="1:5" x14ac:dyDescent="0.25">
      <c r="A66" s="24"/>
      <c r="B66" s="7">
        <v>95</v>
      </c>
      <c r="C66" s="7">
        <v>151</v>
      </c>
      <c r="D66" s="7">
        <v>28</v>
      </c>
      <c r="E66" s="7" t="s">
        <v>7</v>
      </c>
    </row>
    <row r="67" spans="1:5" x14ac:dyDescent="0.25">
      <c r="A67" s="24"/>
      <c r="B67" s="7">
        <v>89</v>
      </c>
      <c r="C67" s="7">
        <v>128</v>
      </c>
      <c r="D67" s="7">
        <v>52</v>
      </c>
      <c r="E67" s="7" t="s">
        <v>7</v>
      </c>
    </row>
    <row r="68" spans="1:5" x14ac:dyDescent="0.25">
      <c r="A68" s="24"/>
      <c r="B68" s="7">
        <v>75</v>
      </c>
      <c r="C68" s="7">
        <v>100</v>
      </c>
      <c r="D68" s="7">
        <v>13</v>
      </c>
      <c r="E68" s="7" t="s">
        <v>7</v>
      </c>
    </row>
    <row r="69" spans="1:5" x14ac:dyDescent="0.25">
      <c r="A69" s="24"/>
      <c r="B69" s="7">
        <v>75</v>
      </c>
      <c r="C69" s="7">
        <v>112</v>
      </c>
      <c r="D69" s="7">
        <v>11</v>
      </c>
      <c r="E69" s="7" t="s">
        <v>7</v>
      </c>
    </row>
    <row r="70" spans="1:5" x14ac:dyDescent="0.25">
      <c r="A70" s="24"/>
      <c r="B70" s="7">
        <v>84</v>
      </c>
      <c r="C70" s="7">
        <v>138</v>
      </c>
      <c r="D70" s="7">
        <v>13</v>
      </c>
      <c r="E70" s="7" t="s">
        <v>7</v>
      </c>
    </row>
    <row r="71" spans="1:5" x14ac:dyDescent="0.25">
      <c r="A71" s="24"/>
      <c r="B71" s="7">
        <v>99</v>
      </c>
      <c r="C71" s="7">
        <v>138</v>
      </c>
      <c r="D71" s="7">
        <v>13</v>
      </c>
      <c r="E71" s="7" t="s">
        <v>7</v>
      </c>
    </row>
    <row r="72" spans="1:5" x14ac:dyDescent="0.25">
      <c r="A72" s="24"/>
      <c r="B72" s="7">
        <v>73</v>
      </c>
      <c r="C72" s="7">
        <v>120</v>
      </c>
      <c r="D72" s="7">
        <v>15</v>
      </c>
      <c r="E72" s="7" t="s">
        <v>7</v>
      </c>
    </row>
    <row r="73" spans="1:5" x14ac:dyDescent="0.25">
      <c r="A73" s="24"/>
      <c r="B73" s="7">
        <v>94</v>
      </c>
      <c r="C73" s="7">
        <v>147</v>
      </c>
      <c r="D73" s="7">
        <v>37</v>
      </c>
      <c r="E73" s="7" t="s">
        <v>7</v>
      </c>
    </row>
    <row r="74" spans="1:5" x14ac:dyDescent="0.25">
      <c r="A74" s="24"/>
      <c r="B74" s="7">
        <v>92</v>
      </c>
      <c r="C74" s="7">
        <v>124</v>
      </c>
      <c r="D74" s="7">
        <v>0</v>
      </c>
      <c r="E74" s="7" t="s">
        <v>7</v>
      </c>
    </row>
    <row r="75" spans="1:5" x14ac:dyDescent="0.25">
      <c r="A75" s="24"/>
      <c r="B75" s="7">
        <v>104</v>
      </c>
      <c r="C75" s="7">
        <v>125</v>
      </c>
      <c r="D75" s="7">
        <v>5</v>
      </c>
      <c r="E75" s="7" t="s">
        <v>7</v>
      </c>
    </row>
    <row r="76" spans="1:5" x14ac:dyDescent="0.25">
      <c r="A76" s="24"/>
      <c r="B76" s="7">
        <v>93</v>
      </c>
      <c r="C76" s="7">
        <v>116</v>
      </c>
      <c r="D76" s="7">
        <v>52</v>
      </c>
      <c r="E76" s="7" t="s">
        <v>7</v>
      </c>
    </row>
    <row r="77" spans="1:5" x14ac:dyDescent="0.25">
      <c r="A77" s="24"/>
      <c r="B77" s="7">
        <v>96</v>
      </c>
      <c r="C77" s="7">
        <v>123</v>
      </c>
      <c r="D77" s="7">
        <v>31</v>
      </c>
      <c r="E77" s="7" t="s">
        <v>7</v>
      </c>
    </row>
    <row r="78" spans="1:5" x14ac:dyDescent="0.25">
      <c r="A78" s="24"/>
      <c r="B78" s="7">
        <v>75</v>
      </c>
      <c r="C78" s="7">
        <v>82</v>
      </c>
      <c r="D78" s="7">
        <v>29</v>
      </c>
      <c r="E78" s="7" t="s">
        <v>7</v>
      </c>
    </row>
    <row r="79" spans="1:5" x14ac:dyDescent="0.25">
      <c r="A79" s="24"/>
      <c r="B79" s="7">
        <v>81</v>
      </c>
      <c r="C79" s="7">
        <v>102</v>
      </c>
      <c r="D79" s="7">
        <v>42</v>
      </c>
      <c r="E79" s="7" t="s">
        <v>7</v>
      </c>
    </row>
    <row r="80" spans="1:5" x14ac:dyDescent="0.25">
      <c r="A80" s="24"/>
      <c r="B80" s="7">
        <v>99</v>
      </c>
      <c r="C80" s="7">
        <v>141</v>
      </c>
      <c r="D80" s="7">
        <v>13</v>
      </c>
      <c r="E80" s="7" t="s">
        <v>7</v>
      </c>
    </row>
    <row r="81" spans="1:5" x14ac:dyDescent="0.25">
      <c r="A81" s="24"/>
      <c r="B81" s="7">
        <v>104</v>
      </c>
      <c r="C81" s="7">
        <v>141</v>
      </c>
      <c r="D81" s="7">
        <v>56</v>
      </c>
      <c r="E81" s="7" t="s">
        <v>7</v>
      </c>
    </row>
    <row r="82" spans="1:5" x14ac:dyDescent="0.25">
      <c r="A82" s="24"/>
      <c r="B82" s="7">
        <v>110</v>
      </c>
      <c r="C82" s="7">
        <v>154</v>
      </c>
      <c r="D82" s="7">
        <v>10</v>
      </c>
      <c r="E82" s="7" t="s">
        <v>7</v>
      </c>
    </row>
    <row r="83" spans="1:5" x14ac:dyDescent="0.25">
      <c r="A83" s="24"/>
      <c r="B83" s="7">
        <v>91</v>
      </c>
      <c r="C83" s="7">
        <v>59</v>
      </c>
      <c r="D83" s="7">
        <v>33</v>
      </c>
      <c r="E83" s="7" t="s">
        <v>7</v>
      </c>
    </row>
    <row r="84" spans="1:5" x14ac:dyDescent="0.25">
      <c r="A84" s="24"/>
      <c r="B84" s="7">
        <v>107</v>
      </c>
      <c r="C84" s="7">
        <v>167</v>
      </c>
      <c r="D84" s="7">
        <v>13</v>
      </c>
      <c r="E84" s="7" t="s">
        <v>7</v>
      </c>
    </row>
    <row r="85" spans="1:5" x14ac:dyDescent="0.25">
      <c r="A85" s="24"/>
      <c r="B85" s="7">
        <v>103</v>
      </c>
      <c r="C85" s="7">
        <v>127</v>
      </c>
      <c r="D85" s="7">
        <v>9</v>
      </c>
      <c r="E85" s="7" t="s">
        <v>7</v>
      </c>
    </row>
    <row r="86" spans="1:5" x14ac:dyDescent="0.25">
      <c r="A86" s="24"/>
      <c r="B86" s="7">
        <v>104</v>
      </c>
      <c r="C86" s="7">
        <v>141</v>
      </c>
      <c r="D86" s="7">
        <v>56</v>
      </c>
      <c r="E86" s="7" t="s">
        <v>7</v>
      </c>
    </row>
    <row r="87" spans="1:5" x14ac:dyDescent="0.25">
      <c r="A87" s="24"/>
      <c r="B87" s="7">
        <v>110</v>
      </c>
      <c r="C87" s="7">
        <v>154</v>
      </c>
      <c r="D87" s="7">
        <v>10</v>
      </c>
      <c r="E87" s="7" t="s">
        <v>7</v>
      </c>
    </row>
    <row r="88" spans="1:5" x14ac:dyDescent="0.25">
      <c r="A88" s="24"/>
      <c r="B88" s="7">
        <v>99</v>
      </c>
      <c r="C88" s="7">
        <v>141</v>
      </c>
      <c r="D88" s="7">
        <v>13</v>
      </c>
      <c r="E88" s="7" t="s">
        <v>7</v>
      </c>
    </row>
    <row r="89" spans="1:5" x14ac:dyDescent="0.25">
      <c r="A89" s="24"/>
      <c r="B89" s="7">
        <v>70</v>
      </c>
      <c r="C89" s="7">
        <v>107</v>
      </c>
      <c r="D89" s="7">
        <v>23</v>
      </c>
      <c r="E89" s="7" t="s">
        <v>7</v>
      </c>
    </row>
    <row r="90" spans="1:5" x14ac:dyDescent="0.25">
      <c r="A90" s="24"/>
      <c r="B90" s="7">
        <v>92</v>
      </c>
      <c r="C90" s="7">
        <v>133</v>
      </c>
      <c r="D90" s="7">
        <v>5</v>
      </c>
      <c r="E90" s="7" t="s">
        <v>7</v>
      </c>
    </row>
    <row r="91" spans="1:5" x14ac:dyDescent="0.25">
      <c r="A91" s="24"/>
      <c r="B91" s="7">
        <v>79</v>
      </c>
      <c r="C91" s="7">
        <v>112</v>
      </c>
      <c r="D91" s="7">
        <v>18</v>
      </c>
      <c r="E91" s="7" t="s">
        <v>7</v>
      </c>
    </row>
    <row r="92" spans="1:5" x14ac:dyDescent="0.25">
      <c r="A92" s="24"/>
      <c r="B92" s="7">
        <v>115</v>
      </c>
      <c r="C92" s="7">
        <v>133</v>
      </c>
      <c r="D92" s="7">
        <v>25</v>
      </c>
      <c r="E92" s="7" t="s">
        <v>7</v>
      </c>
    </row>
    <row r="93" spans="1:5" x14ac:dyDescent="0.25">
      <c r="A93" s="4"/>
    </row>
    <row r="94" spans="1:5" x14ac:dyDescent="0.25">
      <c r="A94" s="4"/>
      <c r="B94" s="20"/>
      <c r="C94" s="21" t="s">
        <v>26</v>
      </c>
      <c r="D94" s="9" t="s">
        <v>27</v>
      </c>
      <c r="E94" s="9" t="s">
        <v>28</v>
      </c>
    </row>
    <row r="95" spans="1:5" x14ac:dyDescent="0.25">
      <c r="B95" s="19" t="s">
        <v>25</v>
      </c>
      <c r="C95" s="10">
        <f>COUNTIF(E3:E92,E4)</f>
        <v>30</v>
      </c>
      <c r="D95" s="10">
        <f>COUNTIF(E3:E92,E44)</f>
        <v>30</v>
      </c>
      <c r="E95" s="10">
        <f>COUNTIF(E3:E92,E79)</f>
        <v>30</v>
      </c>
    </row>
    <row r="96" spans="1:5" x14ac:dyDescent="0.25">
      <c r="B96" s="7"/>
      <c r="C96" s="25">
        <f>SUM(C95,D95,E95)</f>
        <v>90</v>
      </c>
      <c r="D96" s="25"/>
      <c r="E96" s="25"/>
    </row>
    <row r="97" spans="2:12" x14ac:dyDescent="0.25">
      <c r="C97" s="5"/>
      <c r="D97" s="1"/>
      <c r="E97" s="1"/>
    </row>
    <row r="98" spans="2:12" x14ac:dyDescent="0.25">
      <c r="B98" s="3" t="s">
        <v>9</v>
      </c>
      <c r="C98" s="3"/>
      <c r="F98" s="3" t="s">
        <v>18</v>
      </c>
      <c r="G98" s="3"/>
      <c r="J98" s="3" t="s">
        <v>15</v>
      </c>
      <c r="K98" s="3"/>
    </row>
    <row r="99" spans="2:12" x14ac:dyDescent="0.25">
      <c r="B99" s="3" t="s">
        <v>10</v>
      </c>
      <c r="C99" s="3"/>
      <c r="F99" s="3" t="s">
        <v>10</v>
      </c>
      <c r="G99" s="3"/>
      <c r="J99" s="3" t="s">
        <v>19</v>
      </c>
      <c r="K99" s="3"/>
    </row>
    <row r="100" spans="2:12" x14ac:dyDescent="0.25">
      <c r="B100" s="6" t="s">
        <v>0</v>
      </c>
      <c r="C100" s="6" t="s">
        <v>29</v>
      </c>
      <c r="D100" s="6" t="s">
        <v>30</v>
      </c>
      <c r="F100" s="9" t="s">
        <v>1</v>
      </c>
      <c r="G100" s="9" t="s">
        <v>16</v>
      </c>
      <c r="H100" s="9" t="s">
        <v>17</v>
      </c>
      <c r="J100" s="9" t="s">
        <v>2</v>
      </c>
      <c r="K100" s="9" t="s">
        <v>20</v>
      </c>
      <c r="L100" s="9" t="s">
        <v>21</v>
      </c>
    </row>
    <row r="101" spans="2:12" x14ac:dyDescent="0.25">
      <c r="B101" s="7">
        <v>137</v>
      </c>
      <c r="C101" s="7">
        <f t="shared" ref="C101:C124" si="0">B101-$D$129</f>
        <v>10.333333333333329</v>
      </c>
      <c r="D101" s="7">
        <f>POWER(C101,2)</f>
        <v>106.77777777777769</v>
      </c>
      <c r="F101" s="7">
        <v>62</v>
      </c>
      <c r="G101" s="7">
        <f>F101-$H$129</f>
        <v>-37.65384615384616</v>
      </c>
      <c r="H101" s="7">
        <f>POWER(G101,2)</f>
        <v>1417.8121301775152</v>
      </c>
      <c r="J101" s="7">
        <v>14</v>
      </c>
      <c r="K101" s="7">
        <f>J101-$L$129</f>
        <v>-34.636363636363633</v>
      </c>
      <c r="L101" s="7">
        <f>POWER(K101,2)</f>
        <v>1199.677685950413</v>
      </c>
    </row>
    <row r="102" spans="2:12" x14ac:dyDescent="0.25">
      <c r="B102" s="7">
        <v>125</v>
      </c>
      <c r="C102" s="7">
        <f t="shared" si="0"/>
        <v>-1.6666666666666714</v>
      </c>
      <c r="D102" s="7">
        <f t="shared" ref="D102:D124" si="1">POWER(C102,2)</f>
        <v>2.7777777777777937</v>
      </c>
      <c r="F102" s="7">
        <v>79</v>
      </c>
      <c r="G102" s="7">
        <f t="shared" ref="G102:G126" si="2">F102-$H$129</f>
        <v>-20.65384615384616</v>
      </c>
      <c r="H102" s="7">
        <f t="shared" ref="H102:H126" si="3">POWER(G102,2)</f>
        <v>426.58136094674586</v>
      </c>
      <c r="J102" s="7">
        <v>15</v>
      </c>
      <c r="K102" s="7">
        <f t="shared" ref="K102:K122" si="4">J102-$L$129</f>
        <v>-33.636363636363633</v>
      </c>
      <c r="L102" s="7">
        <f t="shared" ref="L102:L122" si="5">POWER(K102,2)</f>
        <v>1131.4049586776857</v>
      </c>
    </row>
    <row r="103" spans="2:12" x14ac:dyDescent="0.25">
      <c r="B103" s="7">
        <v>135</v>
      </c>
      <c r="C103" s="7">
        <f t="shared" si="0"/>
        <v>8.3333333333333286</v>
      </c>
      <c r="D103" s="7">
        <f t="shared" si="1"/>
        <v>69.444444444444372</v>
      </c>
      <c r="F103" s="7">
        <v>80</v>
      </c>
      <c r="G103" s="7">
        <f t="shared" si="2"/>
        <v>-19.65384615384616</v>
      </c>
      <c r="H103" s="7">
        <f>POWER(G103,2)</f>
        <v>386.27366863905354</v>
      </c>
      <c r="J103" s="7">
        <v>22</v>
      </c>
      <c r="K103" s="7">
        <f t="shared" si="4"/>
        <v>-26.636363636363633</v>
      </c>
      <c r="L103" s="7">
        <f t="shared" si="5"/>
        <v>709.49586776859485</v>
      </c>
    </row>
    <row r="104" spans="2:12" x14ac:dyDescent="0.25">
      <c r="B104" s="7">
        <v>153</v>
      </c>
      <c r="C104" s="7">
        <f t="shared" si="0"/>
        <v>26.333333333333329</v>
      </c>
      <c r="D104" s="7">
        <f t="shared" si="1"/>
        <v>693.44444444444423</v>
      </c>
      <c r="F104" s="7">
        <v>81</v>
      </c>
      <c r="G104" s="7">
        <f t="shared" si="2"/>
        <v>-18.65384615384616</v>
      </c>
      <c r="H104" s="7">
        <f t="shared" si="3"/>
        <v>347.96597633136122</v>
      </c>
      <c r="J104" s="7">
        <v>23</v>
      </c>
      <c r="K104" s="7">
        <f t="shared" si="4"/>
        <v>-25.636363636363633</v>
      </c>
      <c r="L104" s="7">
        <f t="shared" si="5"/>
        <v>657.2231404958676</v>
      </c>
    </row>
    <row r="105" spans="2:12" x14ac:dyDescent="0.25">
      <c r="B105" s="7">
        <v>123</v>
      </c>
      <c r="C105" s="7">
        <f t="shared" si="0"/>
        <v>-3.6666666666666714</v>
      </c>
      <c r="D105" s="7">
        <f t="shared" si="1"/>
        <v>13.444444444444478</v>
      </c>
      <c r="F105" s="7">
        <v>82</v>
      </c>
      <c r="G105" s="7">
        <f t="shared" si="2"/>
        <v>-17.65384615384616</v>
      </c>
      <c r="H105" s="7">
        <f t="shared" si="3"/>
        <v>311.6582840236689</v>
      </c>
      <c r="J105" s="7">
        <v>24</v>
      </c>
      <c r="K105" s="7">
        <f t="shared" si="4"/>
        <v>-24.636363636363633</v>
      </c>
      <c r="L105" s="7">
        <f t="shared" si="5"/>
        <v>606.95041322314034</v>
      </c>
    </row>
    <row r="106" spans="2:12" x14ac:dyDescent="0.25">
      <c r="B106" s="7">
        <v>127</v>
      </c>
      <c r="C106" s="7">
        <f t="shared" si="0"/>
        <v>0.3333333333333286</v>
      </c>
      <c r="D106" s="7">
        <f t="shared" si="1"/>
        <v>0.11111111111110795</v>
      </c>
      <c r="F106" s="7">
        <v>86</v>
      </c>
      <c r="G106" s="7">
        <f t="shared" si="2"/>
        <v>-13.65384615384616</v>
      </c>
      <c r="H106" s="7">
        <f t="shared" si="3"/>
        <v>186.42751479289959</v>
      </c>
      <c r="J106" s="7">
        <v>28</v>
      </c>
      <c r="K106" s="7">
        <f t="shared" si="4"/>
        <v>-20.636363636363633</v>
      </c>
      <c r="L106" s="7">
        <f t="shared" si="5"/>
        <v>425.85950413223128</v>
      </c>
    </row>
    <row r="107" spans="2:12" x14ac:dyDescent="0.25">
      <c r="B107" s="7">
        <v>109</v>
      </c>
      <c r="C107" s="7">
        <f t="shared" si="0"/>
        <v>-17.666666666666671</v>
      </c>
      <c r="D107" s="7">
        <f t="shared" si="1"/>
        <v>312.11111111111126</v>
      </c>
      <c r="F107" s="7">
        <v>88</v>
      </c>
      <c r="G107" s="7">
        <f t="shared" si="2"/>
        <v>-11.65384615384616</v>
      </c>
      <c r="H107" s="7">
        <f t="shared" si="3"/>
        <v>135.81213017751494</v>
      </c>
      <c r="J107" s="7">
        <v>34</v>
      </c>
      <c r="K107" s="7">
        <f t="shared" si="4"/>
        <v>-14.636363636363633</v>
      </c>
      <c r="L107" s="7">
        <f t="shared" si="5"/>
        <v>214.22314049586768</v>
      </c>
    </row>
    <row r="108" spans="2:12" x14ac:dyDescent="0.25">
      <c r="B108" s="7">
        <v>112</v>
      </c>
      <c r="C108" s="7">
        <f t="shared" si="0"/>
        <v>-14.666666666666671</v>
      </c>
      <c r="D108" s="7">
        <f t="shared" si="1"/>
        <v>215.11111111111126</v>
      </c>
      <c r="F108" s="7">
        <v>89</v>
      </c>
      <c r="G108" s="7">
        <f t="shared" si="2"/>
        <v>-10.65384615384616</v>
      </c>
      <c r="H108" s="7">
        <f t="shared" si="3"/>
        <v>113.50443786982262</v>
      </c>
      <c r="J108" s="7">
        <v>35</v>
      </c>
      <c r="K108" s="7">
        <f t="shared" si="4"/>
        <v>-13.636363636363633</v>
      </c>
      <c r="L108" s="7">
        <f t="shared" si="5"/>
        <v>185.9504132231404</v>
      </c>
    </row>
    <row r="109" spans="2:12" x14ac:dyDescent="0.25">
      <c r="B109" s="7">
        <v>116</v>
      </c>
      <c r="C109" s="7">
        <f t="shared" si="0"/>
        <v>-10.666666666666671</v>
      </c>
      <c r="D109" s="7">
        <f t="shared" si="1"/>
        <v>113.77777777777789</v>
      </c>
      <c r="F109" s="7">
        <v>90</v>
      </c>
      <c r="G109" s="7">
        <f t="shared" si="2"/>
        <v>-9.6538461538461604</v>
      </c>
      <c r="H109" s="7">
        <f t="shared" si="3"/>
        <v>93.196745562130303</v>
      </c>
      <c r="J109" s="7">
        <v>38</v>
      </c>
      <c r="K109" s="7">
        <f t="shared" si="4"/>
        <v>-10.636363636363633</v>
      </c>
      <c r="L109" s="7">
        <f t="shared" si="5"/>
        <v>113.1322314049586</v>
      </c>
    </row>
    <row r="110" spans="2:12" x14ac:dyDescent="0.25">
      <c r="B110" s="7">
        <v>104</v>
      </c>
      <c r="C110" s="7">
        <f t="shared" si="0"/>
        <v>-22.666666666666671</v>
      </c>
      <c r="D110" s="7">
        <f t="shared" si="1"/>
        <v>513.77777777777794</v>
      </c>
      <c r="F110" s="7">
        <v>91</v>
      </c>
      <c r="G110" s="7">
        <f t="shared" si="2"/>
        <v>-8.6538461538461604</v>
      </c>
      <c r="H110" s="7">
        <f t="shared" si="3"/>
        <v>74.889053254437982</v>
      </c>
      <c r="J110" s="7">
        <v>39</v>
      </c>
      <c r="K110" s="7">
        <f t="shared" si="4"/>
        <v>-9.6363636363636331</v>
      </c>
      <c r="L110" s="7">
        <f t="shared" si="5"/>
        <v>92.859504132231336</v>
      </c>
    </row>
    <row r="111" spans="2:12" x14ac:dyDescent="0.25">
      <c r="B111" s="7">
        <v>122</v>
      </c>
      <c r="C111" s="7">
        <f t="shared" si="0"/>
        <v>-4.6666666666666714</v>
      </c>
      <c r="D111" s="7">
        <f t="shared" si="1"/>
        <v>21.777777777777821</v>
      </c>
      <c r="F111" s="7">
        <v>92</v>
      </c>
      <c r="G111" s="7">
        <f t="shared" si="2"/>
        <v>-7.6538461538461604</v>
      </c>
      <c r="H111" s="7">
        <f t="shared" si="3"/>
        <v>58.581360946745662</v>
      </c>
      <c r="J111" s="7">
        <v>40</v>
      </c>
      <c r="K111" s="7">
        <f t="shared" si="4"/>
        <v>-8.6363636363636331</v>
      </c>
      <c r="L111" s="7">
        <f t="shared" si="5"/>
        <v>74.58677685950407</v>
      </c>
    </row>
    <row r="112" spans="2:12" x14ac:dyDescent="0.25">
      <c r="B112" s="7">
        <v>126</v>
      </c>
      <c r="C112" s="7">
        <f t="shared" si="0"/>
        <v>-0.6666666666666714</v>
      </c>
      <c r="D112" s="7">
        <f t="shared" si="1"/>
        <v>0.44444444444445075</v>
      </c>
      <c r="F112" s="7">
        <v>95</v>
      </c>
      <c r="G112" s="7">
        <f t="shared" si="2"/>
        <v>-4.6538461538461604</v>
      </c>
      <c r="H112" s="7">
        <f t="shared" si="3"/>
        <v>21.658284023668699</v>
      </c>
      <c r="J112" s="7">
        <v>42</v>
      </c>
      <c r="K112" s="7">
        <f t="shared" si="4"/>
        <v>-6.6363636363636331</v>
      </c>
      <c r="L112" s="7">
        <f t="shared" si="5"/>
        <v>44.041322314049545</v>
      </c>
    </row>
    <row r="113" spans="2:12" x14ac:dyDescent="0.25">
      <c r="B113" s="7">
        <v>119</v>
      </c>
      <c r="C113" s="7">
        <f t="shared" si="0"/>
        <v>-7.6666666666666714</v>
      </c>
      <c r="D113" s="7">
        <f t="shared" si="1"/>
        <v>58.77777777777785</v>
      </c>
      <c r="F113" s="7">
        <v>96</v>
      </c>
      <c r="G113" s="7">
        <f t="shared" si="2"/>
        <v>-3.6538461538461604</v>
      </c>
      <c r="H113" s="7">
        <f t="shared" si="3"/>
        <v>13.35059171597638</v>
      </c>
      <c r="J113" s="7">
        <v>44</v>
      </c>
      <c r="K113" s="7">
        <f t="shared" si="4"/>
        <v>-4.6363636363636331</v>
      </c>
      <c r="L113" s="7">
        <f t="shared" si="5"/>
        <v>21.495867768595012</v>
      </c>
    </row>
    <row r="114" spans="2:12" x14ac:dyDescent="0.25">
      <c r="B114" s="7">
        <v>174</v>
      </c>
      <c r="C114" s="7">
        <f t="shared" si="0"/>
        <v>47.333333333333329</v>
      </c>
      <c r="D114" s="7">
        <f t="shared" si="1"/>
        <v>2240.4444444444439</v>
      </c>
      <c r="F114" s="7">
        <v>100</v>
      </c>
      <c r="G114" s="7">
        <f t="shared" si="2"/>
        <v>0.34615384615383959</v>
      </c>
      <c r="H114" s="7">
        <f t="shared" si="3"/>
        <v>0.11982248520709605</v>
      </c>
      <c r="J114" s="7">
        <v>46</v>
      </c>
      <c r="K114" s="7">
        <f t="shared" si="4"/>
        <v>-2.6363636363636331</v>
      </c>
      <c r="L114" s="7">
        <f t="shared" si="5"/>
        <v>6.9504132231404787</v>
      </c>
    </row>
    <row r="115" spans="2:12" x14ac:dyDescent="0.25">
      <c r="B115" s="7">
        <v>102</v>
      </c>
      <c r="C115" s="7">
        <f t="shared" si="0"/>
        <v>-24.666666666666671</v>
      </c>
      <c r="D115" s="7">
        <f t="shared" si="1"/>
        <v>608.44444444444468</v>
      </c>
      <c r="F115" s="7">
        <v>102</v>
      </c>
      <c r="G115" s="7">
        <f t="shared" si="2"/>
        <v>2.3461538461538396</v>
      </c>
      <c r="H115" s="7">
        <f t="shared" si="3"/>
        <v>5.5044378698224543</v>
      </c>
      <c r="J115" s="7">
        <v>52</v>
      </c>
      <c r="K115" s="7">
        <f t="shared" si="4"/>
        <v>3.3636363636363669</v>
      </c>
      <c r="L115" s="7">
        <f t="shared" si="5"/>
        <v>11.314049586776882</v>
      </c>
    </row>
    <row r="116" spans="2:12" x14ac:dyDescent="0.25">
      <c r="B116" s="7">
        <v>120</v>
      </c>
      <c r="C116" s="7">
        <f t="shared" si="0"/>
        <v>-6.6666666666666714</v>
      </c>
      <c r="D116" s="7">
        <f t="shared" si="1"/>
        <v>44.444444444444507</v>
      </c>
      <c r="F116" s="7">
        <v>103</v>
      </c>
      <c r="G116" s="7">
        <f t="shared" si="2"/>
        <v>3.3461538461538396</v>
      </c>
      <c r="H116" s="7">
        <f t="shared" si="3"/>
        <v>11.196745562130134</v>
      </c>
      <c r="J116" s="7">
        <v>56</v>
      </c>
      <c r="K116" s="7">
        <f t="shared" si="4"/>
        <v>7.3636363636363669</v>
      </c>
      <c r="L116" s="7">
        <f t="shared" si="5"/>
        <v>54.223140495867817</v>
      </c>
    </row>
    <row r="117" spans="2:12" x14ac:dyDescent="0.25">
      <c r="B117" s="7">
        <v>130</v>
      </c>
      <c r="C117" s="7">
        <f t="shared" si="0"/>
        <v>3.3333333333333286</v>
      </c>
      <c r="D117" s="7">
        <f t="shared" si="1"/>
        <v>11.111111111111079</v>
      </c>
      <c r="F117" s="7">
        <v>104</v>
      </c>
      <c r="G117" s="7">
        <f t="shared" si="2"/>
        <v>4.3461538461538396</v>
      </c>
      <c r="H117" s="7">
        <f t="shared" si="3"/>
        <v>18.889053254437812</v>
      </c>
      <c r="J117" s="7">
        <v>65</v>
      </c>
      <c r="K117" s="7">
        <f t="shared" si="4"/>
        <v>16.363636363636367</v>
      </c>
      <c r="L117" s="7">
        <f t="shared" si="5"/>
        <v>267.76859504132244</v>
      </c>
    </row>
    <row r="118" spans="2:12" x14ac:dyDescent="0.25">
      <c r="B118" s="7">
        <v>107</v>
      </c>
      <c r="C118" s="7">
        <f t="shared" si="0"/>
        <v>-19.666666666666671</v>
      </c>
      <c r="D118" s="7">
        <f t="shared" si="1"/>
        <v>386.77777777777794</v>
      </c>
      <c r="F118" s="7">
        <v>105</v>
      </c>
      <c r="G118" s="7">
        <f t="shared" si="2"/>
        <v>5.3461538461538396</v>
      </c>
      <c r="H118" s="7">
        <f t="shared" si="3"/>
        <v>28.581360946745491</v>
      </c>
      <c r="J118" s="7">
        <v>72</v>
      </c>
      <c r="K118" s="7">
        <f t="shared" si="4"/>
        <v>23.363636363636367</v>
      </c>
      <c r="L118" s="7">
        <f t="shared" si="5"/>
        <v>545.85950413223156</v>
      </c>
    </row>
    <row r="119" spans="2:12" x14ac:dyDescent="0.25">
      <c r="B119" s="7">
        <v>156</v>
      </c>
      <c r="C119" s="7">
        <f t="shared" si="0"/>
        <v>29.333333333333329</v>
      </c>
      <c r="D119" s="7">
        <f t="shared" si="1"/>
        <v>860.44444444444412</v>
      </c>
      <c r="F119" s="7">
        <v>106</v>
      </c>
      <c r="G119" s="7">
        <f t="shared" si="2"/>
        <v>6.3461538461538396</v>
      </c>
      <c r="H119" s="7">
        <f t="shared" si="3"/>
        <v>40.27366863905317</v>
      </c>
      <c r="J119" s="7">
        <v>73</v>
      </c>
      <c r="K119" s="7">
        <f t="shared" si="4"/>
        <v>24.363636363636367</v>
      </c>
      <c r="L119" s="7">
        <f t="shared" si="5"/>
        <v>593.58677685950431</v>
      </c>
    </row>
    <row r="120" spans="2:12" x14ac:dyDescent="0.25">
      <c r="B120" s="7">
        <v>110</v>
      </c>
      <c r="C120" s="7">
        <f t="shared" si="0"/>
        <v>-16.666666666666671</v>
      </c>
      <c r="D120" s="7">
        <f t="shared" si="1"/>
        <v>277.77777777777794</v>
      </c>
      <c r="F120" s="7">
        <v>107</v>
      </c>
      <c r="G120" s="7">
        <f t="shared" si="2"/>
        <v>7.3461538461538396</v>
      </c>
      <c r="H120" s="7">
        <f t="shared" si="3"/>
        <v>53.965976331360849</v>
      </c>
      <c r="J120" s="7">
        <v>96</v>
      </c>
      <c r="K120" s="7">
        <f t="shared" si="4"/>
        <v>47.363636363636367</v>
      </c>
      <c r="L120" s="7">
        <f t="shared" si="5"/>
        <v>2243.3140495867769</v>
      </c>
    </row>
    <row r="121" spans="2:12" x14ac:dyDescent="0.25">
      <c r="B121" s="7">
        <v>175</v>
      </c>
      <c r="C121" s="7">
        <f t="shared" si="0"/>
        <v>48.333333333333329</v>
      </c>
      <c r="D121" s="7">
        <f t="shared" si="1"/>
        <v>2336.1111111111109</v>
      </c>
      <c r="F121" s="7">
        <v>108</v>
      </c>
      <c r="G121" s="7">
        <f t="shared" si="2"/>
        <v>8.3461538461538396</v>
      </c>
      <c r="H121" s="7">
        <f t="shared" si="3"/>
        <v>69.658284023668529</v>
      </c>
      <c r="J121" s="7">
        <v>102</v>
      </c>
      <c r="K121" s="7">
        <f t="shared" si="4"/>
        <v>53.363636363636367</v>
      </c>
      <c r="L121" s="7">
        <f t="shared" si="5"/>
        <v>2847.6776859504134</v>
      </c>
    </row>
    <row r="122" spans="2:12" x14ac:dyDescent="0.25">
      <c r="B122" s="7">
        <v>111</v>
      </c>
      <c r="C122" s="7">
        <f t="shared" si="0"/>
        <v>-15.666666666666671</v>
      </c>
      <c r="D122" s="7">
        <f t="shared" si="1"/>
        <v>245.4444444444446</v>
      </c>
      <c r="F122" s="7">
        <v>109</v>
      </c>
      <c r="G122" s="7">
        <f t="shared" si="2"/>
        <v>9.3461538461538396</v>
      </c>
      <c r="H122" s="7">
        <f t="shared" si="3"/>
        <v>87.350591715976208</v>
      </c>
      <c r="J122" s="7">
        <v>110</v>
      </c>
      <c r="K122" s="7">
        <f t="shared" si="4"/>
        <v>61.363636363636367</v>
      </c>
      <c r="L122" s="7">
        <f t="shared" si="5"/>
        <v>3765.4958677685954</v>
      </c>
    </row>
    <row r="123" spans="2:12" x14ac:dyDescent="0.25">
      <c r="B123" s="7">
        <v>132</v>
      </c>
      <c r="C123" s="7">
        <f t="shared" si="0"/>
        <v>5.3333333333333286</v>
      </c>
      <c r="D123" s="7">
        <f t="shared" si="1"/>
        <v>28.444444444444393</v>
      </c>
      <c r="F123" s="7">
        <v>110</v>
      </c>
      <c r="G123" s="7">
        <f t="shared" si="2"/>
        <v>10.34615384615384</v>
      </c>
      <c r="H123" s="7">
        <f t="shared" si="3"/>
        <v>107.04289940828389</v>
      </c>
      <c r="J123" s="8">
        <f>SUM(J101:J122)</f>
        <v>1070</v>
      </c>
      <c r="K123" s="7"/>
      <c r="L123" s="8">
        <f>SUM(L101:L122)</f>
        <v>15813.090909090908</v>
      </c>
    </row>
    <row r="124" spans="2:12" x14ac:dyDescent="0.25">
      <c r="B124" s="7">
        <v>115</v>
      </c>
      <c r="C124" s="7">
        <f t="shared" si="0"/>
        <v>-11.666666666666671</v>
      </c>
      <c r="D124" s="7">
        <f t="shared" si="1"/>
        <v>136.11111111111123</v>
      </c>
      <c r="F124" s="7">
        <v>112</v>
      </c>
      <c r="G124" s="7">
        <f t="shared" si="2"/>
        <v>12.34615384615384</v>
      </c>
      <c r="H124" s="7">
        <f t="shared" si="3"/>
        <v>152.42751479289925</v>
      </c>
    </row>
    <row r="125" spans="2:12" x14ac:dyDescent="0.25">
      <c r="B125" s="8">
        <f>SUM(B101:B124)</f>
        <v>3040</v>
      </c>
      <c r="C125" s="7"/>
      <c r="D125" s="8">
        <f>SUM(D101:D124)</f>
        <v>9297.3333333333358</v>
      </c>
      <c r="F125" s="7">
        <v>152</v>
      </c>
      <c r="G125" s="7">
        <f t="shared" si="2"/>
        <v>52.34615384615384</v>
      </c>
      <c r="H125" s="7">
        <f t="shared" si="3"/>
        <v>2740.1198224852064</v>
      </c>
    </row>
    <row r="126" spans="2:12" x14ac:dyDescent="0.25">
      <c r="F126" s="7">
        <v>162</v>
      </c>
      <c r="G126" s="7">
        <f t="shared" si="2"/>
        <v>62.34615384615384</v>
      </c>
      <c r="H126" s="7">
        <f t="shared" si="3"/>
        <v>3887.0428994082831</v>
      </c>
    </row>
    <row r="127" spans="2:12" x14ac:dyDescent="0.25">
      <c r="F127" s="8">
        <f>SUM(F101:F126)</f>
        <v>2591</v>
      </c>
      <c r="G127" s="7"/>
      <c r="H127" s="8">
        <f>SUM(H101:H126)</f>
        <v>10789.884615384615</v>
      </c>
    </row>
    <row r="129" spans="2:12" x14ac:dyDescent="0.25">
      <c r="B129" t="s">
        <v>11</v>
      </c>
      <c r="D129" s="3">
        <f>B125/COUNTA(B101:B124)</f>
        <v>126.66666666666667</v>
      </c>
      <c r="F129" t="s">
        <v>11</v>
      </c>
      <c r="H129" s="3">
        <f>F127/COUNTA(F101:F126)</f>
        <v>99.65384615384616</v>
      </c>
      <c r="J129" t="s">
        <v>11</v>
      </c>
      <c r="L129" s="3">
        <f>J123/COUNTA(J101:J122)</f>
        <v>48.636363636363633</v>
      </c>
    </row>
    <row r="130" spans="2:12" x14ac:dyDescent="0.25">
      <c r="B130" t="s">
        <v>13</v>
      </c>
      <c r="D130" s="3">
        <f>SQRT(D125/(COUNTA(D101:D124)-1))</f>
        <v>20.105518746303741</v>
      </c>
      <c r="F130" t="s">
        <v>13</v>
      </c>
      <c r="H130" s="3">
        <f>SQRT(H127/(COUNTA(H101:H126)-1))</f>
        <v>20.774873877243746</v>
      </c>
      <c r="J130" t="s">
        <v>13</v>
      </c>
      <c r="L130" s="3">
        <f>SQRT(L123/(COUNTA(L101:L122)-1))</f>
        <v>27.440924346754958</v>
      </c>
    </row>
    <row r="133" spans="2:12" x14ac:dyDescent="0.25">
      <c r="B133" s="20" t="s">
        <v>9</v>
      </c>
      <c r="C133" s="20"/>
      <c r="D133" s="20"/>
      <c r="F133" s="3" t="s">
        <v>18</v>
      </c>
      <c r="G133" s="3"/>
      <c r="H133" s="3"/>
      <c r="J133" s="3" t="s">
        <v>15</v>
      </c>
      <c r="K133" s="3"/>
      <c r="L133" s="3"/>
    </row>
    <row r="134" spans="2:12" x14ac:dyDescent="0.25">
      <c r="B134" s="20" t="s">
        <v>12</v>
      </c>
      <c r="C134" s="20"/>
      <c r="D134" s="20"/>
      <c r="F134" s="3" t="s">
        <v>12</v>
      </c>
      <c r="G134" s="3"/>
      <c r="H134" s="3"/>
      <c r="J134" s="3" t="s">
        <v>22</v>
      </c>
      <c r="K134" s="3"/>
      <c r="L134" s="3"/>
    </row>
    <row r="135" spans="2:12" x14ac:dyDescent="0.25">
      <c r="B135" s="19" t="s">
        <v>0</v>
      </c>
      <c r="C135" s="19" t="s">
        <v>29</v>
      </c>
      <c r="D135" s="19" t="s">
        <v>30</v>
      </c>
      <c r="F135" s="9" t="s">
        <v>1</v>
      </c>
      <c r="G135" s="9" t="s">
        <v>16</v>
      </c>
      <c r="H135" s="9" t="s">
        <v>17</v>
      </c>
      <c r="J135" s="9" t="s">
        <v>2</v>
      </c>
      <c r="K135" s="9" t="s">
        <v>20</v>
      </c>
      <c r="L135" s="9" t="s">
        <v>21</v>
      </c>
    </row>
    <row r="136" spans="2:12" x14ac:dyDescent="0.25">
      <c r="B136" s="7">
        <v>20</v>
      </c>
      <c r="C136" s="7">
        <f t="shared" ref="C136:C159" si="6">B136-$D$163</f>
        <v>-71.5</v>
      </c>
      <c r="D136" s="7">
        <f>POWER(C136,2)</f>
        <v>5112.25</v>
      </c>
      <c r="F136" s="7">
        <v>39</v>
      </c>
      <c r="G136" s="7">
        <f t="shared" ref="G136:G160" si="7">F136-$H$163</f>
        <v>-64.599999999999994</v>
      </c>
      <c r="H136" s="7">
        <f>POWER(G136,2)</f>
        <v>4173.1599999999989</v>
      </c>
      <c r="J136" s="7">
        <v>0</v>
      </c>
      <c r="K136" s="7">
        <f t="shared" ref="K136:K154" si="8">J136-$L$163</f>
        <v>-17.789473684210527</v>
      </c>
      <c r="L136" s="7">
        <f>POWER(K136,2)</f>
        <v>316.46537396121886</v>
      </c>
    </row>
    <row r="137" spans="2:12" x14ac:dyDescent="0.25">
      <c r="B137" s="7">
        <v>57</v>
      </c>
      <c r="C137" s="7">
        <f t="shared" si="6"/>
        <v>-34.5</v>
      </c>
      <c r="D137" s="7">
        <f t="shared" ref="D137:D159" si="9">POWER(C137,2)</f>
        <v>1190.25</v>
      </c>
      <c r="F137" s="7">
        <v>71</v>
      </c>
      <c r="G137" s="7">
        <f t="shared" si="7"/>
        <v>-32.599999999999994</v>
      </c>
      <c r="H137" s="7">
        <f t="shared" ref="H137:H160" si="10">POWER(G137,2)</f>
        <v>1062.7599999999995</v>
      </c>
      <c r="J137" s="7">
        <v>2</v>
      </c>
      <c r="K137" s="7">
        <f t="shared" si="8"/>
        <v>-15.789473684210527</v>
      </c>
      <c r="L137" s="7">
        <f t="shared" ref="L137:L154" si="11">POWER(K137,2)</f>
        <v>249.30747922437678</v>
      </c>
    </row>
    <row r="138" spans="2:12" x14ac:dyDescent="0.25">
      <c r="B138" s="7">
        <v>58</v>
      </c>
      <c r="C138" s="7">
        <f t="shared" si="6"/>
        <v>-33.5</v>
      </c>
      <c r="D138" s="7">
        <f t="shared" si="9"/>
        <v>1122.25</v>
      </c>
      <c r="F138" s="7">
        <v>72</v>
      </c>
      <c r="G138" s="7">
        <f t="shared" si="7"/>
        <v>-31.599999999999994</v>
      </c>
      <c r="H138" s="7">
        <f t="shared" si="10"/>
        <v>998.5599999999996</v>
      </c>
      <c r="J138" s="7">
        <v>4</v>
      </c>
      <c r="K138" s="7">
        <f t="shared" si="8"/>
        <v>-13.789473684210527</v>
      </c>
      <c r="L138" s="7">
        <f t="shared" si="11"/>
        <v>190.14958448753467</v>
      </c>
    </row>
    <row r="139" spans="2:12" x14ac:dyDescent="0.25">
      <c r="B139" s="7">
        <v>70</v>
      </c>
      <c r="C139" s="7">
        <f t="shared" si="6"/>
        <v>-21.5</v>
      </c>
      <c r="D139" s="7">
        <f t="shared" si="9"/>
        <v>462.25</v>
      </c>
      <c r="F139" s="7">
        <v>74</v>
      </c>
      <c r="G139" s="7">
        <f t="shared" si="7"/>
        <v>-29.599999999999994</v>
      </c>
      <c r="H139" s="7">
        <f t="shared" si="10"/>
        <v>876.15999999999963</v>
      </c>
      <c r="J139" s="7">
        <v>5</v>
      </c>
      <c r="K139" s="7">
        <f t="shared" si="8"/>
        <v>-12.789473684210527</v>
      </c>
      <c r="L139" s="7">
        <f t="shared" si="11"/>
        <v>163.5706371191136</v>
      </c>
    </row>
    <row r="140" spans="2:12" x14ac:dyDescent="0.25">
      <c r="B140" s="7">
        <v>74</v>
      </c>
      <c r="C140" s="7">
        <f t="shared" si="6"/>
        <v>-17.5</v>
      </c>
      <c r="D140" s="7">
        <f t="shared" si="9"/>
        <v>306.25</v>
      </c>
      <c r="F140" s="7">
        <v>75</v>
      </c>
      <c r="G140" s="7">
        <f t="shared" si="7"/>
        <v>-28.599999999999994</v>
      </c>
      <c r="H140" s="7">
        <f t="shared" si="10"/>
        <v>817.9599999999997</v>
      </c>
      <c r="J140" s="7">
        <v>6</v>
      </c>
      <c r="K140" s="7">
        <f t="shared" si="8"/>
        <v>-11.789473684210527</v>
      </c>
      <c r="L140" s="7">
        <f t="shared" si="11"/>
        <v>138.99168975069256</v>
      </c>
    </row>
    <row r="141" spans="2:12" x14ac:dyDescent="0.25">
      <c r="B141" s="7">
        <v>75</v>
      </c>
      <c r="C141" s="7">
        <f t="shared" si="6"/>
        <v>-16.5</v>
      </c>
      <c r="D141" s="7">
        <f t="shared" si="9"/>
        <v>272.25</v>
      </c>
      <c r="F141" s="7">
        <v>78</v>
      </c>
      <c r="G141" s="7">
        <f t="shared" si="7"/>
        <v>-25.599999999999994</v>
      </c>
      <c r="H141" s="7">
        <f t="shared" si="10"/>
        <v>655.35999999999967</v>
      </c>
      <c r="J141" s="7">
        <v>7</v>
      </c>
      <c r="K141" s="7">
        <f t="shared" si="8"/>
        <v>-10.789473684210527</v>
      </c>
      <c r="L141" s="7">
        <f t="shared" si="11"/>
        <v>116.41274238227149</v>
      </c>
    </row>
    <row r="142" spans="2:12" x14ac:dyDescent="0.25">
      <c r="B142" s="7">
        <v>76</v>
      </c>
      <c r="C142" s="7">
        <f t="shared" si="6"/>
        <v>-15.5</v>
      </c>
      <c r="D142" s="7">
        <f t="shared" si="9"/>
        <v>240.25</v>
      </c>
      <c r="F142" s="7">
        <v>79</v>
      </c>
      <c r="G142" s="7">
        <f t="shared" si="7"/>
        <v>-24.599999999999994</v>
      </c>
      <c r="H142" s="7">
        <f t="shared" si="10"/>
        <v>605.15999999999974</v>
      </c>
      <c r="J142" s="7">
        <v>8</v>
      </c>
      <c r="K142" s="7">
        <f t="shared" si="8"/>
        <v>-9.7894736842105274</v>
      </c>
      <c r="L142" s="7">
        <f t="shared" si="11"/>
        <v>95.833795013850434</v>
      </c>
    </row>
    <row r="143" spans="2:12" x14ac:dyDescent="0.25">
      <c r="B143" s="7">
        <v>78</v>
      </c>
      <c r="C143" s="7">
        <f t="shared" si="6"/>
        <v>-13.5</v>
      </c>
      <c r="D143" s="7">
        <f t="shared" si="9"/>
        <v>182.25</v>
      </c>
      <c r="F143" s="7">
        <v>86</v>
      </c>
      <c r="G143" s="7">
        <f t="shared" si="7"/>
        <v>-17.599999999999994</v>
      </c>
      <c r="H143" s="7">
        <f t="shared" si="10"/>
        <v>309.75999999999982</v>
      </c>
      <c r="J143" s="7">
        <v>12</v>
      </c>
      <c r="K143" s="7">
        <f t="shared" si="8"/>
        <v>-5.7894736842105274</v>
      </c>
      <c r="L143" s="7">
        <f t="shared" si="11"/>
        <v>33.518005540166214</v>
      </c>
    </row>
    <row r="144" spans="2:12" x14ac:dyDescent="0.25">
      <c r="B144" s="7">
        <v>81</v>
      </c>
      <c r="C144" s="7">
        <f t="shared" si="6"/>
        <v>-10.5</v>
      </c>
      <c r="D144" s="7">
        <f t="shared" si="9"/>
        <v>110.25</v>
      </c>
      <c r="F144" s="7">
        <v>87</v>
      </c>
      <c r="G144" s="7">
        <f t="shared" si="7"/>
        <v>-16.599999999999994</v>
      </c>
      <c r="H144" s="7">
        <f t="shared" si="10"/>
        <v>275.55999999999983</v>
      </c>
      <c r="J144" s="7">
        <v>13</v>
      </c>
      <c r="K144" s="7">
        <f t="shared" si="8"/>
        <v>-4.7894736842105274</v>
      </c>
      <c r="L144" s="7">
        <f t="shared" si="11"/>
        <v>22.939058171745163</v>
      </c>
    </row>
    <row r="145" spans="2:12" x14ac:dyDescent="0.25">
      <c r="B145" s="7">
        <v>87</v>
      </c>
      <c r="C145" s="7">
        <f t="shared" si="6"/>
        <v>-4.5</v>
      </c>
      <c r="D145" s="7">
        <f t="shared" si="9"/>
        <v>20.25</v>
      </c>
      <c r="F145" s="7">
        <v>95</v>
      </c>
      <c r="G145" s="7">
        <f t="shared" si="7"/>
        <v>-8.5999999999999943</v>
      </c>
      <c r="H145" s="7">
        <f t="shared" si="10"/>
        <v>73.959999999999908</v>
      </c>
      <c r="J145" s="7">
        <v>14</v>
      </c>
      <c r="K145" s="7">
        <f t="shared" si="8"/>
        <v>-3.7894736842105274</v>
      </c>
      <c r="L145" s="7">
        <f t="shared" si="11"/>
        <v>14.360110803324108</v>
      </c>
    </row>
    <row r="146" spans="2:12" x14ac:dyDescent="0.25">
      <c r="B146" s="7">
        <v>88</v>
      </c>
      <c r="C146" s="7">
        <f t="shared" si="6"/>
        <v>-3.5</v>
      </c>
      <c r="D146" s="7">
        <f t="shared" si="9"/>
        <v>12.25</v>
      </c>
      <c r="F146" s="7">
        <v>96</v>
      </c>
      <c r="G146" s="7">
        <f t="shared" si="7"/>
        <v>-7.5999999999999943</v>
      </c>
      <c r="H146" s="7">
        <f t="shared" si="10"/>
        <v>57.759999999999913</v>
      </c>
      <c r="J146" s="7">
        <v>15</v>
      </c>
      <c r="K146" s="7">
        <f t="shared" si="8"/>
        <v>-2.7894736842105274</v>
      </c>
      <c r="L146" s="7">
        <f t="shared" si="11"/>
        <v>7.7811634349030534</v>
      </c>
    </row>
    <row r="147" spans="2:12" x14ac:dyDescent="0.25">
      <c r="B147" s="7">
        <v>93</v>
      </c>
      <c r="C147" s="7">
        <f t="shared" si="6"/>
        <v>1.5</v>
      </c>
      <c r="D147" s="7">
        <f t="shared" si="9"/>
        <v>2.25</v>
      </c>
      <c r="F147" s="7">
        <v>102</v>
      </c>
      <c r="G147" s="7">
        <f t="shared" si="7"/>
        <v>-1.5999999999999943</v>
      </c>
      <c r="H147" s="7">
        <f t="shared" si="10"/>
        <v>2.5599999999999818</v>
      </c>
      <c r="J147" s="7">
        <v>16</v>
      </c>
      <c r="K147" s="7">
        <f t="shared" si="8"/>
        <v>-1.7894736842105274</v>
      </c>
      <c r="L147" s="7">
        <f t="shared" si="11"/>
        <v>3.2022160664819985</v>
      </c>
    </row>
    <row r="148" spans="2:12" x14ac:dyDescent="0.25">
      <c r="B148" s="7">
        <v>100</v>
      </c>
      <c r="C148" s="7">
        <f t="shared" si="6"/>
        <v>8.5</v>
      </c>
      <c r="D148" s="7">
        <f t="shared" si="9"/>
        <v>72.25</v>
      </c>
      <c r="F148" s="7">
        <v>107</v>
      </c>
      <c r="G148" s="7">
        <f t="shared" si="7"/>
        <v>3.4000000000000057</v>
      </c>
      <c r="H148" s="7">
        <f t="shared" si="10"/>
        <v>11.560000000000038</v>
      </c>
      <c r="J148" s="7">
        <v>19</v>
      </c>
      <c r="K148" s="7">
        <f t="shared" si="8"/>
        <v>1.2105263157894726</v>
      </c>
      <c r="L148" s="7">
        <f t="shared" si="11"/>
        <v>1.4653739612188339</v>
      </c>
    </row>
    <row r="149" spans="2:12" x14ac:dyDescent="0.25">
      <c r="B149" s="7">
        <v>101</v>
      </c>
      <c r="C149" s="7">
        <f t="shared" si="6"/>
        <v>9.5</v>
      </c>
      <c r="D149" s="7">
        <f t="shared" si="9"/>
        <v>90.25</v>
      </c>
      <c r="F149" s="7">
        <v>110</v>
      </c>
      <c r="G149" s="7">
        <f t="shared" si="7"/>
        <v>6.4000000000000057</v>
      </c>
      <c r="H149" s="7">
        <f t="shared" si="10"/>
        <v>40.960000000000072</v>
      </c>
      <c r="J149" s="7">
        <v>20</v>
      </c>
      <c r="K149" s="7">
        <f t="shared" si="8"/>
        <v>2.2105263157894726</v>
      </c>
      <c r="L149" s="7">
        <f t="shared" si="11"/>
        <v>4.886426592797779</v>
      </c>
    </row>
    <row r="150" spans="2:12" x14ac:dyDescent="0.25">
      <c r="B150" s="7">
        <v>103</v>
      </c>
      <c r="C150" s="7">
        <f t="shared" si="6"/>
        <v>11.5</v>
      </c>
      <c r="D150" s="7">
        <f t="shared" si="9"/>
        <v>132.25</v>
      </c>
      <c r="F150" s="7">
        <v>114</v>
      </c>
      <c r="G150" s="7">
        <f t="shared" si="7"/>
        <v>10.400000000000006</v>
      </c>
      <c r="H150" s="7">
        <f t="shared" si="10"/>
        <v>108.16000000000012</v>
      </c>
      <c r="J150" s="7">
        <v>26</v>
      </c>
      <c r="K150" s="7">
        <f t="shared" si="8"/>
        <v>8.2105263157894726</v>
      </c>
      <c r="L150" s="7">
        <f t="shared" si="11"/>
        <v>67.412742382271446</v>
      </c>
    </row>
    <row r="151" spans="2:12" x14ac:dyDescent="0.25">
      <c r="B151" s="7">
        <v>104</v>
      </c>
      <c r="C151" s="7">
        <f t="shared" si="6"/>
        <v>12.5</v>
      </c>
      <c r="D151" s="7">
        <f t="shared" si="9"/>
        <v>156.25</v>
      </c>
      <c r="F151" s="7">
        <v>115</v>
      </c>
      <c r="G151" s="7">
        <f t="shared" si="7"/>
        <v>11.400000000000006</v>
      </c>
      <c r="H151" s="7">
        <f t="shared" si="10"/>
        <v>129.96000000000012</v>
      </c>
      <c r="J151" s="7">
        <v>27</v>
      </c>
      <c r="K151" s="7">
        <f t="shared" si="8"/>
        <v>9.2105263157894726</v>
      </c>
      <c r="L151" s="7">
        <f t="shared" si="11"/>
        <v>84.833795013850391</v>
      </c>
    </row>
    <row r="152" spans="2:12" x14ac:dyDescent="0.25">
      <c r="B152" s="7">
        <v>107</v>
      </c>
      <c r="C152" s="7">
        <f t="shared" si="6"/>
        <v>15.5</v>
      </c>
      <c r="D152" s="7">
        <f t="shared" si="9"/>
        <v>240.25</v>
      </c>
      <c r="F152" s="7">
        <v>116</v>
      </c>
      <c r="G152" s="7">
        <f t="shared" si="7"/>
        <v>12.400000000000006</v>
      </c>
      <c r="H152" s="7">
        <f t="shared" si="10"/>
        <v>153.76000000000013</v>
      </c>
      <c r="J152" s="7">
        <v>33</v>
      </c>
      <c r="K152" s="7">
        <f t="shared" si="8"/>
        <v>15.210526315789473</v>
      </c>
      <c r="L152" s="7">
        <f t="shared" si="11"/>
        <v>231.36011080332406</v>
      </c>
    </row>
    <row r="153" spans="2:12" x14ac:dyDescent="0.25">
      <c r="B153" s="7">
        <v>108</v>
      </c>
      <c r="C153" s="7">
        <f t="shared" si="6"/>
        <v>16.5</v>
      </c>
      <c r="D153" s="7">
        <f t="shared" si="9"/>
        <v>272.25</v>
      </c>
      <c r="F153" s="7">
        <v>118</v>
      </c>
      <c r="G153" s="7">
        <f t="shared" si="7"/>
        <v>14.400000000000006</v>
      </c>
      <c r="H153" s="7">
        <f t="shared" si="10"/>
        <v>207.36000000000016</v>
      </c>
      <c r="J153" s="7">
        <v>47</v>
      </c>
      <c r="K153" s="7">
        <f t="shared" si="8"/>
        <v>29.210526315789473</v>
      </c>
      <c r="L153" s="7">
        <f t="shared" si="11"/>
        <v>853.25484764542932</v>
      </c>
    </row>
    <row r="154" spans="2:12" x14ac:dyDescent="0.25">
      <c r="B154" s="7">
        <v>110</v>
      </c>
      <c r="C154" s="7">
        <f t="shared" si="6"/>
        <v>18.5</v>
      </c>
      <c r="D154" s="7">
        <f t="shared" si="9"/>
        <v>342.25</v>
      </c>
      <c r="F154" s="7">
        <v>120</v>
      </c>
      <c r="G154" s="7">
        <f t="shared" si="7"/>
        <v>16.400000000000006</v>
      </c>
      <c r="H154" s="7">
        <f t="shared" si="10"/>
        <v>268.96000000000021</v>
      </c>
      <c r="J154" s="7">
        <v>64</v>
      </c>
      <c r="K154" s="7">
        <f t="shared" si="8"/>
        <v>46.210526315789473</v>
      </c>
      <c r="L154" s="7">
        <f t="shared" si="11"/>
        <v>2135.4127423822715</v>
      </c>
    </row>
    <row r="155" spans="2:12" x14ac:dyDescent="0.25">
      <c r="B155" s="7">
        <v>113</v>
      </c>
      <c r="C155" s="7">
        <f t="shared" si="6"/>
        <v>21.5</v>
      </c>
      <c r="D155" s="7">
        <f t="shared" si="9"/>
        <v>462.25</v>
      </c>
      <c r="F155" s="7">
        <v>123</v>
      </c>
      <c r="G155" s="7">
        <f t="shared" si="7"/>
        <v>19.400000000000006</v>
      </c>
      <c r="H155" s="7">
        <f t="shared" si="10"/>
        <v>376.36000000000024</v>
      </c>
      <c r="J155" s="8">
        <f>SUM(J136:J154)</f>
        <v>338</v>
      </c>
      <c r="K155" s="7"/>
      <c r="L155" s="8">
        <f>SUM(L136:L154)</f>
        <v>4731.1578947368416</v>
      </c>
    </row>
    <row r="156" spans="2:12" x14ac:dyDescent="0.25">
      <c r="B156" s="7">
        <v>115</v>
      </c>
      <c r="C156" s="7">
        <f t="shared" si="6"/>
        <v>23.5</v>
      </c>
      <c r="D156" s="7">
        <f t="shared" si="9"/>
        <v>552.25</v>
      </c>
      <c r="F156" s="7">
        <v>129</v>
      </c>
      <c r="G156" s="7">
        <f t="shared" si="7"/>
        <v>25.400000000000006</v>
      </c>
      <c r="H156" s="7">
        <f t="shared" si="10"/>
        <v>645.16000000000031</v>
      </c>
    </row>
    <row r="157" spans="2:12" x14ac:dyDescent="0.25">
      <c r="B157" s="7">
        <v>116</v>
      </c>
      <c r="C157" s="7">
        <f t="shared" si="6"/>
        <v>24.5</v>
      </c>
      <c r="D157" s="7">
        <f t="shared" si="9"/>
        <v>600.25</v>
      </c>
      <c r="F157" s="7">
        <v>134</v>
      </c>
      <c r="G157" s="7">
        <f t="shared" si="7"/>
        <v>30.400000000000006</v>
      </c>
      <c r="H157" s="7">
        <f t="shared" si="10"/>
        <v>924.16000000000031</v>
      </c>
    </row>
    <row r="158" spans="2:12" x14ac:dyDescent="0.25">
      <c r="B158" s="7">
        <v>121</v>
      </c>
      <c r="C158" s="7">
        <f t="shared" si="6"/>
        <v>29.5</v>
      </c>
      <c r="D158" s="7">
        <f t="shared" si="9"/>
        <v>870.25</v>
      </c>
      <c r="F158" s="7">
        <v>144</v>
      </c>
      <c r="G158" s="7">
        <f t="shared" si="7"/>
        <v>40.400000000000006</v>
      </c>
      <c r="H158" s="7">
        <f t="shared" si="10"/>
        <v>1632.1600000000005</v>
      </c>
    </row>
    <row r="159" spans="2:12" x14ac:dyDescent="0.25">
      <c r="B159" s="7">
        <v>141</v>
      </c>
      <c r="C159" s="7">
        <f t="shared" si="6"/>
        <v>49.5</v>
      </c>
      <c r="D159" s="7">
        <f t="shared" si="9"/>
        <v>2450.25</v>
      </c>
      <c r="F159" s="7">
        <v>152</v>
      </c>
      <c r="G159" s="7">
        <f t="shared" si="7"/>
        <v>48.400000000000006</v>
      </c>
      <c r="H159" s="7">
        <f t="shared" si="10"/>
        <v>2342.5600000000004</v>
      </c>
    </row>
    <row r="160" spans="2:12" x14ac:dyDescent="0.25">
      <c r="B160" s="8">
        <f>SUM(B136:B159)</f>
        <v>2196</v>
      </c>
      <c r="C160" s="7"/>
      <c r="D160" s="8">
        <f>SUM(D136:D159)</f>
        <v>15274</v>
      </c>
      <c r="F160" s="7">
        <v>154</v>
      </c>
      <c r="G160" s="7">
        <f t="shared" si="7"/>
        <v>50.400000000000006</v>
      </c>
      <c r="H160" s="7">
        <f t="shared" si="10"/>
        <v>2540.1600000000008</v>
      </c>
    </row>
    <row r="161" spans="2:12" x14ac:dyDescent="0.25">
      <c r="F161" s="8">
        <f>SUM(F136:F160)</f>
        <v>2590</v>
      </c>
      <c r="G161" s="7"/>
      <c r="H161" s="8">
        <f>SUM(H136:H160)</f>
        <v>19290</v>
      </c>
    </row>
    <row r="163" spans="2:12" x14ac:dyDescent="0.25">
      <c r="B163" t="s">
        <v>11</v>
      </c>
      <c r="D163" s="3">
        <f>B160/COUNTA(B136:B159)</f>
        <v>91.5</v>
      </c>
      <c r="F163" t="s">
        <v>11</v>
      </c>
      <c r="H163" s="3">
        <f>F161/COUNTA(F136:F160)</f>
        <v>103.6</v>
      </c>
      <c r="J163" t="s">
        <v>11</v>
      </c>
      <c r="L163" s="3">
        <f>J155/COUNTA(J136:J154)</f>
        <v>17.789473684210527</v>
      </c>
    </row>
    <row r="164" spans="2:12" x14ac:dyDescent="0.25">
      <c r="B164" t="s">
        <v>13</v>
      </c>
      <c r="D164" s="3">
        <f>SQRT(D160/(COUNTA(D136:D159)-1))</f>
        <v>25.769884681964317</v>
      </c>
      <c r="F164" t="s">
        <v>13</v>
      </c>
      <c r="H164" s="3">
        <f>SQRT(H161/(COUNTA(H136:H160)-1))</f>
        <v>28.350485004669672</v>
      </c>
      <c r="J164" t="s">
        <v>13</v>
      </c>
      <c r="L164" s="3">
        <f>SQRT(L155/(COUNTA(L136:L154)-1))</f>
        <v>16.21240590606952</v>
      </c>
    </row>
    <row r="167" spans="2:12" x14ac:dyDescent="0.25">
      <c r="B167" s="3" t="s">
        <v>9</v>
      </c>
      <c r="C167" s="3"/>
      <c r="D167" s="3"/>
    </row>
    <row r="168" spans="2:12" x14ac:dyDescent="0.25">
      <c r="B168" s="3" t="s">
        <v>14</v>
      </c>
      <c r="C168" s="3"/>
      <c r="D168" s="3"/>
      <c r="F168" s="3" t="s">
        <v>18</v>
      </c>
      <c r="G168" s="3"/>
      <c r="H168" s="3"/>
      <c r="J168" s="3" t="s">
        <v>15</v>
      </c>
      <c r="K168" s="3"/>
      <c r="L168" s="3"/>
    </row>
    <row r="169" spans="2:12" x14ac:dyDescent="0.25">
      <c r="B169" s="9" t="s">
        <v>0</v>
      </c>
      <c r="C169" s="9" t="s">
        <v>29</v>
      </c>
      <c r="D169" s="9" t="s">
        <v>30</v>
      </c>
      <c r="F169" s="3" t="s">
        <v>14</v>
      </c>
      <c r="G169" s="3"/>
      <c r="H169" s="3"/>
      <c r="J169" s="3" t="s">
        <v>23</v>
      </c>
      <c r="K169" s="3"/>
      <c r="L169" s="3"/>
    </row>
    <row r="170" spans="2:12" x14ac:dyDescent="0.25">
      <c r="B170" s="7">
        <v>63</v>
      </c>
      <c r="C170" s="7">
        <f t="shared" ref="C170:C190" si="12">B170-$D$195</f>
        <v>-27.476190476190482</v>
      </c>
      <c r="D170" s="7">
        <f>POWER(C170,2)</f>
        <v>754.94104308390047</v>
      </c>
      <c r="F170" s="9" t="s">
        <v>1</v>
      </c>
      <c r="G170" s="9" t="s">
        <v>16</v>
      </c>
      <c r="H170" s="9" t="s">
        <v>17</v>
      </c>
      <c r="J170" s="9" t="s">
        <v>2</v>
      </c>
      <c r="K170" s="9" t="s">
        <v>20</v>
      </c>
      <c r="L170" s="9" t="s">
        <v>21</v>
      </c>
    </row>
    <row r="171" spans="2:12" x14ac:dyDescent="0.25">
      <c r="B171" s="7">
        <v>70</v>
      </c>
      <c r="C171" s="7">
        <f t="shared" si="12"/>
        <v>-20.476190476190482</v>
      </c>
      <c r="D171" s="7">
        <f t="shared" ref="D171:D190" si="13">POWER(C171,2)</f>
        <v>419.27437641723378</v>
      </c>
      <c r="F171" s="7">
        <v>59</v>
      </c>
      <c r="G171" s="7">
        <f t="shared" ref="G171:G192" si="14">F171-$H$195</f>
        <v>-63.772727272727266</v>
      </c>
      <c r="H171" s="7">
        <f>POWER(G171,2)</f>
        <v>4066.9607438016519</v>
      </c>
      <c r="J171" s="7">
        <v>0</v>
      </c>
      <c r="K171" s="7">
        <f t="shared" ref="K171:K191" si="15">J171-$L$195</f>
        <v>-22.666666666666668</v>
      </c>
      <c r="L171" s="7">
        <f>POWER(K171,2)</f>
        <v>513.77777777777783</v>
      </c>
    </row>
    <row r="172" spans="2:12" x14ac:dyDescent="0.25">
      <c r="B172" s="7">
        <v>73</v>
      </c>
      <c r="C172" s="7">
        <f t="shared" si="12"/>
        <v>-17.476190476190482</v>
      </c>
      <c r="D172" s="7">
        <f>POWER(C172,2)</f>
        <v>305.41723356009089</v>
      </c>
      <c r="F172" s="7">
        <v>82</v>
      </c>
      <c r="G172" s="7">
        <f t="shared" si="14"/>
        <v>-40.772727272727266</v>
      </c>
      <c r="H172" s="7">
        <f t="shared" ref="H172:H192" si="16">POWER(G172,2)</f>
        <v>1662.4152892561979</v>
      </c>
      <c r="J172" s="7">
        <v>2</v>
      </c>
      <c r="K172" s="7">
        <f t="shared" si="15"/>
        <v>-20.666666666666668</v>
      </c>
      <c r="L172" s="7">
        <f t="shared" ref="L172:L191" si="17">POWER(K172,2)</f>
        <v>427.11111111111114</v>
      </c>
    </row>
    <row r="173" spans="2:12" x14ac:dyDescent="0.25">
      <c r="B173" s="7">
        <v>75</v>
      </c>
      <c r="C173" s="7">
        <f t="shared" si="12"/>
        <v>-15.476190476190482</v>
      </c>
      <c r="D173" s="7">
        <f t="shared" si="13"/>
        <v>239.51247165532897</v>
      </c>
      <c r="F173" s="7">
        <v>100</v>
      </c>
      <c r="G173" s="7">
        <f t="shared" si="14"/>
        <v>-22.772727272727266</v>
      </c>
      <c r="H173" s="7">
        <f t="shared" si="16"/>
        <v>518.59710743801622</v>
      </c>
      <c r="J173" s="7">
        <v>5</v>
      </c>
      <c r="K173" s="7">
        <f t="shared" si="15"/>
        <v>-17.666666666666668</v>
      </c>
      <c r="L173" s="7">
        <f t="shared" si="17"/>
        <v>312.11111111111114</v>
      </c>
    </row>
    <row r="174" spans="2:12" x14ac:dyDescent="0.25">
      <c r="B174" s="7">
        <v>79</v>
      </c>
      <c r="C174" s="7">
        <f t="shared" si="12"/>
        <v>-11.476190476190482</v>
      </c>
      <c r="D174" s="7">
        <f t="shared" si="13"/>
        <v>131.70294784580511</v>
      </c>
      <c r="F174" s="7">
        <v>102</v>
      </c>
      <c r="G174" s="7">
        <f t="shared" si="14"/>
        <v>-20.772727272727266</v>
      </c>
      <c r="H174" s="7">
        <f t="shared" si="16"/>
        <v>431.50619834710716</v>
      </c>
      <c r="J174" s="7">
        <v>9</v>
      </c>
      <c r="K174" s="7">
        <f t="shared" si="15"/>
        <v>-13.666666666666668</v>
      </c>
      <c r="L174" s="7">
        <f t="shared" si="17"/>
        <v>186.7777777777778</v>
      </c>
    </row>
    <row r="175" spans="2:12" x14ac:dyDescent="0.25">
      <c r="B175" s="7">
        <v>81</v>
      </c>
      <c r="C175" s="7">
        <f t="shared" si="12"/>
        <v>-9.4761904761904816</v>
      </c>
      <c r="D175" s="7">
        <f t="shared" si="13"/>
        <v>89.798185941043187</v>
      </c>
      <c r="F175" s="7">
        <v>107</v>
      </c>
      <c r="G175" s="7">
        <f t="shared" si="14"/>
        <v>-15.772727272727266</v>
      </c>
      <c r="H175" s="7">
        <f t="shared" si="16"/>
        <v>248.7789256198345</v>
      </c>
      <c r="J175" s="7">
        <v>10</v>
      </c>
      <c r="K175" s="7">
        <f t="shared" si="15"/>
        <v>-12.666666666666668</v>
      </c>
      <c r="L175" s="7">
        <f t="shared" si="17"/>
        <v>160.44444444444449</v>
      </c>
    </row>
    <row r="176" spans="2:12" x14ac:dyDescent="0.25">
      <c r="B176" s="7">
        <v>84</v>
      </c>
      <c r="C176" s="7">
        <f t="shared" si="12"/>
        <v>-6.4761904761904816</v>
      </c>
      <c r="D176" s="7">
        <f t="shared" si="13"/>
        <v>41.941043083900297</v>
      </c>
      <c r="F176" s="7">
        <v>112</v>
      </c>
      <c r="G176" s="7">
        <f t="shared" si="14"/>
        <v>-10.772727272727266</v>
      </c>
      <c r="H176" s="7">
        <f t="shared" si="16"/>
        <v>116.05165289256185</v>
      </c>
      <c r="J176" s="7">
        <v>11</v>
      </c>
      <c r="K176" s="7">
        <f t="shared" si="15"/>
        <v>-11.666666666666668</v>
      </c>
      <c r="L176" s="7">
        <f t="shared" si="17"/>
        <v>136.11111111111114</v>
      </c>
    </row>
    <row r="177" spans="2:12" x14ac:dyDescent="0.25">
      <c r="B177" s="7">
        <v>87</v>
      </c>
      <c r="C177" s="7">
        <f t="shared" si="12"/>
        <v>-3.4761904761904816</v>
      </c>
      <c r="D177" s="7">
        <f t="shared" si="13"/>
        <v>12.083900226757407</v>
      </c>
      <c r="F177" s="7">
        <v>113</v>
      </c>
      <c r="G177" s="7">
        <f t="shared" si="14"/>
        <v>-9.7727272727272663</v>
      </c>
      <c r="H177" s="7">
        <f t="shared" si="16"/>
        <v>95.506198347107315</v>
      </c>
      <c r="J177" s="7">
        <v>13</v>
      </c>
      <c r="K177" s="7">
        <f t="shared" si="15"/>
        <v>-9.6666666666666679</v>
      </c>
      <c r="L177" s="7">
        <f t="shared" si="17"/>
        <v>93.444444444444471</v>
      </c>
    </row>
    <row r="178" spans="2:12" x14ac:dyDescent="0.25">
      <c r="B178" s="7">
        <v>89</v>
      </c>
      <c r="C178" s="7">
        <f t="shared" si="12"/>
        <v>-1.4761904761904816</v>
      </c>
      <c r="D178" s="7">
        <f t="shared" si="13"/>
        <v>2.179138321995481</v>
      </c>
      <c r="F178" s="7">
        <v>116</v>
      </c>
      <c r="G178" s="7">
        <f t="shared" si="14"/>
        <v>-6.7727272727272663</v>
      </c>
      <c r="H178" s="7">
        <f t="shared" si="16"/>
        <v>45.869834710743717</v>
      </c>
      <c r="J178" s="7">
        <v>15</v>
      </c>
      <c r="K178" s="7">
        <f t="shared" si="15"/>
        <v>-7.6666666666666679</v>
      </c>
      <c r="L178" s="7">
        <f t="shared" si="17"/>
        <v>58.777777777777793</v>
      </c>
    </row>
    <row r="179" spans="2:12" x14ac:dyDescent="0.25">
      <c r="B179" s="7">
        <v>91</v>
      </c>
      <c r="C179" s="7">
        <f t="shared" si="12"/>
        <v>0.5238095238095184</v>
      </c>
      <c r="D179" s="7">
        <f t="shared" si="13"/>
        <v>0.27437641723355444</v>
      </c>
      <c r="F179" s="7">
        <v>120</v>
      </c>
      <c r="G179" s="7">
        <f t="shared" si="14"/>
        <v>-2.7727272727272663</v>
      </c>
      <c r="H179" s="7">
        <f t="shared" si="16"/>
        <v>7.6880165289255844</v>
      </c>
      <c r="J179" s="7">
        <v>16</v>
      </c>
      <c r="K179" s="7">
        <f t="shared" si="15"/>
        <v>-6.6666666666666679</v>
      </c>
      <c r="L179" s="7">
        <f t="shared" si="17"/>
        <v>44.444444444444457</v>
      </c>
    </row>
    <row r="180" spans="2:12" x14ac:dyDescent="0.25">
      <c r="B180" s="7">
        <v>92</v>
      </c>
      <c r="C180" s="7">
        <f t="shared" si="12"/>
        <v>1.5238095238095184</v>
      </c>
      <c r="D180" s="7">
        <f t="shared" si="13"/>
        <v>2.3219954648525913</v>
      </c>
      <c r="F180" s="7">
        <v>123</v>
      </c>
      <c r="G180" s="7">
        <f t="shared" si="14"/>
        <v>0.22727272727273373</v>
      </c>
      <c r="H180" s="7">
        <f t="shared" si="16"/>
        <v>5.1652892561986408E-2</v>
      </c>
      <c r="J180" s="7">
        <v>18</v>
      </c>
      <c r="K180" s="7">
        <f t="shared" si="15"/>
        <v>-4.6666666666666679</v>
      </c>
      <c r="L180" s="7">
        <f t="shared" si="17"/>
        <v>21.777777777777789</v>
      </c>
    </row>
    <row r="181" spans="2:12" x14ac:dyDescent="0.25">
      <c r="B181" s="7">
        <v>93</v>
      </c>
      <c r="C181" s="7">
        <f t="shared" si="12"/>
        <v>2.5238095238095184</v>
      </c>
      <c r="D181" s="7">
        <f t="shared" si="13"/>
        <v>6.3696145124716281</v>
      </c>
      <c r="F181" s="7">
        <v>124</v>
      </c>
      <c r="G181" s="7">
        <f t="shared" si="14"/>
        <v>1.2272727272727337</v>
      </c>
      <c r="H181" s="7">
        <f t="shared" si="16"/>
        <v>1.5061983471074538</v>
      </c>
      <c r="J181" s="7">
        <v>21</v>
      </c>
      <c r="K181" s="7">
        <f t="shared" si="15"/>
        <v>-1.6666666666666679</v>
      </c>
      <c r="L181" s="7">
        <f t="shared" si="17"/>
        <v>2.7777777777777817</v>
      </c>
    </row>
    <row r="182" spans="2:12" x14ac:dyDescent="0.25">
      <c r="B182" s="7">
        <v>94</v>
      </c>
      <c r="C182" s="7">
        <f t="shared" si="12"/>
        <v>3.5238095238095184</v>
      </c>
      <c r="D182" s="7">
        <f t="shared" si="13"/>
        <v>12.417233560090665</v>
      </c>
      <c r="F182" s="7">
        <v>125</v>
      </c>
      <c r="G182" s="7">
        <f t="shared" si="14"/>
        <v>2.2272727272727337</v>
      </c>
      <c r="H182" s="7">
        <f t="shared" si="16"/>
        <v>4.9607438016529217</v>
      </c>
      <c r="J182" s="7">
        <v>23</v>
      </c>
      <c r="K182" s="7">
        <f t="shared" si="15"/>
        <v>0.33333333333333215</v>
      </c>
      <c r="L182" s="7">
        <f t="shared" si="17"/>
        <v>0.11111111111111033</v>
      </c>
    </row>
    <row r="183" spans="2:12" x14ac:dyDescent="0.25">
      <c r="B183" s="7">
        <v>95</v>
      </c>
      <c r="C183" s="7">
        <f t="shared" si="12"/>
        <v>4.5238095238095184</v>
      </c>
      <c r="D183" s="7">
        <f t="shared" si="13"/>
        <v>20.464852607709702</v>
      </c>
      <c r="F183" s="7">
        <v>127</v>
      </c>
      <c r="G183" s="7">
        <f t="shared" si="14"/>
        <v>4.2272727272727337</v>
      </c>
      <c r="H183" s="7">
        <f t="shared" si="16"/>
        <v>17.869834710743856</v>
      </c>
      <c r="J183" s="7">
        <v>25</v>
      </c>
      <c r="K183" s="7">
        <f t="shared" si="15"/>
        <v>2.3333333333333321</v>
      </c>
      <c r="L183" s="7">
        <f t="shared" si="17"/>
        <v>5.4444444444444393</v>
      </c>
    </row>
    <row r="184" spans="2:12" x14ac:dyDescent="0.25">
      <c r="B184" s="7">
        <v>96</v>
      </c>
      <c r="C184" s="7">
        <f t="shared" si="12"/>
        <v>5.5238095238095184</v>
      </c>
      <c r="D184" s="7">
        <f t="shared" si="13"/>
        <v>30.512471655328739</v>
      </c>
      <c r="F184" s="7">
        <v>128</v>
      </c>
      <c r="G184" s="7">
        <f t="shared" si="14"/>
        <v>5.2272727272727337</v>
      </c>
      <c r="H184" s="7">
        <f t="shared" si="16"/>
        <v>27.324380165289323</v>
      </c>
      <c r="J184" s="7">
        <v>28</v>
      </c>
      <c r="K184" s="7">
        <f t="shared" si="15"/>
        <v>5.3333333333333321</v>
      </c>
      <c r="L184" s="7">
        <f t="shared" si="17"/>
        <v>28.444444444444432</v>
      </c>
    </row>
    <row r="185" spans="2:12" x14ac:dyDescent="0.25">
      <c r="B185" s="7">
        <v>99</v>
      </c>
      <c r="C185" s="7">
        <f t="shared" si="12"/>
        <v>8.5238095238095184</v>
      </c>
      <c r="D185" s="7">
        <f t="shared" si="13"/>
        <v>72.655328798185849</v>
      </c>
      <c r="F185" s="7">
        <v>132</v>
      </c>
      <c r="G185" s="7">
        <f t="shared" si="14"/>
        <v>9.2272727272727337</v>
      </c>
      <c r="H185" s="7">
        <f t="shared" si="16"/>
        <v>85.142561983471197</v>
      </c>
      <c r="J185" s="7">
        <v>29</v>
      </c>
      <c r="K185" s="7">
        <f t="shared" si="15"/>
        <v>6.3333333333333321</v>
      </c>
      <c r="L185" s="7">
        <f t="shared" si="17"/>
        <v>40.111111111111093</v>
      </c>
    </row>
    <row r="186" spans="2:12" x14ac:dyDescent="0.25">
      <c r="B186" s="7">
        <v>103</v>
      </c>
      <c r="C186" s="7">
        <f t="shared" si="12"/>
        <v>12.523809523809518</v>
      </c>
      <c r="D186" s="7">
        <f t="shared" si="13"/>
        <v>156.845804988662</v>
      </c>
      <c r="F186" s="7">
        <v>133</v>
      </c>
      <c r="G186" s="7">
        <f t="shared" si="14"/>
        <v>10.227272727272734</v>
      </c>
      <c r="H186" s="7">
        <f t="shared" si="16"/>
        <v>104.59710743801666</v>
      </c>
      <c r="J186" s="7">
        <v>31</v>
      </c>
      <c r="K186" s="7">
        <f t="shared" si="15"/>
        <v>8.3333333333333321</v>
      </c>
      <c r="L186" s="7">
        <f t="shared" si="17"/>
        <v>69.444444444444429</v>
      </c>
    </row>
    <row r="187" spans="2:12" x14ac:dyDescent="0.25">
      <c r="B187" s="7">
        <v>104</v>
      </c>
      <c r="C187" s="7">
        <f t="shared" si="12"/>
        <v>13.523809523809518</v>
      </c>
      <c r="D187" s="7">
        <f t="shared" si="13"/>
        <v>182.89342403628103</v>
      </c>
      <c r="F187" s="7">
        <v>138</v>
      </c>
      <c r="G187" s="7">
        <f t="shared" si="14"/>
        <v>15.227272727272734</v>
      </c>
      <c r="H187" s="7">
        <f t="shared" si="16"/>
        <v>231.86983471074399</v>
      </c>
      <c r="J187" s="7">
        <v>33</v>
      </c>
      <c r="K187" s="7">
        <f t="shared" si="15"/>
        <v>10.333333333333332</v>
      </c>
      <c r="L187" s="7">
        <f t="shared" si="17"/>
        <v>106.77777777777776</v>
      </c>
    </row>
    <row r="188" spans="2:12" x14ac:dyDescent="0.25">
      <c r="B188" s="7">
        <v>107</v>
      </c>
      <c r="C188" s="7">
        <f t="shared" si="12"/>
        <v>16.523809523809518</v>
      </c>
      <c r="D188" s="7">
        <f t="shared" si="13"/>
        <v>273.03628117913814</v>
      </c>
      <c r="F188" s="7">
        <v>141</v>
      </c>
      <c r="G188" s="7">
        <f t="shared" si="14"/>
        <v>18.227272727272734</v>
      </c>
      <c r="H188" s="7">
        <f t="shared" si="16"/>
        <v>332.23347107438042</v>
      </c>
      <c r="J188" s="7">
        <v>37</v>
      </c>
      <c r="K188" s="7">
        <f t="shared" si="15"/>
        <v>14.333333333333332</v>
      </c>
      <c r="L188" s="7">
        <f>POWER(K188,2)</f>
        <v>205.4444444444444</v>
      </c>
    </row>
    <row r="189" spans="2:12" x14ac:dyDescent="0.25">
      <c r="B189" s="7">
        <v>110</v>
      </c>
      <c r="C189" s="7">
        <f t="shared" si="12"/>
        <v>19.523809523809518</v>
      </c>
      <c r="D189" s="7">
        <f t="shared" si="13"/>
        <v>381.17913832199525</v>
      </c>
      <c r="F189" s="7">
        <v>147</v>
      </c>
      <c r="G189" s="7">
        <f t="shared" si="14"/>
        <v>24.227272727272734</v>
      </c>
      <c r="H189" s="7">
        <f t="shared" si="16"/>
        <v>586.96074380165317</v>
      </c>
      <c r="J189" s="7">
        <v>42</v>
      </c>
      <c r="K189" s="7">
        <f t="shared" si="15"/>
        <v>19.333333333333332</v>
      </c>
      <c r="L189" s="7">
        <f t="shared" si="17"/>
        <v>373.77777777777771</v>
      </c>
    </row>
    <row r="190" spans="2:12" x14ac:dyDescent="0.25">
      <c r="B190" s="7">
        <v>115</v>
      </c>
      <c r="C190" s="7">
        <f t="shared" si="12"/>
        <v>24.523809523809518</v>
      </c>
      <c r="D190" s="7">
        <f t="shared" si="13"/>
        <v>601.41723356009038</v>
      </c>
      <c r="F190" s="7">
        <v>151</v>
      </c>
      <c r="G190" s="7">
        <f t="shared" si="14"/>
        <v>28.227272727272734</v>
      </c>
      <c r="H190" s="7">
        <f t="shared" si="16"/>
        <v>796.77892561983504</v>
      </c>
      <c r="J190" s="7">
        <v>52</v>
      </c>
      <c r="K190" s="7">
        <f t="shared" si="15"/>
        <v>29.333333333333332</v>
      </c>
      <c r="L190" s="7">
        <f t="shared" si="17"/>
        <v>860.44444444444434</v>
      </c>
    </row>
    <row r="191" spans="2:12" x14ac:dyDescent="0.25">
      <c r="B191" s="8">
        <f>SUM(B170:B190)</f>
        <v>1900</v>
      </c>
      <c r="C191" s="7"/>
      <c r="D191" s="8">
        <f>SUM(D170:D190)</f>
        <v>3737.2380952380945</v>
      </c>
      <c r="F191" s="7">
        <v>154</v>
      </c>
      <c r="G191" s="7">
        <f t="shared" si="14"/>
        <v>31.227272727272734</v>
      </c>
      <c r="H191" s="7">
        <f t="shared" si="16"/>
        <v>975.14256198347152</v>
      </c>
      <c r="J191" s="7">
        <v>56</v>
      </c>
      <c r="K191" s="7">
        <f t="shared" si="15"/>
        <v>33.333333333333329</v>
      </c>
      <c r="L191" s="7">
        <f t="shared" si="17"/>
        <v>1111.1111111111109</v>
      </c>
    </row>
    <row r="192" spans="2:12" x14ac:dyDescent="0.25">
      <c r="F192" s="7">
        <v>167</v>
      </c>
      <c r="G192" s="7">
        <f t="shared" si="14"/>
        <v>44.227272727272734</v>
      </c>
      <c r="H192" s="7">
        <f t="shared" si="16"/>
        <v>1956.0516528925625</v>
      </c>
      <c r="J192" s="8">
        <f>SUM(J171:J191)</f>
        <v>476</v>
      </c>
      <c r="K192" s="7"/>
      <c r="L192" s="8">
        <f>SUM(L171:L191)</f>
        <v>4758.6666666666661</v>
      </c>
    </row>
    <row r="193" spans="1:19" x14ac:dyDescent="0.25">
      <c r="F193" s="8">
        <f>SUM(F171:F192)</f>
        <v>2701</v>
      </c>
      <c r="G193" s="7"/>
      <c r="H193" s="8">
        <f>SUM(H171:H192)</f>
        <v>12313.863636363636</v>
      </c>
    </row>
    <row r="195" spans="1:19" x14ac:dyDescent="0.25">
      <c r="B195" t="s">
        <v>11</v>
      </c>
      <c r="D195" s="3">
        <f>B191/COUNTA(B170:B190)</f>
        <v>90.476190476190482</v>
      </c>
      <c r="F195" t="s">
        <v>11</v>
      </c>
      <c r="H195" s="3">
        <f>F193/COUNTA(F171:F192)</f>
        <v>122.77272727272727</v>
      </c>
      <c r="J195" t="s">
        <v>11</v>
      </c>
      <c r="L195" s="3">
        <f>J192/COUNTA(J171:J191)</f>
        <v>22.666666666666668</v>
      </c>
    </row>
    <row r="196" spans="1:19" x14ac:dyDescent="0.25">
      <c r="B196" t="s">
        <v>13</v>
      </c>
      <c r="D196" s="3">
        <f>SQRT(D191/(COUNTA(D170:D190)-1))</f>
        <v>13.669744136665644</v>
      </c>
      <c r="F196" t="s">
        <v>13</v>
      </c>
      <c r="H196" s="3">
        <f>SQRT(H193/(COUNTA(H171:H192)-1))</f>
        <v>24.215170015394456</v>
      </c>
      <c r="J196" t="s">
        <v>13</v>
      </c>
      <c r="L196" s="3">
        <f>SQRT(L192/(COUNTA(L171:L191)-1))</f>
        <v>15.42508779013375</v>
      </c>
    </row>
    <row r="201" spans="1:19" x14ac:dyDescent="0.25">
      <c r="A201" s="24" t="s">
        <v>24</v>
      </c>
      <c r="B201" s="9" t="s">
        <v>0</v>
      </c>
      <c r="C201" s="9" t="s">
        <v>1</v>
      </c>
      <c r="D201" s="9" t="s">
        <v>2</v>
      </c>
      <c r="E201" s="9" t="s">
        <v>3</v>
      </c>
      <c r="F201" s="2"/>
      <c r="G201" s="9" t="s">
        <v>33</v>
      </c>
      <c r="H201" s="9" t="s">
        <v>32</v>
      </c>
      <c r="I201" s="9" t="s">
        <v>34</v>
      </c>
      <c r="J201" s="9" t="s">
        <v>35</v>
      </c>
      <c r="K201" s="9" t="s">
        <v>36</v>
      </c>
      <c r="L201" s="9" t="s">
        <v>37</v>
      </c>
      <c r="M201" s="9" t="s">
        <v>38</v>
      </c>
      <c r="N201" s="9" t="s">
        <v>39</v>
      </c>
      <c r="O201" s="9" t="s">
        <v>40</v>
      </c>
      <c r="P201" s="9" t="s">
        <v>41</v>
      </c>
      <c r="Q201" s="9" t="s">
        <v>42</v>
      </c>
      <c r="R201" s="9" t="s">
        <v>43</v>
      </c>
      <c r="S201" s="9" t="s">
        <v>44</v>
      </c>
    </row>
    <row r="202" spans="1:19" x14ac:dyDescent="0.25">
      <c r="A202" s="24"/>
      <c r="B202" s="7">
        <v>117</v>
      </c>
      <c r="C202" s="7">
        <v>105</v>
      </c>
      <c r="D202" s="7">
        <v>81</v>
      </c>
      <c r="E202" s="7" t="s">
        <v>5</v>
      </c>
      <c r="F202" s="26" t="s">
        <v>31</v>
      </c>
      <c r="G202" s="7">
        <f>1/SQRT(2*3.14*$D$130)*EXP(-((B202-$D$129)^2)/($D$130^2))</f>
        <v>7.0626658341111856E-2</v>
      </c>
      <c r="H202" s="7">
        <f>1/SQRT(2*3.14*$D$164)*EXP(-((B202-$D$163)^2)/($D$164^2))</f>
        <v>2.9526940241829763E-2</v>
      </c>
      <c r="I202" s="7">
        <f>1/SQRT(2*3.14*$D$196)*EXP(-((B202-$D$195)^2)/($D$196^2))</f>
        <v>2.5007702033063837E-3</v>
      </c>
      <c r="J202" s="7">
        <f>1/SQRT(2*3.14*$H$130)*EXP(-((C202-$H$129)^2)/($H$130^2))</f>
        <v>8.1939041245983155E-2</v>
      </c>
      <c r="K202" s="7">
        <f>1/SQRT(2*3.14*$H$164)*EXP(-((C202-$H$163)^2)/($H$164^2))</f>
        <v>7.4761993730744047E-2</v>
      </c>
      <c r="L202" s="7">
        <f>1/SQRT(2*3.14*$H$196)*EXP(-((C202-$H$195)^2)/($H$196^2))</f>
        <v>4.7318334473035142E-2</v>
      </c>
      <c r="M202" s="7">
        <f>1/SQRT(2*3.14*$L$130)*EXP(-((D202-$L$129)^2)/($L$130^2))</f>
        <v>1.8955317527791542E-2</v>
      </c>
      <c r="N202" s="7">
        <f>1/SQRT(2*3.14*$L$164)*EXP(-((D202-$L$163)^2)/($L$164^2))</f>
        <v>2.478608385011143E-8</v>
      </c>
      <c r="O202" s="7">
        <f>1/SQRT(2*3.14*$L$196)*EXP(-((D202-$L$195)^2)/($L$196^2))</f>
        <v>6.2501565419824677E-8</v>
      </c>
      <c r="P202" s="7">
        <f>G202*J202*M202*$C$95</f>
        <v>3.2908785502633064E-3</v>
      </c>
      <c r="Q202" s="7">
        <f>H202*K202*N202*$D$95</f>
        <v>1.6414531393372107E-9</v>
      </c>
      <c r="R202" s="7">
        <f>I202*L202*O202*$E$95</f>
        <v>2.2187858391642521E-10</v>
      </c>
      <c r="S202" s="28" t="str">
        <f>IF(P202&gt;Q202,IF(P202&gt;R202,"Manis",IF(R202&gt;Q202,"Tawar","Asam")),IF(Q202&gt;R202,"Asam","Tawar"))</f>
        <v>Manis</v>
      </c>
    </row>
    <row r="203" spans="1:19" x14ac:dyDescent="0.25">
      <c r="A203" s="24"/>
      <c r="B203" s="7">
        <v>125</v>
      </c>
      <c r="C203" s="7">
        <v>115</v>
      </c>
      <c r="D203" s="7">
        <v>15</v>
      </c>
      <c r="E203" s="7" t="s">
        <v>5</v>
      </c>
      <c r="F203" s="26"/>
      <c r="G203" s="7">
        <f t="shared" ref="G203:G231" si="18">1/SQRT(2*3.14*$D$130)*EXP(-((B203-$D$129)^2)/($D$130^2))</f>
        <v>8.8384920668059322E-2</v>
      </c>
      <c r="H203" s="7">
        <f t="shared" ref="H203:H231" si="19">1/SQRT(2*3.14*$D$164)*EXP(-((B203-$D$163)^2)/($D$164^2))</f>
        <v>1.4505861085165515E-2</v>
      </c>
      <c r="I203" s="7">
        <f t="shared" ref="I203:I231" si="20">1/SQRT(2*3.14*$D$196)*EXP(-((B203-$D$195)^2)/($D$196^2))</f>
        <v>1.8323346760065247E-4</v>
      </c>
      <c r="J203" s="7">
        <f t="shared" ref="J203:J231" si="21">1/SQRT(2*3.14*$H$130)*EXP(-((C203-$H$129)^2)/($H$130^2))</f>
        <v>5.0731038446239697E-2</v>
      </c>
      <c r="K203" s="7">
        <f t="shared" ref="K203:K231" si="22">1/SQRT(2*3.14*$H$164)*EXP(-((C203-$H$163)^2)/($H$164^2))</f>
        <v>6.3755544411967985E-2</v>
      </c>
      <c r="L203" s="7">
        <f t="shared" ref="L203:L231" si="23">1/SQRT(2*3.14*$H$196)*EXP(-((C203-$H$195)^2)/($H$196^2))</f>
        <v>7.3152676449687953E-2</v>
      </c>
      <c r="M203" s="7">
        <f t="shared" ref="M203:M231" si="24">1/SQRT(2*3.14*$L$130)*EXP(-((D203-$L$129)^2)/($L$130^2))</f>
        <v>1.6954467305563829E-2</v>
      </c>
      <c r="N203" s="7">
        <f t="shared" ref="N203:N231" si="25">1/SQRT(2*3.14*$L$164)*EXP(-((D203-$L$163)^2)/($L$164^2))</f>
        <v>9.6214297571839094E-2</v>
      </c>
      <c r="O203" s="7">
        <f t="shared" ref="O203:O231" si="26">1/SQRT(2*3.14*$L$196)*EXP(-((D203-$L$195)^2)/($L$196^2))</f>
        <v>7.9363455801651911E-2</v>
      </c>
      <c r="P203" s="7">
        <f t="shared" ref="P203:P231" si="27">G203*J203*M203*$C$95</f>
        <v>2.2806431271337308E-3</v>
      </c>
      <c r="Q203" s="7">
        <f t="shared" ref="Q203:Q231" si="28">H203*K203*N203*$D$95</f>
        <v>2.6694533821956207E-3</v>
      </c>
      <c r="R203" s="7">
        <f t="shared" ref="R203:R231" si="29">I203*L203*O203*$E$95</f>
        <v>3.1913677060686512E-5</v>
      </c>
      <c r="S203" s="28" t="str">
        <f t="shared" ref="S203:S231" si="30">IF(P203&gt;Q203,IF(P203&gt;R203,"Manis",IF(R203&gt;Q203,"Tawar","Asam")),IF(Q203&gt;R203,"Asam","Tawar"))</f>
        <v>Asam</v>
      </c>
    </row>
    <row r="204" spans="1:19" x14ac:dyDescent="0.25">
      <c r="A204" s="24"/>
      <c r="B204" s="7">
        <v>131</v>
      </c>
      <c r="C204" s="7">
        <v>74</v>
      </c>
      <c r="D204" s="7">
        <v>31</v>
      </c>
      <c r="E204" s="7" t="s">
        <v>5</v>
      </c>
      <c r="F204" s="26"/>
      <c r="G204" s="7">
        <f t="shared" si="18"/>
        <v>8.4954866446096372E-2</v>
      </c>
      <c r="H204" s="7">
        <f t="shared" si="19"/>
        <v>7.5007318842594609E-3</v>
      </c>
      <c r="I204" s="7">
        <f t="shared" si="20"/>
        <v>1.6461702066738977E-5</v>
      </c>
      <c r="J204" s="7">
        <f t="shared" si="21"/>
        <v>1.9055284145223349E-2</v>
      </c>
      <c r="K204" s="7">
        <f t="shared" si="22"/>
        <v>2.5195313819392304E-2</v>
      </c>
      <c r="L204" s="7">
        <f t="shared" si="23"/>
        <v>1.403295276239202E-3</v>
      </c>
      <c r="M204" s="7">
        <f t="shared" si="24"/>
        <v>5.0399710656875131E-2</v>
      </c>
      <c r="N204" s="7">
        <f t="shared" si="25"/>
        <v>5.101995019646078E-2</v>
      </c>
      <c r="O204" s="7">
        <f t="shared" si="26"/>
        <v>7.588412632392362E-2</v>
      </c>
      <c r="P204" s="7">
        <f t="shared" si="27"/>
        <v>2.4476706969115132E-3</v>
      </c>
      <c r="Q204" s="7">
        <f t="shared" si="28"/>
        <v>2.8925754697464251E-4</v>
      </c>
      <c r="R204" s="7">
        <f t="shared" si="29"/>
        <v>5.2589130904790109E-8</v>
      </c>
      <c r="S204" s="28" t="str">
        <f t="shared" si="30"/>
        <v>Manis</v>
      </c>
    </row>
    <row r="205" spans="1:19" x14ac:dyDescent="0.25">
      <c r="A205" s="24"/>
      <c r="B205" s="7">
        <v>116</v>
      </c>
      <c r="C205" s="7">
        <v>110</v>
      </c>
      <c r="D205" s="7">
        <v>63</v>
      </c>
      <c r="E205" s="7" t="s">
        <v>5</v>
      </c>
      <c r="F205" s="26"/>
      <c r="G205" s="7">
        <f t="shared" si="18"/>
        <v>6.7161925927538252E-2</v>
      </c>
      <c r="H205" s="7">
        <f t="shared" si="19"/>
        <v>3.1835894781180894E-2</v>
      </c>
      <c r="I205" s="7">
        <f t="shared" si="20"/>
        <v>3.3040003819936508E-3</v>
      </c>
      <c r="J205" s="7">
        <f t="shared" si="21"/>
        <v>6.8318553001275387E-2</v>
      </c>
      <c r="K205" s="7">
        <f t="shared" si="22"/>
        <v>7.1220955939297434E-2</v>
      </c>
      <c r="L205" s="7">
        <f t="shared" si="23"/>
        <v>6.139682663516393E-2</v>
      </c>
      <c r="M205" s="7">
        <f t="shared" si="24"/>
        <v>5.7920111782403645E-2</v>
      </c>
      <c r="N205" s="7">
        <f t="shared" si="25"/>
        <v>4.157242028513005E-5</v>
      </c>
      <c r="O205" s="7">
        <f t="shared" si="26"/>
        <v>1.0903969951414944E-4</v>
      </c>
      <c r="P205" s="7">
        <f t="shared" si="27"/>
        <v>7.9728289509573991E-3</v>
      </c>
      <c r="Q205" s="7">
        <f t="shared" si="28"/>
        <v>2.8278177954712651E-6</v>
      </c>
      <c r="R205" s="7">
        <f t="shared" si="29"/>
        <v>6.6357790091781978E-7</v>
      </c>
      <c r="S205" s="28" t="str">
        <f t="shared" si="30"/>
        <v>Manis</v>
      </c>
    </row>
    <row r="206" spans="1:19" x14ac:dyDescent="0.25">
      <c r="A206" s="24"/>
      <c r="B206" s="7">
        <v>131</v>
      </c>
      <c r="C206" s="7">
        <v>107</v>
      </c>
      <c r="D206" s="7">
        <v>40</v>
      </c>
      <c r="E206" s="7" t="s">
        <v>5</v>
      </c>
      <c r="F206" s="26"/>
      <c r="G206" s="7">
        <f t="shared" si="18"/>
        <v>8.4954866446096372E-2</v>
      </c>
      <c r="H206" s="7">
        <f t="shared" si="19"/>
        <v>7.5007318842594609E-3</v>
      </c>
      <c r="I206" s="7">
        <f t="shared" si="20"/>
        <v>1.6461702066738977E-5</v>
      </c>
      <c r="J206" s="7">
        <f t="shared" si="21"/>
        <v>7.7258720812660039E-2</v>
      </c>
      <c r="K206" s="7">
        <f t="shared" si="22"/>
        <v>7.3874347131046209E-2</v>
      </c>
      <c r="L206" s="7">
        <f t="shared" si="23"/>
        <v>5.305421600821783E-2</v>
      </c>
      <c r="M206" s="7">
        <f t="shared" si="24"/>
        <v>6.8992671546220824E-2</v>
      </c>
      <c r="N206" s="7">
        <f t="shared" si="25"/>
        <v>1.5170629821166529E-2</v>
      </c>
      <c r="O206" s="7">
        <f t="shared" si="26"/>
        <v>2.8741651379153934E-2</v>
      </c>
      <c r="P206" s="7">
        <f t="shared" si="27"/>
        <v>1.3585010908323451E-2</v>
      </c>
      <c r="Q206" s="7">
        <f t="shared" si="28"/>
        <v>2.521866911892489E-4</v>
      </c>
      <c r="R206" s="7">
        <f t="shared" si="29"/>
        <v>7.5305658521070886E-7</v>
      </c>
      <c r="S206" s="28" t="str">
        <f t="shared" si="30"/>
        <v>Manis</v>
      </c>
    </row>
    <row r="207" spans="1:19" x14ac:dyDescent="0.25">
      <c r="A207" s="24"/>
      <c r="B207" s="7">
        <v>124</v>
      </c>
      <c r="C207" s="7">
        <v>112</v>
      </c>
      <c r="D207" s="7">
        <v>28</v>
      </c>
      <c r="E207" s="7" t="s">
        <v>5</v>
      </c>
      <c r="F207" s="26"/>
      <c r="G207" s="7">
        <f t="shared" si="18"/>
        <v>8.7442501769079334E-2</v>
      </c>
      <c r="H207" s="7">
        <f t="shared" si="19"/>
        <v>1.6021592691115111E-2</v>
      </c>
      <c r="I207" s="7">
        <f t="shared" si="20"/>
        <v>2.637287344144673E-4</v>
      </c>
      <c r="J207" s="7">
        <f t="shared" si="21"/>
        <v>6.1499306593336335E-2</v>
      </c>
      <c r="K207" s="7">
        <f t="shared" si="22"/>
        <v>6.8645784758121692E-2</v>
      </c>
      <c r="L207" s="7">
        <f t="shared" si="23"/>
        <v>6.6530916248241576E-2</v>
      </c>
      <c r="M207" s="7">
        <f t="shared" si="24"/>
        <v>4.327198057156962E-2</v>
      </c>
      <c r="N207" s="7">
        <f t="shared" si="25"/>
        <v>6.6655497176986725E-2</v>
      </c>
      <c r="O207" s="7">
        <f t="shared" si="26"/>
        <v>9.01544850034557E-2</v>
      </c>
      <c r="P207" s="7">
        <f t="shared" si="27"/>
        <v>6.9810511769445392E-3</v>
      </c>
      <c r="Q207" s="7">
        <f t="shared" si="28"/>
        <v>2.199261075610289E-3</v>
      </c>
      <c r="R207" s="7">
        <f t="shared" si="29"/>
        <v>4.7455827068316718E-5</v>
      </c>
      <c r="S207" s="28" t="str">
        <f t="shared" si="30"/>
        <v>Manis</v>
      </c>
    </row>
    <row r="208" spans="1:19" x14ac:dyDescent="0.25">
      <c r="A208" s="24"/>
      <c r="B208" s="7">
        <v>142</v>
      </c>
      <c r="C208" s="7">
        <v>135</v>
      </c>
      <c r="D208" s="7">
        <v>60</v>
      </c>
      <c r="E208" s="7" t="s">
        <v>5</v>
      </c>
      <c r="F208" s="26"/>
      <c r="G208" s="7">
        <f t="shared" si="18"/>
        <v>4.9746930199944965E-2</v>
      </c>
      <c r="H208" s="7">
        <f t="shared" si="19"/>
        <v>1.6891610303478976E-3</v>
      </c>
      <c r="I208" s="7">
        <f t="shared" si="20"/>
        <v>7.2982855713654616E-8</v>
      </c>
      <c r="J208" s="7">
        <f t="shared" si="21"/>
        <v>4.8426963676317658E-3</v>
      </c>
      <c r="K208" s="7">
        <f t="shared" si="22"/>
        <v>2.1978141150870097E-2</v>
      </c>
      <c r="L208" s="7">
        <f t="shared" si="23"/>
        <v>6.2841365005989178E-2</v>
      </c>
      <c r="M208" s="7">
        <f t="shared" si="24"/>
        <v>6.4171756454736703E-2</v>
      </c>
      <c r="N208" s="7">
        <f t="shared" si="25"/>
        <v>1.1275691764265947E-4</v>
      </c>
      <c r="O208" s="7">
        <f t="shared" si="26"/>
        <v>2.9031830730943861E-4</v>
      </c>
      <c r="P208" s="7">
        <f t="shared" si="27"/>
        <v>4.6378714581180237E-4</v>
      </c>
      <c r="Q208" s="7">
        <f t="shared" si="28"/>
        <v>1.255817300786258E-7</v>
      </c>
      <c r="R208" s="7">
        <f t="shared" si="29"/>
        <v>3.9944973781298922E-11</v>
      </c>
      <c r="S208" s="28" t="str">
        <f t="shared" si="30"/>
        <v>Manis</v>
      </c>
    </row>
    <row r="209" spans="1:19" x14ac:dyDescent="0.25">
      <c r="A209" s="24"/>
      <c r="B209" s="7">
        <v>117</v>
      </c>
      <c r="C209" s="7">
        <v>114</v>
      </c>
      <c r="D209" s="7">
        <v>28</v>
      </c>
      <c r="E209" s="7" t="s">
        <v>5</v>
      </c>
      <c r="F209" s="26"/>
      <c r="G209" s="7">
        <f t="shared" si="18"/>
        <v>7.0626658341111856E-2</v>
      </c>
      <c r="H209" s="7">
        <f t="shared" si="19"/>
        <v>2.9526940241829763E-2</v>
      </c>
      <c r="I209" s="7">
        <f t="shared" si="20"/>
        <v>2.5007702033063837E-3</v>
      </c>
      <c r="J209" s="7">
        <f t="shared" si="21"/>
        <v>5.4344018415206689E-2</v>
      </c>
      <c r="K209" s="7">
        <f t="shared" si="22"/>
        <v>6.5508441553156091E-2</v>
      </c>
      <c r="L209" s="7">
        <f t="shared" si="23"/>
        <v>7.1117410612921136E-2</v>
      </c>
      <c r="M209" s="7">
        <f t="shared" si="24"/>
        <v>4.327198057156962E-2</v>
      </c>
      <c r="N209" s="7">
        <f t="shared" si="25"/>
        <v>6.6655497176986725E-2</v>
      </c>
      <c r="O209" s="7">
        <f t="shared" si="26"/>
        <v>9.01544850034557E-2</v>
      </c>
      <c r="P209" s="7">
        <f t="shared" si="27"/>
        <v>4.9825129398575257E-3</v>
      </c>
      <c r="Q209" s="7">
        <f t="shared" si="28"/>
        <v>3.8678795359512095E-3</v>
      </c>
      <c r="R209" s="7">
        <f t="shared" si="29"/>
        <v>4.8101466063584327E-4</v>
      </c>
      <c r="S209" s="28" t="str">
        <f t="shared" si="30"/>
        <v>Manis</v>
      </c>
    </row>
    <row r="210" spans="1:19" x14ac:dyDescent="0.25">
      <c r="A210" s="24"/>
      <c r="B210" s="7">
        <v>100</v>
      </c>
      <c r="C210" s="7">
        <v>126</v>
      </c>
      <c r="D210" s="7">
        <v>48</v>
      </c>
      <c r="E210" s="7" t="s">
        <v>5</v>
      </c>
      <c r="F210" s="26"/>
      <c r="G210" s="7">
        <f t="shared" si="18"/>
        <v>1.5323794396617893E-2</v>
      </c>
      <c r="H210" s="7">
        <f t="shared" si="19"/>
        <v>7.0504111034995848E-2</v>
      </c>
      <c r="I210" s="7">
        <f t="shared" si="20"/>
        <v>6.6425223918519891E-2</v>
      </c>
      <c r="J210" s="7">
        <f t="shared" si="21"/>
        <v>1.7530338153721219E-2</v>
      </c>
      <c r="K210" s="7">
        <f t="shared" si="22"/>
        <v>4.014406074908887E-2</v>
      </c>
      <c r="L210" s="7">
        <f t="shared" si="23"/>
        <v>7.966405332834578E-2</v>
      </c>
      <c r="M210" s="7">
        <f t="shared" si="24"/>
        <v>7.6135508097313259E-2</v>
      </c>
      <c r="N210" s="7">
        <f t="shared" si="25"/>
        <v>3.0766664594731592E-3</v>
      </c>
      <c r="O210" s="7">
        <f t="shared" si="26"/>
        <v>6.8467345248700911E-3</v>
      </c>
      <c r="P210" s="7">
        <f t="shared" si="27"/>
        <v>6.1357140994182542E-4</v>
      </c>
      <c r="Q210" s="7">
        <f t="shared" si="28"/>
        <v>2.6123863991555176E-4</v>
      </c>
      <c r="R210" s="7">
        <f t="shared" si="29"/>
        <v>1.0869264826165591E-3</v>
      </c>
      <c r="S210" s="28" t="str">
        <f>IF(P210&gt;Q210,IF(P210&gt;R210,"Manis",IF(R210&gt;Q210,"Tawar","Asam")),IF(Q210&gt;R210,"Asam","Tawar"))</f>
        <v>Tawar</v>
      </c>
    </row>
    <row r="211" spans="1:19" x14ac:dyDescent="0.25">
      <c r="A211" s="24"/>
      <c r="B211" s="7">
        <v>115</v>
      </c>
      <c r="C211" s="7">
        <v>117</v>
      </c>
      <c r="D211" s="7">
        <v>25</v>
      </c>
      <c r="E211" s="7" t="s">
        <v>5</v>
      </c>
      <c r="F211" s="26"/>
      <c r="G211" s="7">
        <f t="shared" si="18"/>
        <v>6.3551950633833912E-2</v>
      </c>
      <c r="H211" s="7">
        <f t="shared" si="19"/>
        <v>3.4222184757552628E-2</v>
      </c>
      <c r="I211" s="7">
        <f t="shared" si="20"/>
        <v>4.3187503330212769E-3</v>
      </c>
      <c r="J211" s="7">
        <f t="shared" si="21"/>
        <v>4.3599372290117525E-2</v>
      </c>
      <c r="K211" s="7">
        <f t="shared" si="22"/>
        <v>5.9940081433801626E-2</v>
      </c>
      <c r="L211" s="7">
        <f t="shared" si="23"/>
        <v>7.6611669843626218E-2</v>
      </c>
      <c r="M211" s="7">
        <f t="shared" si="24"/>
        <v>3.6274716085023279E-2</v>
      </c>
      <c r="N211" s="7">
        <f t="shared" si="25"/>
        <v>8.1318710199026145E-2</v>
      </c>
      <c r="O211" s="7">
        <f t="shared" si="26"/>
        <v>9.93044547488839E-2</v>
      </c>
      <c r="P211" s="7">
        <f t="shared" si="27"/>
        <v>3.0153268750531693E-3</v>
      </c>
      <c r="Q211" s="7">
        <f t="shared" si="28"/>
        <v>5.0042246360274788E-3</v>
      </c>
      <c r="R211" s="7">
        <f t="shared" si="29"/>
        <v>9.8569604162225891E-4</v>
      </c>
      <c r="S211" s="28" t="str">
        <f t="shared" si="30"/>
        <v>Asam</v>
      </c>
    </row>
    <row r="212" spans="1:19" x14ac:dyDescent="0.25">
      <c r="A212" s="24"/>
      <c r="B212" s="7">
        <v>65</v>
      </c>
      <c r="C212" s="7">
        <v>120</v>
      </c>
      <c r="D212" s="7">
        <v>5</v>
      </c>
      <c r="E212" s="7" t="s">
        <v>6</v>
      </c>
      <c r="F212" s="26"/>
      <c r="G212" s="7">
        <f t="shared" si="18"/>
        <v>7.3075765557133804E-6</v>
      </c>
      <c r="H212" s="7">
        <f t="shared" si="19"/>
        <v>2.7303095296371187E-2</v>
      </c>
      <c r="I212" s="7">
        <f t="shared" si="20"/>
        <v>3.3472214439510877E-3</v>
      </c>
      <c r="J212" s="7">
        <f t="shared" si="21"/>
        <v>3.3550280601462791E-2</v>
      </c>
      <c r="K212" s="7">
        <f t="shared" si="22"/>
        <v>5.3630439318285275E-2</v>
      </c>
      <c r="L212" s="7">
        <f t="shared" si="23"/>
        <v>8.0035439974621828E-2</v>
      </c>
      <c r="M212" s="7">
        <f t="shared" si="24"/>
        <v>6.0759540319173591E-3</v>
      </c>
      <c r="N212" s="7">
        <f t="shared" si="25"/>
        <v>5.3189803611061376E-2</v>
      </c>
      <c r="O212" s="7">
        <f t="shared" si="26"/>
        <v>2.7366345597278217E-2</v>
      </c>
      <c r="P212" s="7">
        <f t="shared" si="27"/>
        <v>4.468947624762452E-8</v>
      </c>
      <c r="Q212" s="7">
        <f t="shared" si="28"/>
        <v>2.3365381746746606E-3</v>
      </c>
      <c r="R212" s="7">
        <f t="shared" si="29"/>
        <v>2.1994031552800204E-4</v>
      </c>
      <c r="S212" s="28" t="str">
        <f t="shared" si="30"/>
        <v>Asam</v>
      </c>
    </row>
    <row r="213" spans="1:19" x14ac:dyDescent="0.25">
      <c r="A213" s="24"/>
      <c r="B213" s="7">
        <v>109</v>
      </c>
      <c r="C213" s="7">
        <v>107</v>
      </c>
      <c r="D213" s="7">
        <v>15</v>
      </c>
      <c r="E213" s="7" t="s">
        <v>6</v>
      </c>
      <c r="F213" s="26"/>
      <c r="G213" s="7">
        <f t="shared" si="18"/>
        <v>4.1118742126645166E-2</v>
      </c>
      <c r="H213" s="7">
        <f t="shared" si="19"/>
        <v>4.9566119570407956E-2</v>
      </c>
      <c r="I213" s="7">
        <f t="shared" si="20"/>
        <v>1.7204893645352874E-2</v>
      </c>
      <c r="J213" s="7">
        <f t="shared" si="21"/>
        <v>7.7258720812660039E-2</v>
      </c>
      <c r="K213" s="7">
        <f t="shared" si="22"/>
        <v>7.3874347131046209E-2</v>
      </c>
      <c r="L213" s="7">
        <f t="shared" si="23"/>
        <v>5.305421600821783E-2</v>
      </c>
      <c r="M213" s="7">
        <f t="shared" si="24"/>
        <v>1.6954467305563829E-2</v>
      </c>
      <c r="N213" s="7">
        <f t="shared" si="25"/>
        <v>9.6214297571839094E-2</v>
      </c>
      <c r="O213" s="7">
        <f t="shared" si="26"/>
        <v>7.9363455801651911E-2</v>
      </c>
      <c r="P213" s="7">
        <f t="shared" si="27"/>
        <v>1.6158191007183563E-3</v>
      </c>
      <c r="Q213" s="7">
        <f t="shared" si="28"/>
        <v>1.0569134978251158E-2</v>
      </c>
      <c r="R213" s="7">
        <f t="shared" si="29"/>
        <v>2.1732701689573834E-3</v>
      </c>
      <c r="S213" s="28" t="str">
        <f t="shared" si="30"/>
        <v>Asam</v>
      </c>
    </row>
    <row r="214" spans="1:19" x14ac:dyDescent="0.25">
      <c r="A214" s="24"/>
      <c r="B214" s="7">
        <v>89</v>
      </c>
      <c r="C214" s="7">
        <v>102</v>
      </c>
      <c r="D214" s="7">
        <v>7</v>
      </c>
      <c r="E214" s="7" t="s">
        <v>6</v>
      </c>
      <c r="F214" s="26"/>
      <c r="G214" s="7">
        <f t="shared" si="18"/>
        <v>2.6611582579251776E-3</v>
      </c>
      <c r="H214" s="7">
        <f t="shared" si="19"/>
        <v>7.7871154522983557E-2</v>
      </c>
      <c r="I214" s="7">
        <f t="shared" si="20"/>
        <v>0.10667811867953944</v>
      </c>
      <c r="J214" s="7">
        <f t="shared" si="21"/>
        <v>8.6439474672904235E-2</v>
      </c>
      <c r="K214" s="7">
        <f t="shared" si="22"/>
        <v>7.4706204670168072E-2</v>
      </c>
      <c r="L214" s="7">
        <f t="shared" si="23"/>
        <v>3.884938237038367E-2</v>
      </c>
      <c r="M214" s="7">
        <f t="shared" si="24"/>
        <v>7.6203759409000258E-3</v>
      </c>
      <c r="N214" s="7">
        <f t="shared" si="25"/>
        <v>6.364253364922963E-2</v>
      </c>
      <c r="O214" s="7">
        <f t="shared" si="26"/>
        <v>3.6216127299982824E-2</v>
      </c>
      <c r="P214" s="7">
        <f t="shared" si="27"/>
        <v>5.2587251572479811E-5</v>
      </c>
      <c r="Q214" s="7">
        <f t="shared" si="28"/>
        <v>1.1107133773944155E-2</v>
      </c>
      <c r="R214" s="7">
        <f t="shared" si="29"/>
        <v>4.5028007484366308E-3</v>
      </c>
      <c r="S214" s="28" t="str">
        <f t="shared" si="30"/>
        <v>Asam</v>
      </c>
    </row>
    <row r="215" spans="1:19" x14ac:dyDescent="0.25">
      <c r="A215" s="24"/>
      <c r="B215" s="7">
        <v>68</v>
      </c>
      <c r="C215" s="7">
        <v>93</v>
      </c>
      <c r="D215" s="7">
        <v>7</v>
      </c>
      <c r="E215" s="7" t="s">
        <v>6</v>
      </c>
      <c r="F215" s="26"/>
      <c r="G215" s="7">
        <f t="shared" si="18"/>
        <v>1.7849285249626899E-5</v>
      </c>
      <c r="H215" s="7">
        <f t="shared" si="19"/>
        <v>3.4222184757552628E-2</v>
      </c>
      <c r="I215" s="7">
        <f t="shared" si="20"/>
        <v>7.2281898521040942E-3</v>
      </c>
      <c r="J215" s="7">
        <f t="shared" si="21"/>
        <v>7.9013342530688979E-2</v>
      </c>
      <c r="K215" s="7">
        <f t="shared" si="22"/>
        <v>6.5167019663117193E-2</v>
      </c>
      <c r="L215" s="7">
        <f t="shared" si="23"/>
        <v>1.7883751162951975E-2</v>
      </c>
      <c r="M215" s="7">
        <f t="shared" si="24"/>
        <v>7.6203759409000258E-3</v>
      </c>
      <c r="N215" s="7">
        <f t="shared" si="25"/>
        <v>6.364253364922963E-2</v>
      </c>
      <c r="O215" s="7">
        <f t="shared" si="26"/>
        <v>3.6216127299982824E-2</v>
      </c>
      <c r="P215" s="7">
        <f t="shared" si="27"/>
        <v>3.224177302278908E-7</v>
      </c>
      <c r="Q215" s="7">
        <f t="shared" si="28"/>
        <v>4.2579867600867618E-3</v>
      </c>
      <c r="R215" s="7">
        <f t="shared" si="29"/>
        <v>1.4044666536207172E-4</v>
      </c>
      <c r="S215" s="28" t="str">
        <f t="shared" si="30"/>
        <v>Asam</v>
      </c>
    </row>
    <row r="216" spans="1:19" x14ac:dyDescent="0.25">
      <c r="A216" s="24"/>
      <c r="B216" s="7">
        <v>118</v>
      </c>
      <c r="C216" s="7">
        <v>102</v>
      </c>
      <c r="D216" s="7">
        <v>12</v>
      </c>
      <c r="E216" s="7" t="s">
        <v>6</v>
      </c>
      <c r="F216" s="26"/>
      <c r="G216" s="7">
        <f t="shared" si="18"/>
        <v>7.3903573044562326E-2</v>
      </c>
      <c r="H216" s="7">
        <f t="shared" si="19"/>
        <v>2.7303095296371187E-2</v>
      </c>
      <c r="I216" s="7">
        <f t="shared" si="20"/>
        <v>1.8726611030870722E-3</v>
      </c>
      <c r="J216" s="7">
        <f t="shared" si="21"/>
        <v>8.6439474672904235E-2</v>
      </c>
      <c r="K216" s="7">
        <f t="shared" si="22"/>
        <v>7.4706204670168072E-2</v>
      </c>
      <c r="L216" s="7">
        <f t="shared" si="23"/>
        <v>3.884938237038367E-2</v>
      </c>
      <c r="M216" s="7">
        <f t="shared" si="24"/>
        <v>1.2814302648350815E-2</v>
      </c>
      <c r="N216" s="7">
        <f t="shared" si="25"/>
        <v>8.7239784316950481E-2</v>
      </c>
      <c r="O216" s="7">
        <f t="shared" si="26"/>
        <v>6.2984005992740455E-2</v>
      </c>
      <c r="P216" s="7">
        <f t="shared" si="27"/>
        <v>2.4558044750340501E-3</v>
      </c>
      <c r="Q216" s="7">
        <f t="shared" si="28"/>
        <v>5.3383174507091145E-3</v>
      </c>
      <c r="R216" s="7">
        <f t="shared" si="29"/>
        <v>1.3746585674150061E-4</v>
      </c>
      <c r="S216" s="28" t="str">
        <f t="shared" si="30"/>
        <v>Asam</v>
      </c>
    </row>
    <row r="217" spans="1:19" x14ac:dyDescent="0.25">
      <c r="A217" s="24"/>
      <c r="B217" s="7">
        <v>95</v>
      </c>
      <c r="C217" s="7">
        <v>87</v>
      </c>
      <c r="D217" s="7">
        <v>23</v>
      </c>
      <c r="E217" s="7" t="s">
        <v>6</v>
      </c>
      <c r="F217" s="26"/>
      <c r="G217" s="7">
        <f t="shared" si="18"/>
        <v>7.4474653542102075E-3</v>
      </c>
      <c r="H217" s="7">
        <f t="shared" si="19"/>
        <v>7.7170760431092486E-2</v>
      </c>
      <c r="I217" s="7">
        <f t="shared" si="20"/>
        <v>9.6733447361433328E-2</v>
      </c>
      <c r="J217" s="7">
        <f t="shared" si="21"/>
        <v>6.0412916950900911E-2</v>
      </c>
      <c r="K217" s="7">
        <f t="shared" si="22"/>
        <v>5.3191855688132728E-2</v>
      </c>
      <c r="L217" s="7">
        <f t="shared" si="23"/>
        <v>9.1449996973066439E-3</v>
      </c>
      <c r="M217" s="7">
        <f t="shared" si="24"/>
        <v>3.182497206925098E-2</v>
      </c>
      <c r="N217" s="7">
        <f t="shared" si="25"/>
        <v>8.9379338627946156E-2</v>
      </c>
      <c r="O217" s="7">
        <f t="shared" si="26"/>
        <v>0.10155552303861252</v>
      </c>
      <c r="P217" s="7">
        <f t="shared" si="27"/>
        <v>4.2956370839421036E-4</v>
      </c>
      <c r="Q217" s="7">
        <f t="shared" si="28"/>
        <v>1.1006679305102999E-2</v>
      </c>
      <c r="R217" s="7">
        <f t="shared" si="29"/>
        <v>2.6951637870770845E-3</v>
      </c>
      <c r="S217" s="28" t="str">
        <f t="shared" si="30"/>
        <v>Asam</v>
      </c>
    </row>
    <row r="218" spans="1:19" x14ac:dyDescent="0.25">
      <c r="A218" s="24"/>
      <c r="B218" s="7">
        <v>86</v>
      </c>
      <c r="C218" s="7">
        <v>80</v>
      </c>
      <c r="D218" s="7">
        <v>17</v>
      </c>
      <c r="E218" s="7" t="s">
        <v>6</v>
      </c>
      <c r="F218" s="26"/>
      <c r="G218" s="7">
        <f t="shared" si="18"/>
        <v>1.4879688059322297E-3</v>
      </c>
      <c r="H218" s="7">
        <f t="shared" si="19"/>
        <v>7.5107149222444575E-2</v>
      </c>
      <c r="I218" s="7">
        <f t="shared" si="20"/>
        <v>9.6955562027262618E-2</v>
      </c>
      <c r="J218" s="7">
        <f t="shared" si="21"/>
        <v>3.5773517553750037E-2</v>
      </c>
      <c r="K218" s="7">
        <f t="shared" si="22"/>
        <v>3.7479586747515614E-2</v>
      </c>
      <c r="L218" s="7">
        <f t="shared" si="23"/>
        <v>3.5806707259150531E-3</v>
      </c>
      <c r="M218" s="7">
        <f t="shared" si="24"/>
        <v>2.0163973011675832E-2</v>
      </c>
      <c r="N218" s="7">
        <f t="shared" si="25"/>
        <v>9.8870473918879501E-2</v>
      </c>
      <c r="O218" s="7">
        <f t="shared" si="26"/>
        <v>8.8775811488097295E-2</v>
      </c>
      <c r="P218" s="7">
        <f t="shared" si="27"/>
        <v>3.2199774822249582E-5</v>
      </c>
      <c r="Q218" s="7">
        <f t="shared" si="28"/>
        <v>8.3495667775521937E-3</v>
      </c>
      <c r="R218" s="7">
        <f t="shared" si="29"/>
        <v>9.2459814843522787E-4</v>
      </c>
      <c r="S218" s="28" t="str">
        <f t="shared" si="30"/>
        <v>Asam</v>
      </c>
    </row>
    <row r="219" spans="1:19" x14ac:dyDescent="0.25">
      <c r="A219" s="24"/>
      <c r="B219" s="7">
        <v>100</v>
      </c>
      <c r="C219" s="7">
        <v>102</v>
      </c>
      <c r="D219" s="7">
        <v>20</v>
      </c>
      <c r="E219" s="7" t="s">
        <v>6</v>
      </c>
      <c r="F219" s="26"/>
      <c r="G219" s="7">
        <f t="shared" si="18"/>
        <v>1.5323794396617893E-2</v>
      </c>
      <c r="H219" s="7">
        <f t="shared" si="19"/>
        <v>7.0504111034995848E-2</v>
      </c>
      <c r="I219" s="7">
        <f t="shared" si="20"/>
        <v>6.6425223918519891E-2</v>
      </c>
      <c r="J219" s="7">
        <f t="shared" si="21"/>
        <v>8.6439474672904235E-2</v>
      </c>
      <c r="K219" s="7">
        <f t="shared" si="22"/>
        <v>7.4706204670168072E-2</v>
      </c>
      <c r="L219" s="7">
        <f t="shared" si="23"/>
        <v>3.884938237038367E-2</v>
      </c>
      <c r="M219" s="7">
        <f t="shared" si="24"/>
        <v>2.5636740664817071E-2</v>
      </c>
      <c r="N219" s="7">
        <f t="shared" si="25"/>
        <v>9.7279782839896078E-2</v>
      </c>
      <c r="O219" s="7">
        <f t="shared" si="26"/>
        <v>9.8611281147579957E-2</v>
      </c>
      <c r="P219" s="7">
        <f t="shared" si="27"/>
        <v>1.0187379858140823E-3</v>
      </c>
      <c r="Q219" s="7">
        <f t="shared" si="28"/>
        <v>1.5371454417917974E-2</v>
      </c>
      <c r="R219" s="7">
        <f t="shared" si="29"/>
        <v>7.6342258111289259E-3</v>
      </c>
      <c r="S219" s="28" t="str">
        <f t="shared" si="30"/>
        <v>Asam</v>
      </c>
    </row>
    <row r="220" spans="1:19" x14ac:dyDescent="0.25">
      <c r="A220" s="24"/>
      <c r="B220" s="7">
        <v>27</v>
      </c>
      <c r="C220" s="7">
        <v>43</v>
      </c>
      <c r="D220" s="7">
        <v>2</v>
      </c>
      <c r="E220" s="7" t="s">
        <v>6</v>
      </c>
      <c r="F220" s="26"/>
      <c r="G220" s="7">
        <f t="shared" si="18"/>
        <v>1.8930886814533517E-12</v>
      </c>
      <c r="H220" s="7">
        <f t="shared" si="19"/>
        <v>1.4954628616225906E-4</v>
      </c>
      <c r="I220" s="7">
        <f t="shared" si="20"/>
        <v>4.6625752885825626E-11</v>
      </c>
      <c r="J220" s="7">
        <f t="shared" si="21"/>
        <v>5.1584620370950716E-5</v>
      </c>
      <c r="K220" s="7">
        <f t="shared" si="22"/>
        <v>7.7702369036045256E-4</v>
      </c>
      <c r="L220" s="7">
        <f t="shared" si="23"/>
        <v>1.569465251458799E-6</v>
      </c>
      <c r="M220" s="7">
        <f t="shared" si="24"/>
        <v>4.2405322283864235E-3</v>
      </c>
      <c r="N220" s="7">
        <f t="shared" si="25"/>
        <v>3.8385327369268051E-2</v>
      </c>
      <c r="O220" s="7">
        <f t="shared" si="26"/>
        <v>1.6877566804025329E-2</v>
      </c>
      <c r="P220" s="7">
        <f t="shared" si="27"/>
        <v>1.2423181225371409E-17</v>
      </c>
      <c r="Q220" s="7">
        <f t="shared" si="28"/>
        <v>1.338124110067713E-7</v>
      </c>
      <c r="R220" s="7">
        <f t="shared" si="29"/>
        <v>3.7051743826281037E-17</v>
      </c>
      <c r="S220" s="28" t="str">
        <f t="shared" si="30"/>
        <v>Asam</v>
      </c>
    </row>
    <row r="221" spans="1:19" x14ac:dyDescent="0.25">
      <c r="A221" s="24"/>
      <c r="B221" s="7">
        <v>90</v>
      </c>
      <c r="C221" s="7">
        <v>86</v>
      </c>
      <c r="D221" s="7">
        <v>7</v>
      </c>
      <c r="E221" s="7" t="s">
        <v>6</v>
      </c>
      <c r="F221" s="26"/>
      <c r="G221" s="7">
        <f t="shared" si="18"/>
        <v>3.1983956236746164E-3</v>
      </c>
      <c r="H221" s="7">
        <f t="shared" si="19"/>
        <v>7.8341611870699795E-2</v>
      </c>
      <c r="I221" s="7">
        <f t="shared" si="20"/>
        <v>0.10779856208258114</v>
      </c>
      <c r="J221" s="7">
        <f t="shared" si="21"/>
        <v>5.6840460926145961E-2</v>
      </c>
      <c r="K221" s="7">
        <f t="shared" si="22"/>
        <v>5.0975990722791555E-2</v>
      </c>
      <c r="L221" s="7">
        <f t="shared" si="23"/>
        <v>8.080781611777282E-3</v>
      </c>
      <c r="M221" s="7">
        <f t="shared" si="24"/>
        <v>7.6203759409000258E-3</v>
      </c>
      <c r="N221" s="7">
        <f t="shared" si="25"/>
        <v>6.364253364922963E-2</v>
      </c>
      <c r="O221" s="7">
        <f t="shared" si="26"/>
        <v>3.6216127299982824E-2</v>
      </c>
      <c r="P221" s="7">
        <f t="shared" si="27"/>
        <v>4.1561137507205103E-5</v>
      </c>
      <c r="Q221" s="7">
        <f t="shared" si="28"/>
        <v>7.624772558624697E-3</v>
      </c>
      <c r="R221" s="7">
        <f t="shared" si="29"/>
        <v>9.4643240224668147E-4</v>
      </c>
      <c r="S221" s="28" t="str">
        <f t="shared" si="30"/>
        <v>Asam</v>
      </c>
    </row>
    <row r="222" spans="1:19" x14ac:dyDescent="0.25">
      <c r="A222" s="24"/>
      <c r="B222" s="7">
        <v>105</v>
      </c>
      <c r="C222" s="7">
        <v>100</v>
      </c>
      <c r="D222" s="7">
        <v>21</v>
      </c>
      <c r="E222" s="7" t="s">
        <v>6</v>
      </c>
      <c r="F222" s="26"/>
      <c r="G222" s="7">
        <f t="shared" si="18"/>
        <v>2.7861574589890154E-2</v>
      </c>
      <c r="H222" s="7">
        <f t="shared" si="19"/>
        <v>5.9741687642499076E-2</v>
      </c>
      <c r="I222" s="7">
        <f t="shared" si="20"/>
        <v>3.490455079011355E-2</v>
      </c>
      <c r="J222" s="7">
        <f t="shared" si="21"/>
        <v>8.7524655160342579E-2</v>
      </c>
      <c r="K222" s="7">
        <f t="shared" si="22"/>
        <v>7.3745782198661042E-2</v>
      </c>
      <c r="L222" s="7">
        <f t="shared" si="23"/>
        <v>3.3487351099681026E-2</v>
      </c>
      <c r="M222" s="7">
        <f t="shared" si="24"/>
        <v>2.7626002608688801E-2</v>
      </c>
      <c r="N222" s="7">
        <f t="shared" si="25"/>
        <v>9.5293960604899461E-2</v>
      </c>
      <c r="O222" s="7">
        <f t="shared" si="26"/>
        <v>0.1004236816796075</v>
      </c>
      <c r="P222" s="7">
        <f t="shared" si="27"/>
        <v>2.0210421375100344E-3</v>
      </c>
      <c r="Q222" s="7">
        <f t="shared" si="28"/>
        <v>1.2595090877364308E-2</v>
      </c>
      <c r="R222" s="7">
        <f t="shared" si="29"/>
        <v>3.5214395909367452E-3</v>
      </c>
      <c r="S222" s="28" t="str">
        <f t="shared" si="30"/>
        <v>Asam</v>
      </c>
    </row>
    <row r="223" spans="1:19" x14ac:dyDescent="0.25">
      <c r="A223" s="24"/>
      <c r="B223" s="7">
        <v>75</v>
      </c>
      <c r="C223" s="7">
        <v>120</v>
      </c>
      <c r="D223" s="7">
        <v>4</v>
      </c>
      <c r="E223" s="7" t="s">
        <v>7</v>
      </c>
      <c r="F223" s="26"/>
      <c r="G223" s="7">
        <f t="shared" si="18"/>
        <v>1.2061250850585509E-4</v>
      </c>
      <c r="H223" s="7">
        <f t="shared" si="19"/>
        <v>5.2169896941469521E-2</v>
      </c>
      <c r="I223" s="7">
        <f t="shared" si="20"/>
        <v>2.9955588864010337E-2</v>
      </c>
      <c r="J223" s="7">
        <f t="shared" si="21"/>
        <v>3.3550280601462791E-2</v>
      </c>
      <c r="K223" s="7">
        <f t="shared" si="22"/>
        <v>5.3630439318285275E-2</v>
      </c>
      <c r="L223" s="7">
        <f t="shared" si="23"/>
        <v>8.0035439974621828E-2</v>
      </c>
      <c r="M223" s="7">
        <f t="shared" si="24"/>
        <v>5.403849854993717E-3</v>
      </c>
      <c r="N223" s="7">
        <f t="shared" si="25"/>
        <v>4.807418655107544E-2</v>
      </c>
      <c r="O223" s="7">
        <f t="shared" si="26"/>
        <v>2.3490830581310931E-2</v>
      </c>
      <c r="P223" s="7">
        <f t="shared" si="27"/>
        <v>6.5601389050703565E-7</v>
      </c>
      <c r="Q223" s="7">
        <f t="shared" si="28"/>
        <v>4.0351950529907673E-3</v>
      </c>
      <c r="R223" s="7">
        <f t="shared" si="29"/>
        <v>1.6895841449312138E-3</v>
      </c>
      <c r="S223" s="28" t="str">
        <f t="shared" si="30"/>
        <v>Asam</v>
      </c>
    </row>
    <row r="224" spans="1:19" x14ac:dyDescent="0.25">
      <c r="A224" s="24"/>
      <c r="B224" s="7">
        <v>70</v>
      </c>
      <c r="C224" s="7">
        <v>125</v>
      </c>
      <c r="D224" s="7">
        <v>25</v>
      </c>
      <c r="E224" s="7" t="s">
        <v>7</v>
      </c>
      <c r="F224" s="26"/>
      <c r="G224" s="7">
        <f t="shared" si="18"/>
        <v>3.1582179971960861E-5</v>
      </c>
      <c r="H224" s="7">
        <f t="shared" si="19"/>
        <v>3.9189095476331086E-2</v>
      </c>
      <c r="I224" s="7">
        <f t="shared" si="20"/>
        <v>1.1446819142184388E-2</v>
      </c>
      <c r="J224" s="7">
        <f t="shared" si="21"/>
        <v>1.9760861438344369E-2</v>
      </c>
      <c r="K224" s="7">
        <f t="shared" si="22"/>
        <v>4.239239825254134E-2</v>
      </c>
      <c r="L224" s="7">
        <f t="shared" si="23"/>
        <v>8.0408557992015309E-2</v>
      </c>
      <c r="M224" s="7">
        <f t="shared" si="24"/>
        <v>3.6274716085023279E-2</v>
      </c>
      <c r="N224" s="7">
        <f t="shared" si="25"/>
        <v>8.1318710199026145E-2</v>
      </c>
      <c r="O224" s="7">
        <f t="shared" si="26"/>
        <v>9.93044547488839E-2</v>
      </c>
      <c r="P224" s="7">
        <f t="shared" si="27"/>
        <v>6.7916180469972241E-7</v>
      </c>
      <c r="Q224" s="7">
        <f t="shared" si="28"/>
        <v>4.0528913608666728E-3</v>
      </c>
      <c r="R224" s="7">
        <f t="shared" si="29"/>
        <v>2.7420608033139728E-3</v>
      </c>
      <c r="S224" s="28" t="str">
        <f t="shared" si="30"/>
        <v>Asam</v>
      </c>
    </row>
    <row r="225" spans="1:19" x14ac:dyDescent="0.25">
      <c r="A225" s="24"/>
      <c r="B225" s="7">
        <v>90</v>
      </c>
      <c r="C225" s="7">
        <v>145</v>
      </c>
      <c r="D225" s="7">
        <v>10</v>
      </c>
      <c r="E225" s="7" t="s">
        <v>7</v>
      </c>
      <c r="F225" s="26"/>
      <c r="G225" s="7">
        <f t="shared" si="18"/>
        <v>3.1983956236746164E-3</v>
      </c>
      <c r="H225" s="7">
        <f t="shared" si="19"/>
        <v>7.8341611870699795E-2</v>
      </c>
      <c r="I225" s="7">
        <f t="shared" si="20"/>
        <v>0.10779856208258114</v>
      </c>
      <c r="J225" s="7">
        <f t="shared" si="21"/>
        <v>7.4665134822363035E-4</v>
      </c>
      <c r="K225" s="7">
        <f t="shared" si="22"/>
        <v>8.8843748462161011E-3</v>
      </c>
      <c r="L225" s="7">
        <f t="shared" si="23"/>
        <v>3.4918873846651224E-2</v>
      </c>
      <c r="M225" s="7">
        <f t="shared" si="24"/>
        <v>1.0492235720163025E-2</v>
      </c>
      <c r="N225" s="7">
        <f t="shared" si="25"/>
        <v>7.8675868364210075E-2</v>
      </c>
      <c r="O225" s="7">
        <f t="shared" si="26"/>
        <v>5.17667188915251E-2</v>
      </c>
      <c r="P225" s="7">
        <f t="shared" si="27"/>
        <v>7.5169096430570317E-7</v>
      </c>
      <c r="Q225" s="7">
        <f t="shared" si="28"/>
        <v>1.6427904762913318E-3</v>
      </c>
      <c r="R225" s="7">
        <f t="shared" si="29"/>
        <v>5.8458153155505569E-3</v>
      </c>
      <c r="S225" s="28" t="str">
        <f t="shared" si="30"/>
        <v>Tawar</v>
      </c>
    </row>
    <row r="226" spans="1:19" x14ac:dyDescent="0.25">
      <c r="A226" s="24"/>
      <c r="B226" s="7">
        <v>115</v>
      </c>
      <c r="C226" s="7">
        <v>122</v>
      </c>
      <c r="D226" s="7">
        <v>7</v>
      </c>
      <c r="E226" s="7" t="s">
        <v>7</v>
      </c>
      <c r="F226" s="26"/>
      <c r="G226" s="7">
        <f t="shared" si="18"/>
        <v>6.3551950633833912E-2</v>
      </c>
      <c r="H226" s="7">
        <f t="shared" si="19"/>
        <v>3.4222184757552628E-2</v>
      </c>
      <c r="I226" s="7">
        <f t="shared" si="20"/>
        <v>4.3187503330212769E-3</v>
      </c>
      <c r="J226" s="7">
        <f t="shared" si="21"/>
        <v>2.7528184214287797E-2</v>
      </c>
      <c r="K226" s="7">
        <f t="shared" si="22"/>
        <v>4.9181754656792295E-2</v>
      </c>
      <c r="L226" s="7">
        <f t="shared" si="23"/>
        <v>8.1009168232306902E-2</v>
      </c>
      <c r="M226" s="7">
        <f t="shared" si="24"/>
        <v>7.6203759409000258E-3</v>
      </c>
      <c r="N226" s="7">
        <f t="shared" si="25"/>
        <v>6.364253364922963E-2</v>
      </c>
      <c r="O226" s="7">
        <f t="shared" si="26"/>
        <v>3.6216127299982824E-2</v>
      </c>
      <c r="P226" s="7">
        <f t="shared" si="27"/>
        <v>3.9994852816353327E-4</v>
      </c>
      <c r="Q226" s="7">
        <f t="shared" si="28"/>
        <v>3.2135159970340106E-3</v>
      </c>
      <c r="R226" s="7">
        <f t="shared" si="29"/>
        <v>3.8011546042486099E-4</v>
      </c>
      <c r="S226" s="28" t="str">
        <f t="shared" si="30"/>
        <v>Asam</v>
      </c>
    </row>
    <row r="227" spans="1:19" x14ac:dyDescent="0.25">
      <c r="A227" s="24"/>
      <c r="B227" s="7">
        <v>87</v>
      </c>
      <c r="C227" s="7">
        <v>133</v>
      </c>
      <c r="D227" s="7">
        <v>21</v>
      </c>
      <c r="E227" s="7" t="s">
        <v>7</v>
      </c>
      <c r="F227" s="26"/>
      <c r="G227" s="7">
        <f t="shared" si="18"/>
        <v>1.8151040453014246E-3</v>
      </c>
      <c r="H227" s="7">
        <f t="shared" si="19"/>
        <v>7.6246691107229078E-2</v>
      </c>
      <c r="I227" s="7">
        <f t="shared" si="20"/>
        <v>0.10117081027374017</v>
      </c>
      <c r="J227" s="7">
        <f t="shared" si="21"/>
        <v>6.6578043244072283E-3</v>
      </c>
      <c r="K227" s="7">
        <f t="shared" si="22"/>
        <v>2.5567939405254942E-2</v>
      </c>
      <c r="L227" s="7">
        <f t="shared" si="23"/>
        <v>6.7843343054656058E-2</v>
      </c>
      <c r="M227" s="7">
        <f t="shared" si="24"/>
        <v>2.7626002608688801E-2</v>
      </c>
      <c r="N227" s="7">
        <f t="shared" si="25"/>
        <v>9.5293960604899461E-2</v>
      </c>
      <c r="O227" s="7">
        <f t="shared" si="26"/>
        <v>0.1004236816796075</v>
      </c>
      <c r="P227" s="7">
        <f t="shared" si="27"/>
        <v>1.0015482001030912E-5</v>
      </c>
      <c r="Q227" s="7">
        <f t="shared" si="28"/>
        <v>5.5731837458051024E-3</v>
      </c>
      <c r="R227" s="7">
        <f t="shared" si="29"/>
        <v>2.0678539522630084E-2</v>
      </c>
      <c r="S227" s="28" t="str">
        <f t="shared" si="30"/>
        <v>Tawar</v>
      </c>
    </row>
    <row r="228" spans="1:19" x14ac:dyDescent="0.25">
      <c r="A228" s="24"/>
      <c r="B228" s="7">
        <v>109</v>
      </c>
      <c r="C228" s="7">
        <v>152</v>
      </c>
      <c r="D228" s="7">
        <v>5</v>
      </c>
      <c r="E228" s="7" t="s">
        <v>7</v>
      </c>
      <c r="F228" s="26"/>
      <c r="G228" s="7">
        <f t="shared" si="18"/>
        <v>4.1118742126645166E-2</v>
      </c>
      <c r="H228" s="7">
        <f t="shared" si="19"/>
        <v>4.9566119570407956E-2</v>
      </c>
      <c r="I228" s="7">
        <f t="shared" si="20"/>
        <v>1.7204893645352874E-2</v>
      </c>
      <c r="J228" s="7">
        <f t="shared" si="21"/>
        <v>1.5310701333817186E-4</v>
      </c>
      <c r="K228" s="7">
        <f t="shared" si="22"/>
        <v>4.0641723454344272E-3</v>
      </c>
      <c r="L228" s="7">
        <f t="shared" si="23"/>
        <v>1.8892693353908516E-2</v>
      </c>
      <c r="M228" s="7">
        <f t="shared" si="24"/>
        <v>6.0759540319173591E-3</v>
      </c>
      <c r="N228" s="7">
        <f t="shared" si="25"/>
        <v>5.3189803611061376E-2</v>
      </c>
      <c r="O228" s="7">
        <f t="shared" si="26"/>
        <v>2.7366345597278217E-2</v>
      </c>
      <c r="P228" s="7">
        <f t="shared" si="27"/>
        <v>1.1475474165887854E-6</v>
      </c>
      <c r="Q228" s="7">
        <f t="shared" si="28"/>
        <v>3.2144500245165483E-4</v>
      </c>
      <c r="R228" s="7">
        <f t="shared" si="29"/>
        <v>2.6686027536187783E-4</v>
      </c>
      <c r="S228" s="28" t="str">
        <f>IF(P228&gt;Q228,IF(P228&gt;R228,"Manis",IF(R228&gt;Q228,"Tawar","Asam")),IF(Q228&gt;R228,"Asam","Tawar"))</f>
        <v>Asam</v>
      </c>
    </row>
    <row r="229" spans="1:19" x14ac:dyDescent="0.25">
      <c r="A229" s="24"/>
      <c r="B229" s="7">
        <v>93</v>
      </c>
      <c r="C229" s="7">
        <v>125</v>
      </c>
      <c r="D229" s="7">
        <v>19</v>
      </c>
      <c r="E229" s="7" t="s">
        <v>7</v>
      </c>
      <c r="F229" s="26"/>
      <c r="G229" s="7">
        <f t="shared" si="18"/>
        <v>5.3904396239021352E-3</v>
      </c>
      <c r="H229" s="7">
        <f t="shared" si="19"/>
        <v>7.8341611870699795E-2</v>
      </c>
      <c r="I229" s="7">
        <f t="shared" si="20"/>
        <v>0.10431243096990001</v>
      </c>
      <c r="J229" s="7">
        <f t="shared" si="21"/>
        <v>1.9760861438344369E-2</v>
      </c>
      <c r="K229" s="7">
        <f t="shared" si="22"/>
        <v>4.239239825254134E-2</v>
      </c>
      <c r="L229" s="7">
        <f t="shared" si="23"/>
        <v>8.0408557992015309E-2</v>
      </c>
      <c r="M229" s="7">
        <f t="shared" si="24"/>
        <v>2.3727614287914808E-2</v>
      </c>
      <c r="N229" s="7">
        <f t="shared" si="25"/>
        <v>9.8554215176034535E-2</v>
      </c>
      <c r="O229" s="7">
        <f t="shared" si="26"/>
        <v>9.6021062458953685E-2</v>
      </c>
      <c r="P229" s="7">
        <f t="shared" si="27"/>
        <v>7.5823772380479245E-5</v>
      </c>
      <c r="Q229" s="7">
        <f t="shared" si="28"/>
        <v>9.8192190364826733E-3</v>
      </c>
      <c r="R229" s="7">
        <f t="shared" si="29"/>
        <v>2.4161622918304117E-2</v>
      </c>
      <c r="S229" s="28" t="str">
        <f t="shared" si="30"/>
        <v>Tawar</v>
      </c>
    </row>
    <row r="230" spans="1:19" x14ac:dyDescent="0.25">
      <c r="A230" s="24"/>
      <c r="B230" s="7">
        <v>100</v>
      </c>
      <c r="C230" s="7">
        <v>119</v>
      </c>
      <c r="D230" s="7">
        <v>3</v>
      </c>
      <c r="E230" s="7" t="s">
        <v>7</v>
      </c>
      <c r="F230" s="26"/>
      <c r="G230" s="7">
        <f t="shared" si="18"/>
        <v>1.5323794396617893E-2</v>
      </c>
      <c r="H230" s="7">
        <f t="shared" si="19"/>
        <v>7.0504111034995848E-2</v>
      </c>
      <c r="I230" s="7">
        <f t="shared" si="20"/>
        <v>6.6425223918519891E-2</v>
      </c>
      <c r="J230" s="7">
        <f t="shared" si="21"/>
        <v>3.6782114412829289E-2</v>
      </c>
      <c r="K230" s="7">
        <f t="shared" si="22"/>
        <v>5.5794837424122411E-2</v>
      </c>
      <c r="L230" s="7">
        <f t="shared" si="23"/>
        <v>7.9147005437322185E-2</v>
      </c>
      <c r="M230" s="7">
        <f t="shared" si="24"/>
        <v>4.7933436931004939E-3</v>
      </c>
      <c r="N230" s="7">
        <f t="shared" si="25"/>
        <v>4.3121205986012129E-2</v>
      </c>
      <c r="O230" s="7">
        <f t="shared" si="26"/>
        <v>1.9995367115205134E-2</v>
      </c>
      <c r="P230" s="7">
        <f t="shared" si="27"/>
        <v>8.1051831321962624E-5</v>
      </c>
      <c r="Q230" s="7">
        <f t="shared" si="28"/>
        <v>5.0888612601479666E-3</v>
      </c>
      <c r="R230" s="7">
        <f t="shared" si="29"/>
        <v>3.1536838332358228E-3</v>
      </c>
      <c r="S230" s="28" t="str">
        <f t="shared" si="30"/>
        <v>Asam</v>
      </c>
    </row>
    <row r="231" spans="1:19" x14ac:dyDescent="0.25">
      <c r="A231" s="24"/>
      <c r="B231" s="7">
        <v>88</v>
      </c>
      <c r="C231" s="7">
        <v>147</v>
      </c>
      <c r="D231" s="7">
        <v>0</v>
      </c>
      <c r="E231" s="7" t="s">
        <v>7</v>
      </c>
      <c r="F231" s="26"/>
      <c r="G231" s="7">
        <f t="shared" si="18"/>
        <v>2.2032332816751834E-3</v>
      </c>
      <c r="H231" s="7">
        <f t="shared" si="19"/>
        <v>7.7170760431092486E-2</v>
      </c>
      <c r="I231" s="7">
        <f t="shared" si="20"/>
        <v>0.1044454282374031</v>
      </c>
      <c r="J231" s="7">
        <f t="shared" si="21"/>
        <v>4.8593019454581655E-4</v>
      </c>
      <c r="K231" s="7">
        <f t="shared" si="22"/>
        <v>7.1942580304199403E-3</v>
      </c>
      <c r="L231" s="7">
        <f t="shared" si="23"/>
        <v>2.9802157582115643E-2</v>
      </c>
      <c r="M231" s="7">
        <f t="shared" si="24"/>
        <v>3.2924824663390193E-3</v>
      </c>
      <c r="N231" s="7">
        <f t="shared" si="25"/>
        <v>2.9730358007152839E-2</v>
      </c>
      <c r="O231" s="7">
        <f t="shared" si="26"/>
        <v>1.1725168012671181E-2</v>
      </c>
      <c r="P231" s="7">
        <f t="shared" si="27"/>
        <v>1.0574968803199188E-7</v>
      </c>
      <c r="Q231" s="7">
        <f t="shared" si="28"/>
        <v>4.9517667993131866E-4</v>
      </c>
      <c r="R231" s="7">
        <f t="shared" si="29"/>
        <v>1.0949076015030501E-3</v>
      </c>
      <c r="S231" s="28" t="str">
        <f t="shared" si="30"/>
        <v>Tawar</v>
      </c>
    </row>
    <row r="234" spans="1:19" x14ac:dyDescent="0.25">
      <c r="P234" s="27" t="s">
        <v>45</v>
      </c>
      <c r="Q234" s="27"/>
      <c r="R234" s="27"/>
    </row>
    <row r="235" spans="1:19" x14ac:dyDescent="0.25">
      <c r="H235" s="22" t="s">
        <v>48</v>
      </c>
      <c r="K235" s="23">
        <f>(P236+Q237+R238)/SUM(P236:R238)</f>
        <v>0.73333333333333328</v>
      </c>
      <c r="M235" s="22" t="s">
        <v>47</v>
      </c>
      <c r="N235" s="22"/>
      <c r="O235" s="17" t="s">
        <v>46</v>
      </c>
      <c r="P235" s="15" t="s">
        <v>5</v>
      </c>
      <c r="Q235" s="16" t="s">
        <v>6</v>
      </c>
      <c r="R235" s="14" t="s">
        <v>7</v>
      </c>
    </row>
    <row r="236" spans="1:19" x14ac:dyDescent="0.25">
      <c r="H236" s="22"/>
      <c r="K236" s="23"/>
      <c r="M236" s="22"/>
      <c r="N236" s="22"/>
      <c r="O236" s="12" t="s">
        <v>5</v>
      </c>
      <c r="P236" s="11">
        <f t="shared" ref="P236:R238" si="31">COUNTIFS($S$202:$S$231,$O236,$E$202:$E$231,P$235)</f>
        <v>7</v>
      </c>
      <c r="Q236" s="11">
        <f t="shared" si="31"/>
        <v>0</v>
      </c>
      <c r="R236" s="11">
        <f t="shared" si="31"/>
        <v>0</v>
      </c>
    </row>
    <row r="237" spans="1:19" x14ac:dyDescent="0.25">
      <c r="H237" s="22"/>
      <c r="K237" s="23"/>
      <c r="M237" s="22"/>
      <c r="N237" s="22"/>
      <c r="O237" s="13" t="s">
        <v>6</v>
      </c>
      <c r="P237" s="11">
        <f t="shared" si="31"/>
        <v>2</v>
      </c>
      <c r="Q237" s="11">
        <f t="shared" si="31"/>
        <v>11</v>
      </c>
      <c r="R237" s="11">
        <f t="shared" si="31"/>
        <v>5</v>
      </c>
    </row>
    <row r="238" spans="1:19" x14ac:dyDescent="0.25">
      <c r="H238" s="22"/>
      <c r="K238" s="23"/>
      <c r="M238" s="22"/>
      <c r="N238" s="22"/>
      <c r="O238" s="13" t="s">
        <v>7</v>
      </c>
      <c r="P238" s="11">
        <f t="shared" si="31"/>
        <v>1</v>
      </c>
      <c r="Q238" s="11">
        <f t="shared" si="31"/>
        <v>0</v>
      </c>
      <c r="R238" s="11">
        <f t="shared" si="31"/>
        <v>4</v>
      </c>
    </row>
    <row r="239" spans="1:19" x14ac:dyDescent="0.25">
      <c r="O239" s="18"/>
    </row>
  </sheetData>
  <autoFilter ref="B2:E92" xr:uid="{FCB44213-C837-4889-AAF8-238F8D32DCAD}"/>
  <mergeCells count="8">
    <mergeCell ref="P234:R234"/>
    <mergeCell ref="M235:N238"/>
    <mergeCell ref="K235:K238"/>
    <mergeCell ref="H235:H238"/>
    <mergeCell ref="A2:A92"/>
    <mergeCell ref="C96:E96"/>
    <mergeCell ref="F202:F231"/>
    <mergeCell ref="A201:A23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E0608-C8DD-4C40-8BEC-7E01E6B7F56A}">
  <dimension ref="A1:Q26"/>
  <sheetViews>
    <sheetView workbookViewId="0">
      <selection activeCell="Q21" sqref="Q1:Q21"/>
    </sheetView>
  </sheetViews>
  <sheetFormatPr defaultRowHeight="15" x14ac:dyDescent="0.25"/>
  <sheetData>
    <row r="1" spans="1:17" x14ac:dyDescent="0.25">
      <c r="A1">
        <v>137</v>
      </c>
      <c r="C1">
        <v>20</v>
      </c>
      <c r="E1">
        <v>63</v>
      </c>
      <c r="G1">
        <v>62</v>
      </c>
      <c r="I1">
        <v>39</v>
      </c>
      <c r="K1">
        <v>59</v>
      </c>
      <c r="M1">
        <v>14</v>
      </c>
      <c r="O1">
        <v>0</v>
      </c>
      <c r="Q1">
        <v>0</v>
      </c>
    </row>
    <row r="2" spans="1:17" x14ac:dyDescent="0.25">
      <c r="A2">
        <v>125</v>
      </c>
      <c r="C2">
        <v>57</v>
      </c>
      <c r="E2">
        <v>70</v>
      </c>
      <c r="G2">
        <v>79</v>
      </c>
      <c r="I2">
        <v>71</v>
      </c>
      <c r="K2">
        <v>82</v>
      </c>
      <c r="M2">
        <v>15</v>
      </c>
      <c r="O2">
        <v>2</v>
      </c>
      <c r="Q2">
        <v>2</v>
      </c>
    </row>
    <row r="3" spans="1:17" x14ac:dyDescent="0.25">
      <c r="A3">
        <v>135</v>
      </c>
      <c r="C3">
        <v>58</v>
      </c>
      <c r="E3">
        <v>73</v>
      </c>
      <c r="G3">
        <v>80</v>
      </c>
      <c r="I3">
        <v>72</v>
      </c>
      <c r="K3">
        <v>100</v>
      </c>
      <c r="M3">
        <v>22</v>
      </c>
      <c r="O3">
        <v>4</v>
      </c>
      <c r="Q3">
        <v>5</v>
      </c>
    </row>
    <row r="4" spans="1:17" x14ac:dyDescent="0.25">
      <c r="A4">
        <v>153</v>
      </c>
      <c r="C4">
        <v>70</v>
      </c>
      <c r="E4">
        <v>75</v>
      </c>
      <c r="G4">
        <v>81</v>
      </c>
      <c r="I4">
        <v>74</v>
      </c>
      <c r="K4">
        <v>102</v>
      </c>
      <c r="M4">
        <v>23</v>
      </c>
      <c r="O4">
        <v>5</v>
      </c>
      <c r="Q4">
        <v>9</v>
      </c>
    </row>
    <row r="5" spans="1:17" x14ac:dyDescent="0.25">
      <c r="A5">
        <v>123</v>
      </c>
      <c r="C5">
        <v>74</v>
      </c>
      <c r="E5">
        <v>79</v>
      </c>
      <c r="G5">
        <v>82</v>
      </c>
      <c r="I5">
        <v>75</v>
      </c>
      <c r="K5">
        <v>107</v>
      </c>
      <c r="M5">
        <v>24</v>
      </c>
      <c r="O5">
        <v>6</v>
      </c>
      <c r="Q5">
        <v>10</v>
      </c>
    </row>
    <row r="6" spans="1:17" x14ac:dyDescent="0.25">
      <c r="A6">
        <v>127</v>
      </c>
      <c r="C6">
        <v>75</v>
      </c>
      <c r="E6">
        <v>81</v>
      </c>
      <c r="G6">
        <v>86</v>
      </c>
      <c r="I6">
        <v>78</v>
      </c>
      <c r="K6">
        <v>112</v>
      </c>
      <c r="M6">
        <v>28</v>
      </c>
      <c r="O6">
        <v>7</v>
      </c>
      <c r="Q6">
        <v>11</v>
      </c>
    </row>
    <row r="7" spans="1:17" x14ac:dyDescent="0.25">
      <c r="A7">
        <v>109</v>
      </c>
      <c r="C7">
        <v>76</v>
      </c>
      <c r="E7">
        <v>84</v>
      </c>
      <c r="G7">
        <v>88</v>
      </c>
      <c r="I7">
        <v>79</v>
      </c>
      <c r="K7">
        <v>113</v>
      </c>
      <c r="M7">
        <v>34</v>
      </c>
      <c r="O7">
        <v>8</v>
      </c>
      <c r="Q7">
        <v>13</v>
      </c>
    </row>
    <row r="8" spans="1:17" x14ac:dyDescent="0.25">
      <c r="A8">
        <v>112</v>
      </c>
      <c r="C8">
        <v>78</v>
      </c>
      <c r="E8">
        <v>87</v>
      </c>
      <c r="G8">
        <v>89</v>
      </c>
      <c r="I8">
        <v>86</v>
      </c>
      <c r="K8">
        <v>116</v>
      </c>
      <c r="M8">
        <v>35</v>
      </c>
      <c r="O8">
        <v>12</v>
      </c>
      <c r="Q8">
        <v>15</v>
      </c>
    </row>
    <row r="9" spans="1:17" x14ac:dyDescent="0.25">
      <c r="A9">
        <v>116</v>
      </c>
      <c r="C9">
        <v>81</v>
      </c>
      <c r="E9">
        <v>89</v>
      </c>
      <c r="G9">
        <v>90</v>
      </c>
      <c r="I9">
        <v>87</v>
      </c>
      <c r="K9">
        <v>120</v>
      </c>
      <c r="M9">
        <v>38</v>
      </c>
      <c r="O9">
        <v>13</v>
      </c>
      <c r="Q9">
        <v>16</v>
      </c>
    </row>
    <row r="10" spans="1:17" x14ac:dyDescent="0.25">
      <c r="A10">
        <v>104</v>
      </c>
      <c r="C10">
        <v>87</v>
      </c>
      <c r="E10">
        <v>91</v>
      </c>
      <c r="G10">
        <v>91</v>
      </c>
      <c r="I10">
        <v>95</v>
      </c>
      <c r="K10">
        <v>123</v>
      </c>
      <c r="M10">
        <v>39</v>
      </c>
      <c r="O10">
        <v>14</v>
      </c>
      <c r="Q10">
        <v>18</v>
      </c>
    </row>
    <row r="11" spans="1:17" x14ac:dyDescent="0.25">
      <c r="A11">
        <v>122</v>
      </c>
      <c r="C11">
        <v>88</v>
      </c>
      <c r="E11">
        <v>92</v>
      </c>
      <c r="G11">
        <v>92</v>
      </c>
      <c r="I11">
        <v>96</v>
      </c>
      <c r="K11">
        <v>124</v>
      </c>
      <c r="M11">
        <v>40</v>
      </c>
      <c r="O11">
        <v>15</v>
      </c>
      <c r="Q11">
        <v>21</v>
      </c>
    </row>
    <row r="12" spans="1:17" x14ac:dyDescent="0.25">
      <c r="A12">
        <v>126</v>
      </c>
      <c r="C12">
        <v>93</v>
      </c>
      <c r="E12">
        <v>93</v>
      </c>
      <c r="G12">
        <v>95</v>
      </c>
      <c r="I12">
        <v>102</v>
      </c>
      <c r="K12">
        <v>125</v>
      </c>
      <c r="M12">
        <v>42</v>
      </c>
      <c r="O12">
        <v>16</v>
      </c>
      <c r="Q12">
        <v>23</v>
      </c>
    </row>
    <row r="13" spans="1:17" x14ac:dyDescent="0.25">
      <c r="A13">
        <v>119</v>
      </c>
      <c r="C13">
        <v>100</v>
      </c>
      <c r="E13">
        <v>94</v>
      </c>
      <c r="G13">
        <v>96</v>
      </c>
      <c r="I13">
        <v>107</v>
      </c>
      <c r="K13">
        <v>127</v>
      </c>
      <c r="M13">
        <v>44</v>
      </c>
      <c r="O13">
        <v>19</v>
      </c>
      <c r="Q13">
        <v>25</v>
      </c>
    </row>
    <row r="14" spans="1:17" x14ac:dyDescent="0.25">
      <c r="A14">
        <v>174</v>
      </c>
      <c r="C14">
        <v>101</v>
      </c>
      <c r="E14">
        <v>95</v>
      </c>
      <c r="G14">
        <v>100</v>
      </c>
      <c r="I14">
        <v>110</v>
      </c>
      <c r="K14">
        <v>128</v>
      </c>
      <c r="M14">
        <v>46</v>
      </c>
      <c r="O14">
        <v>20</v>
      </c>
      <c r="Q14">
        <v>28</v>
      </c>
    </row>
    <row r="15" spans="1:17" x14ac:dyDescent="0.25">
      <c r="A15">
        <v>102</v>
      </c>
      <c r="C15">
        <v>103</v>
      </c>
      <c r="E15">
        <v>96</v>
      </c>
      <c r="G15">
        <v>102</v>
      </c>
      <c r="I15">
        <v>114</v>
      </c>
      <c r="K15">
        <v>132</v>
      </c>
      <c r="M15">
        <v>52</v>
      </c>
      <c r="O15">
        <v>26</v>
      </c>
      <c r="Q15">
        <v>29</v>
      </c>
    </row>
    <row r="16" spans="1:17" x14ac:dyDescent="0.25">
      <c r="A16">
        <v>120</v>
      </c>
      <c r="C16">
        <v>104</v>
      </c>
      <c r="E16">
        <v>99</v>
      </c>
      <c r="G16">
        <v>103</v>
      </c>
      <c r="I16">
        <v>115</v>
      </c>
      <c r="K16">
        <v>133</v>
      </c>
      <c r="M16">
        <v>56</v>
      </c>
      <c r="O16">
        <v>27</v>
      </c>
      <c r="Q16">
        <v>31</v>
      </c>
    </row>
    <row r="17" spans="1:17" x14ac:dyDescent="0.25">
      <c r="A17">
        <v>130</v>
      </c>
      <c r="C17">
        <v>107</v>
      </c>
      <c r="E17">
        <v>103</v>
      </c>
      <c r="G17">
        <v>104</v>
      </c>
      <c r="I17">
        <v>116</v>
      </c>
      <c r="K17">
        <v>138</v>
      </c>
      <c r="M17">
        <v>65</v>
      </c>
      <c r="O17">
        <v>33</v>
      </c>
      <c r="Q17">
        <v>33</v>
      </c>
    </row>
    <row r="18" spans="1:17" x14ac:dyDescent="0.25">
      <c r="A18">
        <v>107</v>
      </c>
      <c r="C18">
        <v>108</v>
      </c>
      <c r="E18">
        <v>104</v>
      </c>
      <c r="G18">
        <v>105</v>
      </c>
      <c r="I18">
        <v>118</v>
      </c>
      <c r="K18">
        <v>141</v>
      </c>
      <c r="M18">
        <v>72</v>
      </c>
      <c r="O18">
        <v>47</v>
      </c>
      <c r="Q18">
        <v>37</v>
      </c>
    </row>
    <row r="19" spans="1:17" x14ac:dyDescent="0.25">
      <c r="A19">
        <v>156</v>
      </c>
      <c r="C19">
        <v>110</v>
      </c>
      <c r="E19">
        <v>107</v>
      </c>
      <c r="G19">
        <v>106</v>
      </c>
      <c r="I19">
        <v>120</v>
      </c>
      <c r="K19">
        <v>147</v>
      </c>
      <c r="M19">
        <v>73</v>
      </c>
      <c r="O19">
        <v>64</v>
      </c>
      <c r="Q19">
        <v>42</v>
      </c>
    </row>
    <row r="20" spans="1:17" x14ac:dyDescent="0.25">
      <c r="A20">
        <v>110</v>
      </c>
      <c r="C20">
        <v>113</v>
      </c>
      <c r="E20">
        <v>110</v>
      </c>
      <c r="G20">
        <v>107</v>
      </c>
      <c r="I20">
        <v>123</v>
      </c>
      <c r="K20">
        <v>151</v>
      </c>
      <c r="M20">
        <v>96</v>
      </c>
      <c r="Q20">
        <v>52</v>
      </c>
    </row>
    <row r="21" spans="1:17" x14ac:dyDescent="0.25">
      <c r="A21">
        <v>175</v>
      </c>
      <c r="C21">
        <v>115</v>
      </c>
      <c r="E21">
        <v>115</v>
      </c>
      <c r="G21">
        <v>108</v>
      </c>
      <c r="I21">
        <v>129</v>
      </c>
      <c r="K21">
        <v>154</v>
      </c>
      <c r="M21">
        <v>102</v>
      </c>
      <c r="Q21">
        <v>56</v>
      </c>
    </row>
    <row r="22" spans="1:17" x14ac:dyDescent="0.25">
      <c r="A22">
        <v>111</v>
      </c>
      <c r="C22">
        <v>116</v>
      </c>
      <c r="G22">
        <v>109</v>
      </c>
      <c r="I22">
        <v>134</v>
      </c>
      <c r="K22">
        <v>167</v>
      </c>
      <c r="M22">
        <v>110</v>
      </c>
    </row>
    <row r="23" spans="1:17" x14ac:dyDescent="0.25">
      <c r="A23">
        <v>132</v>
      </c>
      <c r="C23">
        <v>121</v>
      </c>
      <c r="G23">
        <v>110</v>
      </c>
      <c r="I23">
        <v>144</v>
      </c>
    </row>
    <row r="24" spans="1:17" x14ac:dyDescent="0.25">
      <c r="A24">
        <v>115</v>
      </c>
      <c r="C24">
        <v>141</v>
      </c>
      <c r="G24">
        <v>112</v>
      </c>
      <c r="I24">
        <v>152</v>
      </c>
    </row>
    <row r="25" spans="1:17" x14ac:dyDescent="0.25">
      <c r="G25">
        <v>152</v>
      </c>
      <c r="I25">
        <v>154</v>
      </c>
    </row>
    <row r="26" spans="1:17" x14ac:dyDescent="0.25">
      <c r="G26">
        <v>162</v>
      </c>
    </row>
  </sheetData>
  <sortState xmlns:xlrd2="http://schemas.microsoft.com/office/spreadsheetml/2017/richdata2" ref="Q1:Q30">
    <sortCondition ref="Q1:Q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Hutomo</dc:creator>
  <cp:lastModifiedBy>Hutomo</cp:lastModifiedBy>
  <dcterms:created xsi:type="dcterms:W3CDTF">2021-04-03T15:46:48Z</dcterms:created>
  <dcterms:modified xsi:type="dcterms:W3CDTF">2021-04-06T09:36:06Z</dcterms:modified>
</cp:coreProperties>
</file>