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42825" yWindow="2415" windowWidth="35805" windowHeight="11760" tabRatio="500" firstSheet="1"/>
  </bookViews>
  <sheets>
    <sheet name="Report Cover Page" sheetId="5" r:id="rId1"/>
    <sheet name="License Expiration" sheetId="6" r:id="rId2"/>
    <sheet name="Vendor Daemon Status" sheetId="7" r:id="rId3"/>
    <sheet name="License Usage Summary" sheetId="8" r:id="rId4"/>
    <sheet name="Vendors" sheetId="2" r:id="rId5"/>
    <sheet name="Vendors Chart" sheetId="3" r:id="rId6"/>
    <sheet name="Top Features" sheetId="9" r:id="rId7"/>
    <sheet name="Pool_DS" sheetId="10" r:id="rId8"/>
    <sheet name="Pool_MSC" sheetId="11" r:id="rId9"/>
    <sheet name="abaqus_toulouse" sheetId="12" r:id="rId10"/>
    <sheet name="altair_france" sheetId="13" r:id="rId11"/>
    <sheet name="catia_france" sheetId="14" r:id="rId12"/>
    <sheet name="catia_uk" sheetId="15" r:id="rId13"/>
    <sheet name="dsls_france" sheetId="16" r:id="rId14"/>
    <sheet name="msc_europe" sheetId="17" r:id="rId15"/>
    <sheet name="msc_france" sheetId="18" r:id="rId16"/>
    <sheet name="msc_toulouse" sheetId="19" r:id="rId17"/>
    <sheet name="samcef_europe" sheetId="20" r:id="rId18"/>
    <sheet name="samcef_france" sheetId="21" r:id="rId19"/>
    <sheet name="see_lm2_france" sheetId="22" r:id="rId20"/>
  </sheets>
  <definedNames>
    <definedName name="LINEDATASESSLEN">OFFSET(Vendors!$N$2,0,0,COUNTA(Vendors!$N:$N)-1)</definedName>
    <definedName name="LINELABELSESSLEN">OFFSET(Vendors!$A$2,0,0,COUNTA(Vendors!$A:$A)-1)</definedName>
    <definedName name="PIEDATADENIAL" localSheetId="5">OFFSET(Vendors!$H$2,0,0,COUNTA(Vendors!$H:$H)-1)</definedName>
    <definedName name="PIEDATADENIAL">OFFSET(Vendors!$H$2,0,0,COUNTA(Vendors!$H:$H)-1)</definedName>
    <definedName name="PIELABELDENIAL" localSheetId="5">OFFSET(Vendors!$G$2,0,0,COUNTA(Vendors!$G:$G)-1)</definedName>
    <definedName name="PIELABELDENIAL">OFFSET(Vendors!$G$2,0,0,COUNTA(Vendors!$G:$G)-1)</definedName>
    <definedName name="Z_38F8DED8_3D08_5A40_9E0E_6B60CABA25E2_.wvu.Cols" localSheetId="4" hidden="1">Vendors!#REF!</definedName>
    <definedName name="Z_38F8DED8_3D08_5A40_9E0E_6B60CABA25E2_.wvu.Cols" localSheetId="5" hidden="1">'Vendors Chart'!$P:$P</definedName>
  </definedNames>
  <calcPr calcId="125725" concurrentCalc="0"/>
  <customWorkbookViews>
    <customWorkbookView name="layout" guid="{38F8DED8-3D08-5A40-9E0E-6B60CABA25E2}" xWindow="136" yWindow="202" windowWidth="1563" windowHeight="749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2"/>
  <c r="A4"/>
  <c r="H1"/>
  <c r="G1"/>
  <c r="F1"/>
  <c r="E1"/>
  <c r="D1"/>
  <c r="C1"/>
  <c r="B1"/>
  <c r="A8" i="21"/>
  <c r="A7"/>
  <c r="A6"/>
  <c r="A5"/>
  <c r="A4"/>
  <c r="H1"/>
  <c r="G1"/>
  <c r="F1"/>
  <c r="E1"/>
  <c r="D1"/>
  <c r="C1"/>
  <c r="B1"/>
  <c r="A6" i="20"/>
  <c r="A5"/>
  <c r="A4"/>
  <c r="H1"/>
  <c r="G1"/>
  <c r="F1"/>
  <c r="E1"/>
  <c r="D1"/>
  <c r="C1"/>
  <c r="B1"/>
  <c r="A6" i="19"/>
  <c r="A5"/>
  <c r="A4"/>
  <c r="H1"/>
  <c r="G1"/>
  <c r="F1"/>
  <c r="E1"/>
  <c r="D1"/>
  <c r="C1"/>
  <c r="B1"/>
  <c r="A12" i="18"/>
  <c r="A11"/>
  <c r="A10"/>
  <c r="A9"/>
  <c r="A8"/>
  <c r="A7"/>
  <c r="A6"/>
  <c r="A5"/>
  <c r="A4"/>
  <c r="H1"/>
  <c r="G1"/>
  <c r="F1"/>
  <c r="E1"/>
  <c r="D1"/>
  <c r="C1"/>
  <c r="B1"/>
  <c r="A5" i="17"/>
  <c r="A4"/>
  <c r="H1"/>
  <c r="G1"/>
  <c r="F1"/>
  <c r="E1"/>
  <c r="D1"/>
  <c r="C1"/>
  <c r="B1"/>
  <c r="A6" i="16"/>
  <c r="A5"/>
  <c r="A4"/>
  <c r="H1"/>
  <c r="G1"/>
  <c r="F1"/>
  <c r="E1"/>
  <c r="D1"/>
  <c r="C1"/>
  <c r="B1"/>
  <c r="A6" i="15"/>
  <c r="A5"/>
  <c r="A4"/>
  <c r="H1"/>
  <c r="G1"/>
  <c r="F1"/>
  <c r="E1"/>
  <c r="D1"/>
  <c r="C1"/>
  <c r="B1"/>
  <c r="A26" i="14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H1"/>
  <c r="G1"/>
  <c r="F1"/>
  <c r="E1"/>
  <c r="D1"/>
  <c r="C1"/>
  <c r="B1"/>
  <c r="A14" i="13"/>
  <c r="A13"/>
  <c r="A12"/>
  <c r="A11"/>
  <c r="A10"/>
  <c r="A9"/>
  <c r="A8"/>
  <c r="A7"/>
  <c r="A6"/>
  <c r="A5"/>
  <c r="A4"/>
  <c r="H1"/>
  <c r="G1"/>
  <c r="F1"/>
  <c r="E1"/>
  <c r="D1"/>
  <c r="C1"/>
  <c r="B1"/>
  <c r="A6" i="12"/>
  <c r="A5"/>
  <c r="A4"/>
  <c r="H1"/>
  <c r="G1"/>
  <c r="F1"/>
  <c r="E1"/>
  <c r="D1"/>
  <c r="C1"/>
  <c r="B1"/>
  <c r="A4" i="11"/>
  <c r="H1"/>
  <c r="G1"/>
  <c r="F1"/>
  <c r="E1"/>
  <c r="D1"/>
  <c r="C1"/>
  <c r="B1"/>
  <c r="A4" i="10"/>
  <c r="H1"/>
  <c r="G1"/>
  <c r="F1"/>
  <c r="E1"/>
  <c r="D1"/>
  <c r="C1"/>
  <c r="B1"/>
</calcChain>
</file>

<file path=xl/sharedStrings.xml><?xml version="1.0" encoding="utf-8"?>
<sst xmlns="http://schemas.openxmlformats.org/spreadsheetml/2006/main" count="17508" uniqueCount="2004">
  <si>
    <t>Vendor</t>
  </si>
  <si>
    <t>Location</t>
  </si>
  <si>
    <t>Server</t>
  </si>
  <si>
    <t>Port Number</t>
  </si>
  <si>
    <t>Lic Manager</t>
  </si>
  <si>
    <t>Denials</t>
  </si>
  <si>
    <t>hide_col_denials_label</t>
  </si>
  <si>
    <t>hide_col_denials_data</t>
  </si>
  <si>
    <t>Max Sat Pct</t>
  </si>
  <si>
    <t>Min Sat Pct</t>
  </si>
  <si>
    <t>Avg Sat Pct</t>
  </si>
  <si>
    <t>Num Dist Users</t>
  </si>
  <si>
    <t>Total Runs</t>
  </si>
  <si>
    <t>Total (Day Hour Min)</t>
  </si>
  <si>
    <t>flexlm</t>
  </si>
  <si>
    <t>altair_france</t>
  </si>
  <si>
    <t>LICENSE USAGE REPORTING PERIOD</t>
  </si>
  <si>
    <t>Total Hours</t>
  </si>
  <si>
    <t>Lic Server: 20122521-alten#20124601-alten#20125030-alten     Vendor: catia_uk     Daemon: lum     Port: 0</t>
  </si>
  <si>
    <t>Feature Expiration (Criteria Long = 30 days :: Short = 7 days)</t>
  </si>
  <si>
    <t>samcef_europe</t>
  </si>
  <si>
    <t>europe::france::paris</t>
  </si>
  <si>
    <t>fraidfflx501</t>
  </si>
  <si>
    <t>0d 0h 54m</t>
  </si>
  <si>
    <t>abaqus_toulouse</t>
  </si>
  <si>
    <t>europe::france::toulouse</t>
  </si>
  <si>
    <t>fraswesrv506</t>
  </si>
  <si>
    <t>0d 6h 49m</t>
  </si>
  <si>
    <t>see_lm2_france</t>
  </si>
  <si>
    <t>0d 8h 24m</t>
  </si>
  <si>
    <t>msc_toulouse</t>
  </si>
  <si>
    <t>fraswesrv504</t>
  </si>
  <si>
    <t>1d 14h 20m</t>
  </si>
  <si>
    <t>msc_europe</t>
  </si>
  <si>
    <t>2d 23h 29m</t>
  </si>
  <si>
    <t>catia_uk</t>
  </si>
  <si>
    <t>europe::uk::filton</t>
  </si>
  <si>
    <t>20122521-alten#20124601-alten#20125030-alten</t>
  </si>
  <si>
    <t>lum</t>
  </si>
  <si>
    <t>6d 22h 34m</t>
  </si>
  <si>
    <t>samcef_france</t>
  </si>
  <si>
    <t>fraidfflx500</t>
  </si>
  <si>
    <t>10d 5h 29m</t>
  </si>
  <si>
    <t>dsls_france</t>
  </si>
  <si>
    <t>fradc1flx500#fraidfflx503#fraidfflx504</t>
  </si>
  <si>
    <t>dsls</t>
  </si>
  <si>
    <t>23d 14h 54m</t>
  </si>
  <si>
    <t>Pool_MSC</t>
  </si>
  <si>
    <t>POOL</t>
  </si>
  <si>
    <t>-</t>
  </si>
  <si>
    <t>43d 19h 29m</t>
  </si>
  <si>
    <t>Pool_DS</t>
  </si>
  <si>
    <t>81d 5h 50m</t>
  </si>
  <si>
    <t>msc_france</t>
  </si>
  <si>
    <t>83d 1h 43m</t>
  </si>
  <si>
    <t>catia_france</t>
  </si>
  <si>
    <t>397d 23h 9m</t>
  </si>
  <si>
    <t>lmx</t>
  </si>
  <si>
    <t>569d 12h 29m</t>
  </si>
  <si>
    <t>0</t>
  </si>
  <si>
    <t>Period: 2018-01-01 to 2018-01-31</t>
  </si>
  <si>
    <t>Automated report v1.02 Nov 2015 generated by Altair SAO on 2018-02-15 19:26:20</t>
  </si>
  <si>
    <t>Feature</t>
  </si>
  <si>
    <t>Available</t>
  </si>
  <si>
    <t>Expire in (Days)</t>
  </si>
  <si>
    <t>Distinct Users</t>
  </si>
  <si>
    <t>Last Usage Run</t>
  </si>
  <si>
    <t>Expiration</t>
  </si>
  <si>
    <t>ZAD+TUB</t>
  </si>
  <si>
    <t>2018-02-15 17:50:00</t>
  </si>
  <si>
    <t>2018-03-12 23:59:59.0</t>
  </si>
  <si>
    <t>Vendor Daemon Status</t>
  </si>
  <si>
    <t>License Server</t>
  </si>
  <si>
    <t>Port</t>
  </si>
  <si>
    <t>Last Received</t>
  </si>
  <si>
    <t>Last Daemon Stat</t>
  </si>
  <si>
    <t>Engine Code</t>
  </si>
  <si>
    <t>Usage Age</t>
  </si>
  <si>
    <t>File Age</t>
  </si>
  <si>
    <t>Stat Age</t>
  </si>
  <si>
    <t>Agent</t>
  </si>
  <si>
    <t>Daemon</t>
  </si>
  <si>
    <t>Timesync</t>
  </si>
  <si>
    <t>2018-01-08 13:45</t>
  </si>
  <si>
    <t>2018-02-15 19:22</t>
  </si>
  <si>
    <t>2018-02-15 19:20</t>
  </si>
  <si>
    <t>38d 5h 41m</t>
  </si>
  <si>
    <t>0d 0h 4m</t>
  </si>
  <si>
    <t>0d 0h 6m</t>
  </si>
  <si>
    <t>green</t>
  </si>
  <si>
    <t>ansyslmd_france</t>
  </si>
  <si>
    <t>2016-06-21 17:15</t>
  </si>
  <si>
    <t>604d 2h 11m</t>
  </si>
  <si>
    <t>2018-02-15 18:40</t>
  </si>
  <si>
    <t>0d 0h 46m</t>
  </si>
  <si>
    <t>2018-02-15 19:10</t>
  </si>
  <si>
    <t>0d 0h 16m</t>
  </si>
  <si>
    <t>esterel_france</t>
  </si>
  <si>
    <t>blue</t>
  </si>
  <si>
    <t>fraidfapp501</t>
  </si>
  <si>
    <t>ibmratl_france</t>
  </si>
  <si>
    <t>europe::france::eragny</t>
  </si>
  <si>
    <t>2016-11-29 17:45</t>
  </si>
  <si>
    <t>443d 1h 41m</t>
  </si>
  <si>
    <t>2018-01-17 13:00</t>
  </si>
  <si>
    <t>29d 6h 26m</t>
  </si>
  <si>
    <t>2018-02-15 18:00</t>
  </si>
  <si>
    <t>0d 1h 26m</t>
  </si>
  <si>
    <t>2018-02-14 16:07</t>
  </si>
  <si>
    <t>1d 3h 19m</t>
  </si>
  <si>
    <t>2018-02-05 14:40</t>
  </si>
  <si>
    <t>10d 4h 46m</t>
  </si>
  <si>
    <t>2018-02-15 14:25</t>
  </si>
  <si>
    <t>0d 5h 1m</t>
  </si>
  <si>
    <t>2018-02-12 11:55</t>
  </si>
  <si>
    <t>3d 7h 31m</t>
  </si>
  <si>
    <t>see_lm_france</t>
  </si>
  <si>
    <t>2017-06-29 6:20</t>
  </si>
  <si>
    <t>231d 13h 6m</t>
  </si>
  <si>
    <t>ugslmd_france</t>
  </si>
  <si>
    <t>2017-11-29 16:10</t>
  </si>
  <si>
    <t>78d 3h 16m</t>
  </si>
  <si>
    <t>License Usage Summary</t>
  </si>
  <si>
    <t>Avg Lic Usage</t>
  </si>
  <si>
    <t>Num Runs</t>
  </si>
  <si>
    <t>Denial Dist. Users</t>
  </si>
  <si>
    <t>Denial Dist. Users (No Run)</t>
  </si>
  <si>
    <t>Max Concur Dist User</t>
  </si>
  <si>
    <t>License/Dist User</t>
  </si>
  <si>
    <t>Denials/Run</t>
  </si>
  <si>
    <t>Avg Sess Length (Hours)</t>
  </si>
  <si>
    <t>Token Hour</t>
  </si>
  <si>
    <t>Capacity Util Pct</t>
  </si>
  <si>
    <t>Capacity Util Pct WT</t>
  </si>
  <si>
    <t>Peak</t>
  </si>
  <si>
    <t>Saturation Pct</t>
  </si>
  <si>
    <t>Num Days Active</t>
  </si>
  <si>
    <t>First Run Date</t>
  </si>
  <si>
    <t>Valid From</t>
  </si>
  <si>
    <t>Valid To</t>
  </si>
  <si>
    <t>hyperworks_17.0</t>
  </si>
  <si>
    <t>133d 6h 54m</t>
  </si>
  <si>
    <t>2017-07-26 10:05</t>
  </si>
  <si>
    <t>2018-07-31 22:59</t>
  </si>
  <si>
    <t>campus</t>
  </si>
  <si>
    <t>41d 12h 34m</t>
  </si>
  <si>
    <t>2016-03-04 16:20</t>
  </si>
  <si>
    <t>2016-03-04 15:15</t>
  </si>
  <si>
    <t>2038-01-18 11:00</t>
  </si>
  <si>
    <t>campus_patran</t>
  </si>
  <si>
    <t>36d 8h 49m</t>
  </si>
  <si>
    <t>2016-03-07 08:10</t>
  </si>
  <si>
    <t>ZAD</t>
  </si>
  <si>
    <t>19d 14h 19m</t>
  </si>
  <si>
    <t>2017-01-12 11:00</t>
  </si>
  <si>
    <t>2017-01-12 10:45</t>
  </si>
  <si>
    <t>2018-05-13 01:59</t>
  </si>
  <si>
    <t>MD2</t>
  </si>
  <si>
    <t>16d 22h 59m</t>
  </si>
  <si>
    <t>2017-12-07 06:35</t>
  </si>
  <si>
    <t>2017-12-06 11:55</t>
  </si>
  <si>
    <t>14d 11h 45m</t>
  </si>
  <si>
    <t>2017-10-02 09:25</t>
  </si>
  <si>
    <t>2017-09-22 08:20</t>
  </si>
  <si>
    <t>2018-03-20 00:59</t>
  </si>
  <si>
    <t>caesam</t>
  </si>
  <si>
    <t>9d 23h 35m</t>
  </si>
  <si>
    <t>2015-09-14 18:25</t>
  </si>
  <si>
    <t>2015-09-14 15:35</t>
  </si>
  <si>
    <t>2038-01-18 12:00</t>
  </si>
  <si>
    <t>ZAH</t>
  </si>
  <si>
    <t>9d 22h 14m</t>
  </si>
  <si>
    <t>2015-09-15 10:05</t>
  </si>
  <si>
    <t>2015-09-14 16:50</t>
  </si>
  <si>
    <t>8d 21h 39m</t>
  </si>
  <si>
    <t>2017-11-14 14:55</t>
  </si>
  <si>
    <t>2017-11-10 09:30</t>
  </si>
  <si>
    <t>2018-02-10 00:59</t>
  </si>
  <si>
    <t>8d 14h 40m</t>
  </si>
  <si>
    <t>2017-09-26 15:25</t>
  </si>
  <si>
    <t>7d 17h 30m</t>
  </si>
  <si>
    <t>2016-07-28 07:15</t>
  </si>
  <si>
    <t>2016-07-21 17:05</t>
  </si>
  <si>
    <t>7d 17h 15m</t>
  </si>
  <si>
    <t>2017-01-16 10:45</t>
  </si>
  <si>
    <t>2017-01-16 10:25</t>
  </si>
  <si>
    <t>ZAM</t>
  </si>
  <si>
    <t>7d 15h 29m</t>
  </si>
  <si>
    <t>2017-05-18 08:40</t>
  </si>
  <si>
    <t>2017-04-21 08:40</t>
  </si>
  <si>
    <t>2022-01-16 23:59</t>
  </si>
  <si>
    <t>ZAD+EWE</t>
  </si>
  <si>
    <t>7d 8h 50m</t>
  </si>
  <si>
    <t>2015-09-29 13:40</t>
  </si>
  <si>
    <t>7d 4h 44m</t>
  </si>
  <si>
    <t>2016-09-13 14:05</t>
  </si>
  <si>
    <t>7d 3h 39m</t>
  </si>
  <si>
    <t>2016-01-08 11:03</t>
  </si>
  <si>
    <t>7d 1h 45m</t>
  </si>
  <si>
    <t>2017-06-30 13:15</t>
  </si>
  <si>
    <t>2018-05-12 23:59</t>
  </si>
  <si>
    <t>ZAC</t>
  </si>
  <si>
    <t>5d 11h 4m</t>
  </si>
  <si>
    <t>ZAD+SH1SMD</t>
  </si>
  <si>
    <t>5d 1h 39m</t>
  </si>
  <si>
    <t>2016-02-15 10:01</t>
  </si>
  <si>
    <t>3d 11h 5m</t>
  </si>
  <si>
    <t>2016-02-02 11:00</t>
  </si>
  <si>
    <t>2016-01-18 15:45</t>
  </si>
  <si>
    <t>2018-03-12 23:59</t>
  </si>
  <si>
    <t>DMN</t>
  </si>
  <si>
    <t>3d 4h 5m</t>
  </si>
  <si>
    <t>2018-01-04 08:35</t>
  </si>
  <si>
    <t>2017-12-13 15:50</t>
  </si>
  <si>
    <t>2018-01-23 15:00</t>
  </si>
  <si>
    <t>campus_nastran</t>
  </si>
  <si>
    <t>2d 7h 4m</t>
  </si>
  <si>
    <t>campus_na_nonlinear</t>
  </si>
  <si>
    <t>1d 18h 44m</t>
  </si>
  <si>
    <t>2016-10-11 10:30</t>
  </si>
  <si>
    <t>1d 11h 44m</t>
  </si>
  <si>
    <t>2015-09-16 15:15</t>
  </si>
  <si>
    <t>2015-09-14 16:00</t>
  </si>
  <si>
    <t>2015-11-06 12:00</t>
  </si>
  <si>
    <t>SMD</t>
  </si>
  <si>
    <t>1d 10h 55m</t>
  </si>
  <si>
    <t>2015-11-25 13:35</t>
  </si>
  <si>
    <t>campus_pa_iges_access</t>
  </si>
  <si>
    <t>1d 1h 10m</t>
  </si>
  <si>
    <t>2016-03-07 11:15</t>
  </si>
  <si>
    <t>0d 19h 10m</t>
  </si>
  <si>
    <t>2016-03-07 10:30</t>
  </si>
  <si>
    <t>2016-03-04 17:25</t>
  </si>
  <si>
    <t>DM1</t>
  </si>
  <si>
    <t>0d 10h 34m</t>
  </si>
  <si>
    <t>2017-04-27 15:20</t>
  </si>
  <si>
    <t>2017-04-25 09:45</t>
  </si>
  <si>
    <t>2018-04-25 01:59</t>
  </si>
  <si>
    <t>0d 10h 30m</t>
  </si>
  <si>
    <t>0d 8h 40m</t>
  </si>
  <si>
    <t>2016-04-04 10:50</t>
  </si>
  <si>
    <t>KIN</t>
  </si>
  <si>
    <t>0d 8h 19m</t>
  </si>
  <si>
    <t>2017-02-06 14:45</t>
  </si>
  <si>
    <t>2017-02-03 15:50</t>
  </si>
  <si>
    <t>caesam_tok</t>
  </si>
  <si>
    <t>0d 5h 49m</t>
  </si>
  <si>
    <t>2015-10-14 18:35</t>
  </si>
  <si>
    <t>cae</t>
  </si>
  <si>
    <t>2017-09-04 07:15</t>
  </si>
  <si>
    <t>2017-09-01 16:50</t>
  </si>
  <si>
    <t>2018-08-08 22:59</t>
  </si>
  <si>
    <t>base</t>
  </si>
  <si>
    <t>0d 4h 14m</t>
  </si>
  <si>
    <t>2016-04-28 05:45</t>
  </si>
  <si>
    <t>2016-04-22 17:00</t>
  </si>
  <si>
    <t>schema</t>
  </si>
  <si>
    <t>0d 4h 9m</t>
  </si>
  <si>
    <t>DV1</t>
  </si>
  <si>
    <t>0d 0h 45m</t>
  </si>
  <si>
    <t>2017-05-23 10:35</t>
  </si>
  <si>
    <t>bacon</t>
  </si>
  <si>
    <t>0d 0h 44m</t>
  </si>
  <si>
    <t>2016-06-23 14:45</t>
  </si>
  <si>
    <t>pa_catdirect_v5</t>
  </si>
  <si>
    <t>0d 0h 35m</t>
  </si>
  <si>
    <t>2016-03-25 17:55</t>
  </si>
  <si>
    <t>2015-09-14 15:30</t>
  </si>
  <si>
    <t>abaqus</t>
  </si>
  <si>
    <t>0d 0h 30m</t>
  </si>
  <si>
    <t>2017-09-04 16:10</t>
  </si>
  <si>
    <t>standard</t>
  </si>
  <si>
    <t>Qchecker</t>
  </si>
  <si>
    <t>0d 0h 24m</t>
  </si>
  <si>
    <t>2016-10-06 13:25</t>
  </si>
  <si>
    <t>2018-05-21 00:59</t>
  </si>
  <si>
    <t>campus_pa_beam</t>
  </si>
  <si>
    <t>0d 0h 19m</t>
  </si>
  <si>
    <t>2016-11-28 08:10</t>
  </si>
  <si>
    <t>campus_na_smp</t>
  </si>
  <si>
    <t>0d 0h 15m</t>
  </si>
  <si>
    <t>2016-05-30 09:45</t>
  </si>
  <si>
    <t>0d 0h 9m</t>
  </si>
  <si>
    <t>2018-01-19 19:32</t>
  </si>
  <si>
    <t>campus_pa_msc_nastran</t>
  </si>
  <si>
    <t>2016-03-14 15:25</t>
  </si>
  <si>
    <t>2015-11-05 14:00</t>
  </si>
  <si>
    <t>samres</t>
  </si>
  <si>
    <t>0d 0h 0m</t>
  </si>
  <si>
    <t>2015-12-10 19:05</t>
  </si>
  <si>
    <t>DMO</t>
  </si>
  <si>
    <t>2017-12-13 15:00</t>
  </si>
  <si>
    <t>2017-12-13 14:40</t>
  </si>
  <si>
    <t>asef</t>
  </si>
  <si>
    <t>FTA</t>
  </si>
  <si>
    <t>2016-02-15 10:05</t>
  </si>
  <si>
    <t>2015-11-05 17:20</t>
  </si>
  <si>
    <t>Top Features Usage Hours</t>
  </si>
  <si>
    <t>Usage Hours</t>
  </si>
  <si>
    <t>hwhypermesh_17.0</t>
  </si>
  <si>
    <t>54d 15h 30m</t>
  </si>
  <si>
    <t>hwbasao_17.0</t>
  </si>
  <si>
    <t>30d 23h 50m</t>
  </si>
  <si>
    <t>hwpbsprofessional_17.0</t>
  </si>
  <si>
    <t>28d 17h 30m</t>
  </si>
  <si>
    <t>hwhqbw_17.0</t>
  </si>
  <si>
    <t>25d 17h 20m</t>
  </si>
  <si>
    <t>hwhyperview_17.0</t>
  </si>
  <si>
    <t>19d 8h 39m</t>
  </si>
  <si>
    <t>hwhyperstudy_17.0</t>
  </si>
  <si>
    <t>9d 14h 54m</t>
  </si>
  <si>
    <t>hwoptistruct_17.0</t>
  </si>
  <si>
    <t>0d 19h 49m</t>
  </si>
  <si>
    <t>hwtextview_17.0</t>
  </si>
  <si>
    <t>Return to Vendors</t>
  </si>
  <si>
    <t>Top Features By Vendor</t>
  </si>
  <si>
    <t>Num Users</t>
  </si>
  <si>
    <t>Longest Run</t>
  </si>
  <si>
    <t>Shortest Run</t>
  </si>
  <si>
    <t>Average Run</t>
  </si>
  <si>
    <t>Peak Borrowed</t>
  </si>
  <si>
    <t>Peak Worktime</t>
  </si>
  <si>
    <t>Peak Borrowed Worktime</t>
  </si>
  <si>
    <t>Max Peak Saturation Pct</t>
  </si>
  <si>
    <t>Min Peak Saturation Pct</t>
  </si>
  <si>
    <t>Avg Peak Saturation Pct</t>
  </si>
  <si>
    <t>Token Hour WT</t>
  </si>
  <si>
    <t>Utilization Start</t>
  </si>
  <si>
    <t>Utilization End</t>
  </si>
  <si>
    <t>4d 2h 45m</t>
  </si>
  <si>
    <t>0d 0h 5m</t>
  </si>
  <si>
    <t>0d 4h 41m</t>
  </si>
  <si>
    <t>81d 5h 49m</t>
  </si>
  <si>
    <t>Top Feature Usage By Users</t>
  </si>
  <si>
    <t>User</t>
  </si>
  <si>
    <t>First Name</t>
  </si>
  <si>
    <t>Last Name</t>
  </si>
  <si>
    <t>Email</t>
  </si>
  <si>
    <t>Host</t>
  </si>
  <si>
    <t>Region</t>
  </si>
  <si>
    <t>Department</t>
  </si>
  <si>
    <t>Start Date</t>
  </si>
  <si>
    <t>End Date</t>
  </si>
  <si>
    <t>Avg Session</t>
  </si>
  <si>
    <t>Runs</t>
  </si>
  <si>
    <t>Denial</t>
  </si>
  <si>
    <t>Catia ZAD_ALL_Pool</t>
  </si>
  <si>
    <t>snogues</t>
  </si>
  <si>
    <t>S</t>
  </si>
  <si>
    <t>Nogues</t>
  </si>
  <si>
    <t>20162411-alten</t>
  </si>
  <si>
    <t>Europe / France / Turcat</t>
  </si>
  <si>
    <t>ASO / P_ESYT</t>
  </si>
  <si>
    <t>2018-01-04 08:55:00</t>
  </si>
  <si>
    <t>2018-01-31 18:00:00</t>
  </si>
  <si>
    <t>12d 9h 45m</t>
  </si>
  <si>
    <t>0d 9h 55m</t>
  </si>
  <si>
    <t>alissorgues</t>
  </si>
  <si>
    <t>A</t>
  </si>
  <si>
    <t>Lissorgues</t>
  </si>
  <si>
    <t>20171023-alten</t>
  </si>
  <si>
    <t>2018-01-04 09:08:02</t>
  </si>
  <si>
    <t>2018-01-31 15:00:00</t>
  </si>
  <si>
    <t>10d 18h 50m</t>
  </si>
  <si>
    <t>0d 1h 42m</t>
  </si>
  <si>
    <t>dalric</t>
  </si>
  <si>
    <t>D</t>
  </si>
  <si>
    <t>Alric</t>
  </si>
  <si>
    <t>20170273-alten</t>
  </si>
  <si>
    <t>ASO / Turcat</t>
  </si>
  <si>
    <t>2018-01-03 08:56:46</t>
  </si>
  <si>
    <t>2018-01-31 16:50:00</t>
  </si>
  <si>
    <t>7d 11h 30m</t>
  </si>
  <si>
    <t>0d 0h 53m</t>
  </si>
  <si>
    <t>kbramonte</t>
  </si>
  <si>
    <t>K</t>
  </si>
  <si>
    <t>Bramonte</t>
  </si>
  <si>
    <t>20162088-alten</t>
  </si>
  <si>
    <t>2018-01-03 08:45:00</t>
  </si>
  <si>
    <t>2018-01-31 16:35:00</t>
  </si>
  <si>
    <t>6d 11h 55m</t>
  </si>
  <si>
    <t>0d 1h 7m</t>
  </si>
  <si>
    <t>glebrun2</t>
  </si>
  <si>
    <t>G</t>
  </si>
  <si>
    <t>Lebrun</t>
  </si>
  <si>
    <t>20171113-alten</t>
  </si>
  <si>
    <t>2018-01-03 09:19:18</t>
  </si>
  <si>
    <t>2018-01-24 16:25:00</t>
  </si>
  <si>
    <t>6d 0h 40m</t>
  </si>
  <si>
    <t>0d 1h 25m</t>
  </si>
  <si>
    <t>mbouazzati</t>
  </si>
  <si>
    <t>M</t>
  </si>
  <si>
    <t>Bouazzati</t>
  </si>
  <si>
    <t>20171015-alten</t>
  </si>
  <si>
    <t>2018-01-24 14:13:58</t>
  </si>
  <si>
    <t>2018-01-31 23:59:59</t>
  </si>
  <si>
    <t>4d 10h 4m</t>
  </si>
  <si>
    <t>0d 4h 36m</t>
  </si>
  <si>
    <t>gterrizzi</t>
  </si>
  <si>
    <t>Terrizzi</t>
  </si>
  <si>
    <t>20171031-alten</t>
  </si>
  <si>
    <t>2018-01-05 09:48:07</t>
  </si>
  <si>
    <t>2018-01-30 17:15:00</t>
  </si>
  <si>
    <t>4d 9h 30m</t>
  </si>
  <si>
    <t>0d 1h 37m</t>
  </si>
  <si>
    <t>lfauvarque</t>
  </si>
  <si>
    <t>L</t>
  </si>
  <si>
    <t>Fauvarque</t>
  </si>
  <si>
    <t>20171084-alten</t>
  </si>
  <si>
    <t>2018-01-03 08:51:38</t>
  </si>
  <si>
    <t>2018-01-31 15:10:00</t>
  </si>
  <si>
    <t>3d 16h 25m</t>
  </si>
  <si>
    <t>0d 0h 23m</t>
  </si>
  <si>
    <t>ssina</t>
  </si>
  <si>
    <t>Sina</t>
  </si>
  <si>
    <t>20163173-alten</t>
  </si>
  <si>
    <t>2018-01-19 07:36:34</t>
  </si>
  <si>
    <t>2018-01-31 17:00:00</t>
  </si>
  <si>
    <t>2d 23h 55m</t>
  </si>
  <si>
    <t>0d 5h 31m</t>
  </si>
  <si>
    <t>cdantin</t>
  </si>
  <si>
    <t>C</t>
  </si>
  <si>
    <t>Dantin</t>
  </si>
  <si>
    <t>20111163-alten</t>
  </si>
  <si>
    <t>Europe / France / Pau</t>
  </si>
  <si>
    <t>Atexis</t>
  </si>
  <si>
    <t>2018-01-08 08:10:00</t>
  </si>
  <si>
    <t>2018-01-31 15:45:00</t>
  </si>
  <si>
    <t>2d 20h 50m</t>
  </si>
  <si>
    <t>0d 1h 27m</t>
  </si>
  <si>
    <t>ng3b2a5</t>
  </si>
  <si>
    <t>Pedrescu</t>
  </si>
  <si>
    <t>etvesxkm2a005</t>
  </si>
  <si>
    <t>Europe / Roumania / Bucharest</t>
  </si>
  <si>
    <t>GES</t>
  </si>
  <si>
    <t>2018-01-03 13:42:07</t>
  </si>
  <si>
    <t>2018-01-31 09:17:25</t>
  </si>
  <si>
    <t>2d 17h 40m</t>
  </si>
  <si>
    <t>0d 1h 15m</t>
  </si>
  <si>
    <t>tdeveix</t>
  </si>
  <si>
    <t>Thomas</t>
  </si>
  <si>
    <t>DEVEIX</t>
  </si>
  <si>
    <t>20171086-alten</t>
  </si>
  <si>
    <t>2018-01-08 14:20:59</t>
  </si>
  <si>
    <t>2018-01-31 16:55:00</t>
  </si>
  <si>
    <t>2d 17h 35m</t>
  </si>
  <si>
    <t>0d 0h 47m</t>
  </si>
  <si>
    <t>ptwiggs</t>
  </si>
  <si>
    <t>P</t>
  </si>
  <si>
    <t>Twiggs</t>
  </si>
  <si>
    <t>20162599-alten</t>
  </si>
  <si>
    <t>Europe / UnitedKingdom</t>
  </si>
  <si>
    <t>Altd / Filton</t>
  </si>
  <si>
    <t>2018-01-04 12:40:00</t>
  </si>
  <si>
    <t>2018-01-17 15:45:00</t>
  </si>
  <si>
    <t>2d 11h 50m</t>
  </si>
  <si>
    <t>0d 3h 44m</t>
  </si>
  <si>
    <t>jjulliand</t>
  </si>
  <si>
    <t>J</t>
  </si>
  <si>
    <t>Julliand</t>
  </si>
  <si>
    <t>20162357-alten</t>
  </si>
  <si>
    <t>2018-01-10 09:05:00</t>
  </si>
  <si>
    <t>2018-01-22 15:15:00</t>
  </si>
  <si>
    <t>2d 7h 10m</t>
  </si>
  <si>
    <t>ng3190b</t>
  </si>
  <si>
    <t>PRATHAP KUMAR</t>
  </si>
  <si>
    <t>etvesxkm2a015</t>
  </si>
  <si>
    <t>India / Bangalore</t>
  </si>
  <si>
    <t>Ain</t>
  </si>
  <si>
    <t>2018-01-03 08:35:00</t>
  </si>
  <si>
    <t>2018-01-31 14:50:00</t>
  </si>
  <si>
    <t>1d 21h 0m</t>
  </si>
  <si>
    <t>0d 1h 17m</t>
  </si>
  <si>
    <t>bmanias</t>
  </si>
  <si>
    <t>B</t>
  </si>
  <si>
    <t>Manias</t>
  </si>
  <si>
    <t>20171026-alten</t>
  </si>
  <si>
    <t>2018-01-08 09:40:00</t>
  </si>
  <si>
    <t>2018-01-10 09:10:00</t>
  </si>
  <si>
    <t>1d 8h 10m</t>
  </si>
  <si>
    <t>0d 8h 2m</t>
  </si>
  <si>
    <t>glebrun</t>
  </si>
  <si>
    <t>Guillaume</t>
  </si>
  <si>
    <t>2018-01-25 10:50:37</t>
  </si>
  <si>
    <t>2018-01-31 17:20:00</t>
  </si>
  <si>
    <t>1d 4h 35m</t>
  </si>
  <si>
    <t>0d 0h 50m</t>
  </si>
  <si>
    <t>jdasilvatavares</t>
  </si>
  <si>
    <t>Dasilvatavares</t>
  </si>
  <si>
    <t>20142665-alten</t>
  </si>
  <si>
    <t>2018-01-25 09:30:00</t>
  </si>
  <si>
    <t>2018-01-31 18:55:00</t>
  </si>
  <si>
    <t>0d 17h 40m</t>
  </si>
  <si>
    <t>0d 3h 32m</t>
  </si>
  <si>
    <t>ymellouki</t>
  </si>
  <si>
    <t>Y</t>
  </si>
  <si>
    <t>Mellouki</t>
  </si>
  <si>
    <t>20152954-alten</t>
  </si>
  <si>
    <t>2018-01-05 09:35:00</t>
  </si>
  <si>
    <t>2018-01-29 15:15:00</t>
  </si>
  <si>
    <t>0d 17h 5m</t>
  </si>
  <si>
    <t>0d 0h 11m</t>
  </si>
  <si>
    <t>lmainguene</t>
  </si>
  <si>
    <t>Mainguene</t>
  </si>
  <si>
    <t>20171082-alten</t>
  </si>
  <si>
    <t>2018-01-23 17:05:00</t>
  </si>
  <si>
    <t>0d 14h 55m</t>
  </si>
  <si>
    <t>0d 3h 43m</t>
  </si>
  <si>
    <t>ng45c5a</t>
  </si>
  <si>
    <t>MISTOC</t>
  </si>
  <si>
    <t>etvesxkm2a028</t>
  </si>
  <si>
    <t>2018-01-10 08:55:46</t>
  </si>
  <si>
    <t>2018-01-30 16:00:00</t>
  </si>
  <si>
    <t>0d 14h 5m</t>
  </si>
  <si>
    <t>ng210d5</t>
  </si>
  <si>
    <t>OBADA</t>
  </si>
  <si>
    <t>etvesxkm2a019</t>
  </si>
  <si>
    <t>2018-01-03 13:57:46</t>
  </si>
  <si>
    <t>2018-01-16 10:42:22</t>
  </si>
  <si>
    <t>0d 13h 50m</t>
  </si>
  <si>
    <t>dgiulietti</t>
  </si>
  <si>
    <t>Giulietti</t>
  </si>
  <si>
    <t>20163127-alten</t>
  </si>
  <si>
    <t>2018-01-19 09:55:00</t>
  </si>
  <si>
    <t>2018-01-22 11:50:13</t>
  </si>
  <si>
    <t>0d 6h 10m</t>
  </si>
  <si>
    <t>0d 3h 5m</t>
  </si>
  <si>
    <t>ahidalgorom</t>
  </si>
  <si>
    <t>Hidalgorom</t>
  </si>
  <si>
    <t>20142273-alten</t>
  </si>
  <si>
    <t>2018-01-26 11:44:48</t>
  </si>
  <si>
    <t>2018-01-31 12:50:00</t>
  </si>
  <si>
    <t>0d 5h 35m</t>
  </si>
  <si>
    <t>0d 1h 51m</t>
  </si>
  <si>
    <t>ng6285a</t>
  </si>
  <si>
    <t>CIOTIC</t>
  </si>
  <si>
    <t>etvesxkm2a002</t>
  </si>
  <si>
    <t>2018-01-03 13:26:47</t>
  </si>
  <si>
    <t>2018-01-30 12:40:00</t>
  </si>
  <si>
    <t>0d 4h 25m</t>
  </si>
  <si>
    <t>0d 0h 10m</t>
  </si>
  <si>
    <t>jmalnoy</t>
  </si>
  <si>
    <t>Malnoy</t>
  </si>
  <si>
    <t>20153105-alten</t>
  </si>
  <si>
    <t>2018-01-04 14:52:50</t>
  </si>
  <si>
    <t>2018-01-29 14:16:56</t>
  </si>
  <si>
    <t>0d 4h 15m</t>
  </si>
  <si>
    <t>0d 0h 8m</t>
  </si>
  <si>
    <t>meymaoukil</t>
  </si>
  <si>
    <t>Maoukil</t>
  </si>
  <si>
    <t>20162280-alten</t>
  </si>
  <si>
    <t>2018-01-08 14:33:24</t>
  </si>
  <si>
    <t>2018-01-12 12:50:00</t>
  </si>
  <si>
    <t>0d 4h 10m</t>
  </si>
  <si>
    <t>0d 0h 22m</t>
  </si>
  <si>
    <t>jfavreau</t>
  </si>
  <si>
    <t>Favreau</t>
  </si>
  <si>
    <t>20163172-alten</t>
  </si>
  <si>
    <t>ASO / P_ESCR</t>
  </si>
  <si>
    <t>2018-01-08 17:10:00</t>
  </si>
  <si>
    <t>2018-01-17 17:25:00</t>
  </si>
  <si>
    <t>0d 4h 5m</t>
  </si>
  <si>
    <t>ng4b395</t>
  </si>
  <si>
    <t>DANTIS</t>
  </si>
  <si>
    <t>etvesxkm1a002</t>
  </si>
  <si>
    <t>2018-01-17 11:29:13</t>
  </si>
  <si>
    <t>2018-01-30 07:35:00</t>
  </si>
  <si>
    <t>0d 3h 55m</t>
  </si>
  <si>
    <t>ng494ac</t>
  </si>
  <si>
    <t>CANDELIER</t>
  </si>
  <si>
    <t>etvesxkm2a020</t>
  </si>
  <si>
    <t>Europe / France / Nantes</t>
  </si>
  <si>
    <t>ASO</t>
  </si>
  <si>
    <t>2018-01-23 10:48:35</t>
  </si>
  <si>
    <t>2018-01-23 14:15:00</t>
  </si>
  <si>
    <t>0d 3h 25m</t>
  </si>
  <si>
    <t>0d 0h 20m</t>
  </si>
  <si>
    <t>vleguen</t>
  </si>
  <si>
    <t>V</t>
  </si>
  <si>
    <t>Leguen</t>
  </si>
  <si>
    <t>20162204-alten</t>
  </si>
  <si>
    <t>2018-01-05 08:03:09</t>
  </si>
  <si>
    <t>2018-01-12 17:10:00</t>
  </si>
  <si>
    <t>0d 2h 30m</t>
  </si>
  <si>
    <t>ngarces</t>
  </si>
  <si>
    <t>N</t>
  </si>
  <si>
    <t>Garces</t>
  </si>
  <si>
    <t>20171081-alten</t>
  </si>
  <si>
    <t>2018-01-18 15:33:08</t>
  </si>
  <si>
    <t>2018-01-18 18:00:00</t>
  </si>
  <si>
    <t>0d 2h 25m</t>
  </si>
  <si>
    <t>mpolesello</t>
  </si>
  <si>
    <t>POLESELLO</t>
  </si>
  <si>
    <t>2018-01-31 14:54:08</t>
  </si>
  <si>
    <t>0d 1h 55m</t>
  </si>
  <si>
    <t>aamorostorn</t>
  </si>
  <si>
    <t>Aura</t>
  </si>
  <si>
    <t>AMOROS TORNE</t>
  </si>
  <si>
    <t>20142276-alten</t>
  </si>
  <si>
    <t>2018-01-16 12:43:05</t>
  </si>
  <si>
    <t>Usage By Region (All Features)</t>
  </si>
  <si>
    <t>Day Hour Min</t>
  </si>
  <si>
    <t>Europe</t>
  </si>
  <si>
    <t>79d 4h 55m</t>
  </si>
  <si>
    <t>India</t>
  </si>
  <si>
    <t>2d 0h 54m</t>
  </si>
  <si>
    <t>Usage By Department (All Features)</t>
  </si>
  <si>
    <t>68d 19h 0m</t>
  </si>
  <si>
    <t>4d 1h 59m</t>
  </si>
  <si>
    <t>Altd</t>
  </si>
  <si>
    <t>2d 20h 49m</t>
  </si>
  <si>
    <t>Feature Usage By Region</t>
  </si>
  <si>
    <t>Ave Run</t>
  </si>
  <si>
    <t>Total Time</t>
  </si>
  <si>
    <t>Avg Peak</t>
  </si>
  <si>
    <t>0d 4h 47m</t>
  </si>
  <si>
    <t>0d 8h 35m</t>
  </si>
  <si>
    <t>0d 3h 3m</t>
  </si>
  <si>
    <t>Feature Usage By Department</t>
  </si>
  <si>
    <t>0d 4h 58m</t>
  </si>
  <si>
    <t>1d 0h 35m</t>
  </si>
  <si>
    <t>0d 3h 16m</t>
  </si>
  <si>
    <t>0d 23h 30m</t>
  </si>
  <si>
    <t>0d 4h 22m</t>
  </si>
  <si>
    <t>0d 8h 50m</t>
  </si>
  <si>
    <t>0d 1h 20m</t>
  </si>
  <si>
    <t>0d 4h 18m</t>
  </si>
  <si>
    <t>Feature Denials</t>
  </si>
  <si>
    <t>First Denial Date</t>
  </si>
  <si>
    <t>Last Denial Date</t>
  </si>
  <si>
    <t>Num Denials</t>
  </si>
  <si>
    <t>Num Days</t>
  </si>
  <si>
    <t>Denial Reason</t>
  </si>
  <si>
    <t>Name</t>
  </si>
  <si>
    <t>Unused Features</t>
  </si>
  <si>
    <t>Valid End Date</t>
  </si>
  <si>
    <t>0d 9h 35m</t>
  </si>
  <si>
    <t>43d 22h 45m</t>
  </si>
  <si>
    <t>Pool_MSC_Campus</t>
  </si>
  <si>
    <t>2018-01-02 09:35:00</t>
  </si>
  <si>
    <t>2018-01-31 18:25:00</t>
  </si>
  <si>
    <t>8d 2h 25m</t>
  </si>
  <si>
    <t>0d 2h 6m</t>
  </si>
  <si>
    <t>csarrouy</t>
  </si>
  <si>
    <t>Sarrouy</t>
  </si>
  <si>
    <t>20152910-alten</t>
  </si>
  <si>
    <t>2018-01-02 10:20:00</t>
  </si>
  <si>
    <t>2018-01-31 17:50:00</t>
  </si>
  <si>
    <t>6d 19h 25m</t>
  </si>
  <si>
    <t>0d 1h 4m</t>
  </si>
  <si>
    <t>crogeron</t>
  </si>
  <si>
    <t>Rogeron</t>
  </si>
  <si>
    <t>20170368-alten</t>
  </si>
  <si>
    <t>2018-01-03 11:00:00</t>
  </si>
  <si>
    <t>2018-01-19 17:10:00</t>
  </si>
  <si>
    <t>4d 19h 35m</t>
  </si>
  <si>
    <t>0d 4h 7m</t>
  </si>
  <si>
    <t>2018-01-03 09:10:00</t>
  </si>
  <si>
    <t>2018-01-31 16:10:00</t>
  </si>
  <si>
    <t>3d 23h 10m</t>
  </si>
  <si>
    <t>0d 0h 57m</t>
  </si>
  <si>
    <t>yfaurpey</t>
  </si>
  <si>
    <t>Faurpey</t>
  </si>
  <si>
    <t>20162358-alten</t>
  </si>
  <si>
    <t>2018-01-08 11:55:00</t>
  </si>
  <si>
    <t>2018-01-31 20:25:00</t>
  </si>
  <si>
    <t>3d 16h 50m</t>
  </si>
  <si>
    <t>lpuntos</t>
  </si>
  <si>
    <t>Puntos</t>
  </si>
  <si>
    <t>20161876-alten</t>
  </si>
  <si>
    <t>2018-01-02 09:45:00</t>
  </si>
  <si>
    <t>2018-01-31 09:50:00</t>
  </si>
  <si>
    <t>2d 20h 5m</t>
  </si>
  <si>
    <t>0d 0h 32m</t>
  </si>
  <si>
    <t>slambert</t>
  </si>
  <si>
    <t>Lambert</t>
  </si>
  <si>
    <t>20152289-alten</t>
  </si>
  <si>
    <t>2018-01-08 14:45:00</t>
  </si>
  <si>
    <t>2018-01-31 12:10:00</t>
  </si>
  <si>
    <t>2d 15h 0m</t>
  </si>
  <si>
    <t>0d 3h 0m</t>
  </si>
  <si>
    <t>slaurent3</t>
  </si>
  <si>
    <t>Laurent</t>
  </si>
  <si>
    <t>20171017-alten</t>
  </si>
  <si>
    <t>2018-01-08 16:25:00</t>
  </si>
  <si>
    <t>2d 13h 40m</t>
  </si>
  <si>
    <t>2018-01-09 10:45:00</t>
  </si>
  <si>
    <t>2018-01-31 17:45:00</t>
  </si>
  <si>
    <t>2d 8h 35m</t>
  </si>
  <si>
    <t>0d 2h 1m</t>
  </si>
  <si>
    <t>melabed</t>
  </si>
  <si>
    <t>Elabed</t>
  </si>
  <si>
    <t>is-pc-1238</t>
  </si>
  <si>
    <t>Europe / Germany</t>
  </si>
  <si>
    <t>AGmbH</t>
  </si>
  <si>
    <t>2018-01-02 17:00:00</t>
  </si>
  <si>
    <t>2018-01-17 13:05:00</t>
  </si>
  <si>
    <t>1d 11h 45m</t>
  </si>
  <si>
    <t>0d 2h 14m</t>
  </si>
  <si>
    <t>2018-01-03 08:40:00</t>
  </si>
  <si>
    <t>2018-01-29 08:30:00</t>
  </si>
  <si>
    <t>0d 19h 45m</t>
  </si>
  <si>
    <t>0d 0h 43m</t>
  </si>
  <si>
    <t>nstephan</t>
  </si>
  <si>
    <t>Stephan</t>
  </si>
  <si>
    <t>20162234-alten</t>
  </si>
  <si>
    <t>2018-01-15 15:40:00</t>
  </si>
  <si>
    <t>0d 1h 0m</t>
  </si>
  <si>
    <t>jsilvestrin</t>
  </si>
  <si>
    <t>Silvestrin</t>
  </si>
  <si>
    <t>20171025-alten</t>
  </si>
  <si>
    <t>2018-01-04 08:35:00</t>
  </si>
  <si>
    <t>2018-01-26 15:10:00</t>
  </si>
  <si>
    <t>0d 16h 10m</t>
  </si>
  <si>
    <t>0d 0h 25m</t>
  </si>
  <si>
    <t>hmandorla</t>
  </si>
  <si>
    <t>H</t>
  </si>
  <si>
    <t>Mandorla</t>
  </si>
  <si>
    <t>20161878-alten</t>
  </si>
  <si>
    <t>2018-01-25 07:10:00</t>
  </si>
  <si>
    <t>2018-01-26 16:00:00</t>
  </si>
  <si>
    <t>2018-01-02 15:45:00</t>
  </si>
  <si>
    <t>2018-01-26 11:05:00</t>
  </si>
  <si>
    <t>0d 0h 41m</t>
  </si>
  <si>
    <t>2018-01-08 13:15:00</t>
  </si>
  <si>
    <t>2018-01-18 15:40:00</t>
  </si>
  <si>
    <t>0d 2h 37m</t>
  </si>
  <si>
    <t>agirbas</t>
  </si>
  <si>
    <t>Girbas</t>
  </si>
  <si>
    <t>20171016-alten</t>
  </si>
  <si>
    <t>2018-01-09 08:05:00</t>
  </si>
  <si>
    <t>2018-01-31 18:30:00</t>
  </si>
  <si>
    <t>0d 6h 25m</t>
  </si>
  <si>
    <t>2018-01-05 15:05:00</t>
  </si>
  <si>
    <t>2018-01-18 12:30:00</t>
  </si>
  <si>
    <t>0d 6h 5m</t>
  </si>
  <si>
    <t>2018-01-11 19:05:00</t>
  </si>
  <si>
    <t>2018-01-19 15:35:00</t>
  </si>
  <si>
    <t>0d 0h 40m</t>
  </si>
  <si>
    <t>nbogetto</t>
  </si>
  <si>
    <t>Bogetto</t>
  </si>
  <si>
    <t>20152974-alten</t>
  </si>
  <si>
    <t>ASO / COC</t>
  </si>
  <si>
    <t>2018-01-03 10:25:00</t>
  </si>
  <si>
    <t>2018-01-15 11:40:00</t>
  </si>
  <si>
    <t>0d 0h 7m</t>
  </si>
  <si>
    <t>sllop</t>
  </si>
  <si>
    <t>Llop</t>
  </si>
  <si>
    <t>20162196-alten</t>
  </si>
  <si>
    <t>2018-01-15 16:48:20</t>
  </si>
  <si>
    <t>42d 7h 44m</t>
  </si>
  <si>
    <t>0d 7h 25m</t>
  </si>
  <si>
    <t>0d 5h 50m</t>
  </si>
  <si>
    <t>2018-01-01</t>
  </si>
  <si>
    <t>2018-01-31</t>
  </si>
  <si>
    <t>frasweapp513</t>
  </si>
  <si>
    <t>2018-01-05 09:25:00</t>
  </si>
  <si>
    <t>2018-01-04 11:20:00</t>
  </si>
  <si>
    <t>2018-01-08 13:50:00</t>
  </si>
  <si>
    <t>ams</t>
  </si>
  <si>
    <t>2018-08-08 23:59:59.0</t>
  </si>
  <si>
    <t>aqua</t>
  </si>
  <si>
    <t>cfd</t>
  </si>
  <si>
    <t>cosim_acusolve</t>
  </si>
  <si>
    <t>cosim_direct</t>
  </si>
  <si>
    <t>cse</t>
  </si>
  <si>
    <t>cse_token</t>
  </si>
  <si>
    <t>design</t>
  </si>
  <si>
    <t>euler_lagrange</t>
  </si>
  <si>
    <t>explicit</t>
  </si>
  <si>
    <t>foundation</t>
  </si>
  <si>
    <t>gpgpu</t>
  </si>
  <si>
    <t>multiphysics</t>
  </si>
  <si>
    <t>parallel</t>
  </si>
  <si>
    <t>pydriver</t>
  </si>
  <si>
    <t>17d 23h 24m</t>
  </si>
  <si>
    <t>0d 8h 17m</t>
  </si>
  <si>
    <t>133d 6h 52m</t>
  </si>
  <si>
    <t>0d 8h 20m</t>
  </si>
  <si>
    <t>133d 0h 42m</t>
  </si>
  <si>
    <t>3d 4h 15m</t>
  </si>
  <si>
    <t>3d 19h 30m</t>
  </si>
  <si>
    <t>10d 7h 56m</t>
  </si>
  <si>
    <t>30d 23h 49m</t>
  </si>
  <si>
    <t>4d 11h 55m</t>
  </si>
  <si>
    <t>0d 2h 45m</t>
  </si>
  <si>
    <t>1d 16h 33m</t>
  </si>
  <si>
    <t>28d 17h 29m</t>
  </si>
  <si>
    <t>9d 6h 35m</t>
  </si>
  <si>
    <t>2d 3h 26m</t>
  </si>
  <si>
    <t>2d 23h 10m</t>
  </si>
  <si>
    <t>0d 3h 13m</t>
  </si>
  <si>
    <t>19d 8h 40m</t>
  </si>
  <si>
    <t>3d 0h 55m</t>
  </si>
  <si>
    <t>1d 8h 59m</t>
  </si>
  <si>
    <t>0d 3h 35m</t>
  </si>
  <si>
    <t>0d 0h 29m</t>
  </si>
  <si>
    <t>0d 19h 50m</t>
  </si>
  <si>
    <t>globalzoneeu_17.0</t>
  </si>
  <si>
    <t>root</t>
  </si>
  <si>
    <t>GALI</t>
  </si>
  <si>
    <t>frahqapp626</t>
  </si>
  <si>
    <t>Europe / France</t>
  </si>
  <si>
    <t>Gali</t>
  </si>
  <si>
    <t>59d 17h 18m</t>
  </si>
  <si>
    <t>2d 23h 39m</t>
  </si>
  <si>
    <t>sao</t>
  </si>
  <si>
    <t>2018-01-02 14:15:00</t>
  </si>
  <si>
    <t>2018-01-31 21:55:00</t>
  </si>
  <si>
    <t>2018-01-11 10:35:00</t>
  </si>
  <si>
    <t>10d 0h 14m</t>
  </si>
  <si>
    <t>1d 0h 1m</t>
  </si>
  <si>
    <t>2018-01-02 08:10:00</t>
  </si>
  <si>
    <t>7d 3h 50m</t>
  </si>
  <si>
    <t>0d 2h 10m</t>
  </si>
  <si>
    <t>2018-01-02 09:50:00</t>
  </si>
  <si>
    <t>6d 16h 55m</t>
  </si>
  <si>
    <t>0d 3h 39m</t>
  </si>
  <si>
    <t>2018-01-02 10:45:00</t>
  </si>
  <si>
    <t>4d 2h 40m</t>
  </si>
  <si>
    <t>0d 2h 59m</t>
  </si>
  <si>
    <t>2018-01-02 09:05:00</t>
  </si>
  <si>
    <t>2018-01-19 15:55:00</t>
  </si>
  <si>
    <t>3d 10h 50m</t>
  </si>
  <si>
    <t>0d 1h 50m</t>
  </si>
  <si>
    <t>2018-01-15 14:35:00</t>
  </si>
  <si>
    <t>2018-01-18 18:50:00</t>
  </si>
  <si>
    <t>2018-01-17 14:45:00</t>
  </si>
  <si>
    <t>2018-01-31 16:45:00</t>
  </si>
  <si>
    <t>3d 2h 50m</t>
  </si>
  <si>
    <t>2018-01-03 10:05:00</t>
  </si>
  <si>
    <t>2018-01-11 16:30:00</t>
  </si>
  <si>
    <t>3d 0h 10m</t>
  </si>
  <si>
    <t>0d 9h 1m</t>
  </si>
  <si>
    <t>2018-01-10 10:10:00</t>
  </si>
  <si>
    <t>2d 1h 5m</t>
  </si>
  <si>
    <t>0d 3h 30m</t>
  </si>
  <si>
    <t>2018-01-04 14:45:00</t>
  </si>
  <si>
    <t>2018-01-19 10:30:00</t>
  </si>
  <si>
    <t>2d 0h 25m</t>
  </si>
  <si>
    <t>0d 2h 41m</t>
  </si>
  <si>
    <t>2018-01-08 15:30:00</t>
  </si>
  <si>
    <t>2018-01-23 19:15:00</t>
  </si>
  <si>
    <t>1d 2h 10m</t>
  </si>
  <si>
    <t>hgoanta-ext</t>
  </si>
  <si>
    <t>Goanta</t>
  </si>
  <si>
    <t>2018-01-11 17:10:00</t>
  </si>
  <si>
    <t>2018-01-15 14:05:00</t>
  </si>
  <si>
    <t>0d 12h 35m</t>
  </si>
  <si>
    <t>0d 4h 11m</t>
  </si>
  <si>
    <t>2018-01-11 15:30:00</t>
  </si>
  <si>
    <t>2018-01-16 11:10:00</t>
  </si>
  <si>
    <t>0d 10h 45m</t>
  </si>
  <si>
    <t>jquintin</t>
  </si>
  <si>
    <t>Quintin</t>
  </si>
  <si>
    <t>20162410-alten</t>
  </si>
  <si>
    <t>2018-01-17 14:10:00</t>
  </si>
  <si>
    <t>2018-01-18 16:10:00</t>
  </si>
  <si>
    <t>0d 8h 25m</t>
  </si>
  <si>
    <t>0d 2h 48m</t>
  </si>
  <si>
    <t>2018-01-19 08:40:00</t>
  </si>
  <si>
    <t>2018-01-30 14:30:00</t>
  </si>
  <si>
    <t>0d 7h 5m</t>
  </si>
  <si>
    <t>rmalher</t>
  </si>
  <si>
    <t>Romain</t>
  </si>
  <si>
    <t>MALHER</t>
  </si>
  <si>
    <t>20163169-alten</t>
  </si>
  <si>
    <t>2018-01-23 15:25:00</t>
  </si>
  <si>
    <t>2018-01-23 17:10:00</t>
  </si>
  <si>
    <t>0d 1h 45m</t>
  </si>
  <si>
    <t>supp_ajordy</t>
  </si>
  <si>
    <t>AJO</t>
  </si>
  <si>
    <t>vmtest-alten</t>
  </si>
  <si>
    <t>2018-01-23 16:20:00</t>
  </si>
  <si>
    <t>2018-01-23 16:25:00</t>
  </si>
  <si>
    <t>9d 12h 5m</t>
  </si>
  <si>
    <t>0d 2h 22m</t>
  </si>
  <si>
    <t>7d 18h 10m</t>
  </si>
  <si>
    <t>2d 14h 3m</t>
  </si>
  <si>
    <t>7d 0h 20m</t>
  </si>
  <si>
    <t>0d 3h 18m</t>
  </si>
  <si>
    <t>5d 19h 0m</t>
  </si>
  <si>
    <t>0d 2h 50m</t>
  </si>
  <si>
    <t>0d 11h 33m</t>
  </si>
  <si>
    <t>4d 16h 20m</t>
  </si>
  <si>
    <t>0d 3h 2m</t>
  </si>
  <si>
    <t>2018-01-25 11:15:00</t>
  </si>
  <si>
    <t>4d 11h 40m</t>
  </si>
  <si>
    <t>0d 21h 32m</t>
  </si>
  <si>
    <t>4d 6h 0m</t>
  </si>
  <si>
    <t>0d 2h 16m</t>
  </si>
  <si>
    <t>2d 7h 55m</t>
  </si>
  <si>
    <t>0d 2h 47m</t>
  </si>
  <si>
    <t>1d 19h 35m</t>
  </si>
  <si>
    <t>0d 3h 21m</t>
  </si>
  <si>
    <t>0d 22h 50m</t>
  </si>
  <si>
    <t>0d 3h 15m</t>
  </si>
  <si>
    <t>0d 18h 50m</t>
  </si>
  <si>
    <t>2018-01-24 09:55:00</t>
  </si>
  <si>
    <t>0d 0h 55m</t>
  </si>
  <si>
    <t>0d 0h 18m</t>
  </si>
  <si>
    <t>2018-01-15 11:10:00</t>
  </si>
  <si>
    <t>2018-01-11 11:50:00</t>
  </si>
  <si>
    <t>0d 20h 24m</t>
  </si>
  <si>
    <t>2018-01-03 14:00:00</t>
  </si>
  <si>
    <t>2018-01-31 14:10:00</t>
  </si>
  <si>
    <t>3d 15h 15m</t>
  </si>
  <si>
    <t>0d 4h 21m</t>
  </si>
  <si>
    <t>2d 16h 0m</t>
  </si>
  <si>
    <t>0d 3h 22m</t>
  </si>
  <si>
    <t>2018-01-03 16:20:00</t>
  </si>
  <si>
    <t>2d 6h 35m</t>
  </si>
  <si>
    <t>0d 2h 52m</t>
  </si>
  <si>
    <t>2018-01-03 16:05:00</t>
  </si>
  <si>
    <t>2018-01-30 10:50:00</t>
  </si>
  <si>
    <t>1d 22h 25m</t>
  </si>
  <si>
    <t>0d 1h 39m</t>
  </si>
  <si>
    <t>2018-01-10 12:20:00</t>
  </si>
  <si>
    <t>2018-01-30 19:55:00</t>
  </si>
  <si>
    <t>1d 3h 40m</t>
  </si>
  <si>
    <t>0d 3h 4m</t>
  </si>
  <si>
    <t>2018-01-11 15:35:00</t>
  </si>
  <si>
    <t>1d 0h 5m</t>
  </si>
  <si>
    <t>0d 4h 0m</t>
  </si>
  <si>
    <t>0d 15h 55m</t>
  </si>
  <si>
    <t>0d 1h 59m</t>
  </si>
  <si>
    <t>2018-01-29 08:25:00</t>
  </si>
  <si>
    <t>2018-01-29 17:20:00</t>
  </si>
  <si>
    <t>0d 7h 10m</t>
  </si>
  <si>
    <t>0d 1h 11m</t>
  </si>
  <si>
    <t>2018-01-19 14:50:00</t>
  </si>
  <si>
    <t>2018-01-11 14:35:00</t>
  </si>
  <si>
    <t>2018-01-11 16:20:00</t>
  </si>
  <si>
    <t>2018-01-15 15:55:00</t>
  </si>
  <si>
    <t>2018-01-17 15:00:00</t>
  </si>
  <si>
    <t>0d 1h 30m</t>
  </si>
  <si>
    <t>2018-01-16 08:40:00</t>
  </si>
  <si>
    <t>2018-01-17 14:25:00</t>
  </si>
  <si>
    <t>0d 9h 5m</t>
  </si>
  <si>
    <t>2018-01-12 08:50:00</t>
  </si>
  <si>
    <t>2018-01-16 10:35:00</t>
  </si>
  <si>
    <t>0d 5h 55m</t>
  </si>
  <si>
    <t>2018-01-03 09:05:00</t>
  </si>
  <si>
    <t>2018-01-10 12:15:00</t>
  </si>
  <si>
    <t>0d 4h 35m</t>
  </si>
  <si>
    <t>2018-01-30 14:00:00</t>
  </si>
  <si>
    <t>2018-01-30 14:20:00</t>
  </si>
  <si>
    <t>frasweapp514</t>
  </si>
  <si>
    <t>2018-01-15 14:40:00</t>
  </si>
  <si>
    <t>2018-01-15 15:00:00</t>
  </si>
  <si>
    <t>HyperWorks</t>
  </si>
  <si>
    <t>6d 23h 5m</t>
  </si>
  <si>
    <t>0d 3h 33m</t>
  </si>
  <si>
    <t>341d 19h 0m</t>
  </si>
  <si>
    <t>227d 17h 29m</t>
  </si>
  <si>
    <t>27d 23h 35m</t>
  </si>
  <si>
    <t>0d 9h 58m</t>
  </si>
  <si>
    <t>133d 0h 44m</t>
  </si>
  <si>
    <t>9d 4h 55m</t>
  </si>
  <si>
    <t>17d 19h 48m</t>
  </si>
  <si>
    <t>3d 22h 50m</t>
  </si>
  <si>
    <t>1d 13h 47m</t>
  </si>
  <si>
    <t>5d 7h 5m</t>
  </si>
  <si>
    <t>1d 19h 47m</t>
  </si>
  <si>
    <t>0d 9h 54m</t>
  </si>
  <si>
    <t>3d 8h 9m</t>
  </si>
  <si>
    <t>85d 10h 45m</t>
  </si>
  <si>
    <t>47d 13h 59m</t>
  </si>
  <si>
    <t>54d 15h 25m</t>
  </si>
  <si>
    <t>0d 3h 20m</t>
  </si>
  <si>
    <t>47d 20h 9m</t>
  </si>
  <si>
    <t>handlingtire_17.0</t>
  </si>
  <si>
    <t>2018-07-31 23:59:59.0</t>
  </si>
  <si>
    <t>hwactivate_17.0</t>
  </si>
  <si>
    <t>hwacuconsole_17.0</t>
  </si>
  <si>
    <t>hwacufieldview_17.0</t>
  </si>
  <si>
    <t>hwacufwh_17.0</t>
  </si>
  <si>
    <t>hwacumeshsim_17.0</t>
  </si>
  <si>
    <t>hwacusolve_17.0</t>
  </si>
  <si>
    <t>hwacutrace_17.0</t>
  </si>
  <si>
    <t>hwacuview_17.0</t>
  </si>
  <si>
    <t>hwaifpbs_17.0</t>
  </si>
  <si>
    <t>hwaltairbushingmodel_17.0</t>
  </si>
  <si>
    <t>hwanalyticspbs_17.0</t>
  </si>
  <si>
    <t>hwanalyticsuser_17.0</t>
  </si>
  <si>
    <t>hwautomate_17.0</t>
  </si>
  <si>
    <t>hwawpf_17.0</t>
  </si>
  <si>
    <t>hwbatchmesher_17.0</t>
  </si>
  <si>
    <t>hwclick2castgui_17.0</t>
  </si>
  <si>
    <t>hwclick2castsolver_17.0</t>
  </si>
  <si>
    <t>hwclick2extrudecalibsolver_17.0</t>
  </si>
  <si>
    <t>hwclick2extrudeprocess_17.0</t>
  </si>
  <si>
    <t>hwclick2extrudequenchingsolver_17.0</t>
  </si>
  <si>
    <t>hwclick2formincrgui_17.0</t>
  </si>
  <si>
    <t>hwclick2formincrsolver_17.0</t>
  </si>
  <si>
    <t>hwclick2formonestep_17.0</t>
  </si>
  <si>
    <t>hwcompose_17.0</t>
  </si>
  <si>
    <t>hwdatamanager_17.0</t>
  </si>
  <si>
    <t>hwdepen_17.0</t>
  </si>
  <si>
    <t>hwdistributedloadmapper_17.0</t>
  </si>
  <si>
    <t>hwecomputemanager_17.0</t>
  </si>
  <si>
    <t>hwedatamanager_17.0</t>
  </si>
  <si>
    <t>hwedisplaymanager_17.0</t>
  </si>
  <si>
    <t>hwembedcodegen_17.0</t>
  </si>
  <si>
    <t>hwembedsimulation_17.0</t>
  </si>
  <si>
    <t>hwenterprisefoundation1_17.0</t>
  </si>
  <si>
    <t>hwenvisionbase_17.0</t>
  </si>
  <si>
    <t>hwenvisionuserfloat_17.0</t>
  </si>
  <si>
    <t>hweprocessmanagerapp_17.0</t>
  </si>
  <si>
    <t>hweprocessmanager_17.0</t>
  </si>
  <si>
    <t>hweresultsmanager_17.0</t>
  </si>
  <si>
    <t>hwesimulationmanager_17.0</t>
  </si>
  <si>
    <t>hwevolve_17.0</t>
  </si>
  <si>
    <t>hwfekocheck_17.0</t>
  </si>
  <si>
    <t>hwfekogui_17.0</t>
  </si>
  <si>
    <t>hwfekosolver_17.0</t>
  </si>
  <si>
    <t>hwflux2d_17.0</t>
  </si>
  <si>
    <t>hwfluxgui_17.0</t>
  </si>
  <si>
    <t>hwfluxmotor_17.0</t>
  </si>
  <si>
    <t>hwfluxsolver_17.0</t>
  </si>
  <si>
    <t>hwhqba_17.0</t>
  </si>
  <si>
    <t>hwhqbc_17.0</t>
  </si>
  <si>
    <t>hwhqbo_17.0</t>
  </si>
  <si>
    <t>hwhqbv_17.0</t>
  </si>
  <si>
    <t>hwhxprocess_17.0</t>
  </si>
  <si>
    <t>hwhypercrash_17.0</t>
  </si>
  <si>
    <t>hwhyperformsolver_17.0</t>
  </si>
  <si>
    <t>hwhypergraph3d_17.0</t>
  </si>
  <si>
    <t>hwhypergraphtrans_17.0</t>
  </si>
  <si>
    <t>hwhypergraph_17.0</t>
  </si>
  <si>
    <t>hwhypermath_17.0</t>
  </si>
  <si>
    <t>hwhyperviewtrans_17.0</t>
  </si>
  <si>
    <t>hwhyperxtrudebasicfea_17.0</t>
  </si>
  <si>
    <t>hwhyperxtrudefea_17.0</t>
  </si>
  <si>
    <t>hwhyperxtrudegui_17.0</t>
  </si>
  <si>
    <t>hwinspirebase_17.0</t>
  </si>
  <si>
    <t>hwinspirecasting_17.0</t>
  </si>
  <si>
    <t>hwinspired_17.0</t>
  </si>
  <si>
    <t>hwinspiremotion_17.0</t>
  </si>
  <si>
    <t>hwinspirestampingonestep_17.0</t>
  </si>
  <si>
    <t>hwinspirestatic_17.0</t>
  </si>
  <si>
    <t>hwinspiretopology_17.0</t>
  </si>
  <si>
    <t>hwinspire_17.0</t>
  </si>
  <si>
    <t>hwjsmmuser_17.0</t>
  </si>
  <si>
    <t>hwknowledgestudio_17.0</t>
  </si>
  <si>
    <t>hwmdsplugin_17.0</t>
  </si>
  <si>
    <t>hwmdspro_17.0</t>
  </si>
  <si>
    <t>hwmediaview_17.0</t>
  </si>
  <si>
    <t>hwmotionsolve_17.0</t>
  </si>
  <si>
    <t>hwmotionview_17.0</t>
  </si>
  <si>
    <t>hwoptistructadva_17.0</t>
  </si>
  <si>
    <t>hwoptistructcheck_17.0</t>
  </si>
  <si>
    <t>hwoptistructfea_17.0</t>
  </si>
  <si>
    <t>hwoptistructmulti_17.0</t>
  </si>
  <si>
    <t>hwpdatamanager_17.0</t>
  </si>
  <si>
    <t>hwppbscluster_17.0</t>
  </si>
  <si>
    <t>hwprocessmanagerapp_17.0</t>
  </si>
  <si>
    <t>hwprocessstudio_17.0</t>
  </si>
  <si>
    <t>hwpso_autorpt_17.0</t>
  </si>
  <si>
    <t>hwpso_dd_17.0</t>
  </si>
  <si>
    <t>hwpso_geod_17.0</t>
  </si>
  <si>
    <t>hwpso_isab_17.0</t>
  </si>
  <si>
    <t>hwpso_isc_17.0</t>
  </si>
  <si>
    <t>hwpso_isls_17.0</t>
  </si>
  <si>
    <t>hwpso_ism_17.0</t>
  </si>
  <si>
    <t>hwpso_mvd_17.0</t>
  </si>
  <si>
    <t>hwpso_nvhd_17.0</t>
  </si>
  <si>
    <t>hwpso_snr_17.0</t>
  </si>
  <si>
    <t>hwpso_vgd_17.0</t>
  </si>
  <si>
    <t>hwpso_wap_17.0</t>
  </si>
  <si>
    <t>hwpso_was_17.0</t>
  </si>
  <si>
    <t>hwpso_wcd_17.0</t>
  </si>
  <si>
    <t>hwradioss1step_17.0</t>
  </si>
  <si>
    <t>hwradiossa_17.0</t>
  </si>
  <si>
    <t>hwradiossb_17.0</t>
  </si>
  <si>
    <t>hwradiosscheck_17.0</t>
  </si>
  <si>
    <t>hwradiosssafety_17.0</t>
  </si>
  <si>
    <t>hwradioss_17.0</t>
  </si>
  <si>
    <t>hwscriptview_17.0</t>
  </si>
  <si>
    <t>hwsimlabautomation_17.0</t>
  </si>
  <si>
    <t>hwsimlabprepost_17.0</t>
  </si>
  <si>
    <t>hwsolidthinking_8.0</t>
  </si>
  <si>
    <t>hwtableview_17.0</t>
  </si>
  <si>
    <t>hwtemplex_17.0</t>
  </si>
  <si>
    <t>hwvirtualwindtunnel_17.0</t>
  </si>
  <si>
    <t>hwwinpropgui_17.0</t>
  </si>
  <si>
    <t>hwwinpropsolver_17.0</t>
  </si>
  <si>
    <t>0d 4h 43m</t>
  </si>
  <si>
    <t>102d 14h 19m</t>
  </si>
  <si>
    <t>0d 4h 42m</t>
  </si>
  <si>
    <t>77d 18h 44m</t>
  </si>
  <si>
    <t>2d 14h 39m</t>
  </si>
  <si>
    <t>3d 23h 0m</t>
  </si>
  <si>
    <t>0d 5h 11m</t>
  </si>
  <si>
    <t>17d 1h 55m</t>
  </si>
  <si>
    <t>5d 22h 30m</t>
  </si>
  <si>
    <t>0d 20h 20m</t>
  </si>
  <si>
    <t>0d 7h 14m</t>
  </si>
  <si>
    <t>0d 6h 6m</t>
  </si>
  <si>
    <t>9d 22h 15m</t>
  </si>
  <si>
    <t>0d 4h 13m</t>
  </si>
  <si>
    <t>1d 0h 20m</t>
  </si>
  <si>
    <t>0d 3h 56m</t>
  </si>
  <si>
    <t>2d 0h 35m</t>
  </si>
  <si>
    <t>0d 5h 0m</t>
  </si>
  <si>
    <t>1d 7h 5m</t>
  </si>
  <si>
    <t>0d 5h 42m</t>
  </si>
  <si>
    <t>0d 18h 55m</t>
  </si>
  <si>
    <t>0d 3h 19m</t>
  </si>
  <si>
    <t>7d 4h 45m</t>
  </si>
  <si>
    <t>1d 7h 55m</t>
  </si>
  <si>
    <t>0d 4h 17m</t>
  </si>
  <si>
    <t>7d 3h 40m</t>
  </si>
  <si>
    <t>1d 1h 30m</t>
  </si>
  <si>
    <t>0d 4h 40m</t>
  </si>
  <si>
    <t>5d 11h 5m</t>
  </si>
  <si>
    <t>0d 19h 0m</t>
  </si>
  <si>
    <t>0d 4h 3m</t>
  </si>
  <si>
    <t>5d 1h 40m</t>
  </si>
  <si>
    <t>0d 22h 40m</t>
  </si>
  <si>
    <t>0d 6h 55m</t>
  </si>
  <si>
    <t>2018-01-23</t>
  </si>
  <si>
    <t>0d 6h 0m</t>
  </si>
  <si>
    <t>0d 3h 52m</t>
  </si>
  <si>
    <t>0d 10h 35m</t>
  </si>
  <si>
    <t>Catia FR_Pool</t>
  </si>
  <si>
    <t>2018-01-02 09:10:00</t>
  </si>
  <si>
    <t>12d 4h 5m</t>
  </si>
  <si>
    <t>0d 1h 53m</t>
  </si>
  <si>
    <t>7d 15h 45m</t>
  </si>
  <si>
    <t>0d 0h 52m</t>
  </si>
  <si>
    <t>cdaraujo</t>
  </si>
  <si>
    <t>D'araujo</t>
  </si>
  <si>
    <t>20171112-alten</t>
  </si>
  <si>
    <t>ASO / P_Outillages</t>
  </si>
  <si>
    <t>2018-01-04 09:03:05</t>
  </si>
  <si>
    <t>2018-01-18 18:45:00</t>
  </si>
  <si>
    <t>6d 13h 35m</t>
  </si>
  <si>
    <t>0d 11h 15m</t>
  </si>
  <si>
    <t>6d 13h 0m</t>
  </si>
  <si>
    <t>0d 1h 6m</t>
  </si>
  <si>
    <t>2018-01-04 07:30:00</t>
  </si>
  <si>
    <t>6d 9h 10m</t>
  </si>
  <si>
    <t>0d 1h 38m</t>
  </si>
  <si>
    <t>0d 1h 22m</t>
  </si>
  <si>
    <t>2018-01-03 07:50:00</t>
  </si>
  <si>
    <t>2018-01-31 17:10:00</t>
  </si>
  <si>
    <t>5d 14h 5m</t>
  </si>
  <si>
    <t>0d 1h 32m</t>
  </si>
  <si>
    <t>4d 12h 15m</t>
  </si>
  <si>
    <t>0d 0h 28m</t>
  </si>
  <si>
    <t>4d 7h 40m</t>
  </si>
  <si>
    <t>3d 12h 30m</t>
  </si>
  <si>
    <t>0d 1h 12m</t>
  </si>
  <si>
    <t>etvesxkm2a004</t>
  </si>
  <si>
    <t>2d 0h 10m</t>
  </si>
  <si>
    <t>0d 1h 5m</t>
  </si>
  <si>
    <t>etvesxkm2a010</t>
  </si>
  <si>
    <t>1d 18h 45m</t>
  </si>
  <si>
    <t>0d 1h 9m</t>
  </si>
  <si>
    <t>2018-01-08 09:36:43</t>
  </si>
  <si>
    <t>1d 8h 15m</t>
  </si>
  <si>
    <t>0d 4h 1m</t>
  </si>
  <si>
    <t>0d 0h 49m</t>
  </si>
  <si>
    <t>2018-01-19 09:40:00</t>
  </si>
  <si>
    <t>2018-01-22 13:30:00</t>
  </si>
  <si>
    <t>0d 14h 10m</t>
  </si>
  <si>
    <t>0d 13h 55m</t>
  </si>
  <si>
    <t>2018-01-02 15:14:34</t>
  </si>
  <si>
    <t>2018-01-26 09:05:00</t>
  </si>
  <si>
    <t>2018-01-26 09:50:00</t>
  </si>
  <si>
    <t>Catia ZAD_FR_Pool</t>
  </si>
  <si>
    <t>Catia ZAD_Pool</t>
  </si>
  <si>
    <t>Catia ZAH_Pool</t>
  </si>
  <si>
    <t>4d 8h 5m</t>
  </si>
  <si>
    <t>0d 1h 19m</t>
  </si>
  <si>
    <t>etvesxkm2a021</t>
  </si>
  <si>
    <t>2018-01-04 08:27:52</t>
  </si>
  <si>
    <t>2018-01-22 15:10:00</t>
  </si>
  <si>
    <t>3d 8h 0m</t>
  </si>
  <si>
    <t>2018-01-04 09:10:00</t>
  </si>
  <si>
    <t>1d 9h 15m</t>
  </si>
  <si>
    <t>0d 11h 5m</t>
  </si>
  <si>
    <t>2018-01-10 09:01:46</t>
  </si>
  <si>
    <t>2018-01-11 19:00:00</t>
  </si>
  <si>
    <t>0d 2h 32m</t>
  </si>
  <si>
    <t>2018-01-04 08:33:37</t>
  </si>
  <si>
    <t>2018-01-10 15:20:00</t>
  </si>
  <si>
    <t>0d 6h 15m</t>
  </si>
  <si>
    <t>2018-01-04 16:00:09</t>
  </si>
  <si>
    <t>2018-01-08 09:10:30</t>
  </si>
  <si>
    <t>2018-01-04 14:52:12</t>
  </si>
  <si>
    <t>0d 2h 40m</t>
  </si>
  <si>
    <t>2018-01-24 11:08:25</t>
  </si>
  <si>
    <t>2018-01-24 12:25:00</t>
  </si>
  <si>
    <t>2018-01-23 11:35:00</t>
  </si>
  <si>
    <t>2018-01-23 11:45:00</t>
  </si>
  <si>
    <t>2018-01-09 11:10:00</t>
  </si>
  <si>
    <t>0d 0h 1m</t>
  </si>
  <si>
    <t>0d 8h 0m</t>
  </si>
  <si>
    <t>2018-01-31 15:30:00</t>
  </si>
  <si>
    <t>20142758-alten</t>
  </si>
  <si>
    <t>2018-01-11 14:20:00</t>
  </si>
  <si>
    <t>2018-01-18 09:25:00</t>
  </si>
  <si>
    <t>etvesxkm2a024</t>
  </si>
  <si>
    <t>2018-01-08 09:05:00</t>
  </si>
  <si>
    <t>2d 2h 30m</t>
  </si>
  <si>
    <t>0d 6h 18m</t>
  </si>
  <si>
    <t>2018-01-04 11:36:26</t>
  </si>
  <si>
    <t>2018-01-12 14:20:00</t>
  </si>
  <si>
    <t>0d 15h 20m</t>
  </si>
  <si>
    <t>0d 2h 11m</t>
  </si>
  <si>
    <t>2018-01-05 19:05:00</t>
  </si>
  <si>
    <t>0d 10h 15m</t>
  </si>
  <si>
    <t>2018-01-10 09:02:14</t>
  </si>
  <si>
    <t>2018-01-10 09:02:15</t>
  </si>
  <si>
    <t>2018-01-10 09:03:02</t>
  </si>
  <si>
    <t>2018-01-10 09:03:03</t>
  </si>
  <si>
    <t>2018-01-10 09:02:29</t>
  </si>
  <si>
    <t>2018-01-22 17:40:00</t>
  </si>
  <si>
    <t>0d 2h 46m</t>
  </si>
  <si>
    <t>10d 9h 29m</t>
  </si>
  <si>
    <t>0d 13h 51m</t>
  </si>
  <si>
    <t>2018-01-08 13:02:31</t>
  </si>
  <si>
    <t>4d 0h 10m</t>
  </si>
  <si>
    <t>0d 16h 1m</t>
  </si>
  <si>
    <t>etvesxkm2a018</t>
  </si>
  <si>
    <t>2018-01-05 11:26:03</t>
  </si>
  <si>
    <t>2018-01-31 12:45:00</t>
  </si>
  <si>
    <t>2d 13h 20m</t>
  </si>
  <si>
    <t>2018-01-23 10:45:59</t>
  </si>
  <si>
    <t>2018-01-23 10:49:25</t>
  </si>
  <si>
    <t>2018-01-11 10:00:00</t>
  </si>
  <si>
    <t>2018-01-29 17:55:00</t>
  </si>
  <si>
    <t>0d 3h 58m</t>
  </si>
  <si>
    <t>0d 15h 5m</t>
  </si>
  <si>
    <t>0d 3h 46m</t>
  </si>
  <si>
    <t>4d 1h 15m</t>
  </si>
  <si>
    <t>0d 5h 24m</t>
  </si>
  <si>
    <t>2018-01-03 13:45:00</t>
  </si>
  <si>
    <t>2018-01-25 12:16:00</t>
  </si>
  <si>
    <t>1d 7h 45m</t>
  </si>
  <si>
    <t>0d 1h 52m</t>
  </si>
  <si>
    <t>2018-01-12 07:05:00</t>
  </si>
  <si>
    <t>2018-01-12 09:00:00</t>
  </si>
  <si>
    <t>2018-01-03 14:05:00</t>
  </si>
  <si>
    <t>2018-01-03 13:30:00</t>
  </si>
  <si>
    <t>2018-01-03 13:35:00</t>
  </si>
  <si>
    <t>2018-01-15 11:03:00</t>
  </si>
  <si>
    <t>2018-01-15 09:32:15</t>
  </si>
  <si>
    <t>2018-01-17 09:19:24</t>
  </si>
  <si>
    <t>2018-01-31 09:17:32</t>
  </si>
  <si>
    <t>2018-01-04 09:15:00</t>
  </si>
  <si>
    <t>4d 12h 10m</t>
  </si>
  <si>
    <t>0d 4h 19m</t>
  </si>
  <si>
    <t>2018-01-05 11:10:00</t>
  </si>
  <si>
    <t>2d 20h 45m</t>
  </si>
  <si>
    <t>2018-01-26 09:25:00</t>
  </si>
  <si>
    <t>2d 20h 44m</t>
  </si>
  <si>
    <t>1d 10h 22m</t>
  </si>
  <si>
    <t>2d 15h 45m</t>
  </si>
  <si>
    <t>0d 6h 22m</t>
  </si>
  <si>
    <t>2018-01-05 09:50:00</t>
  </si>
  <si>
    <t>2018-01-30 08:31:46</t>
  </si>
  <si>
    <t>2d 7h 50m</t>
  </si>
  <si>
    <t>0d 2h 8m</t>
  </si>
  <si>
    <t>2018-01-08 08:35:00</t>
  </si>
  <si>
    <t>2018-01-10 08:55:43</t>
  </si>
  <si>
    <t>1d 18h 40m</t>
  </si>
  <si>
    <t>2018-01-03 09:00:00</t>
  </si>
  <si>
    <t>2018-01-31 14:55:54</t>
  </si>
  <si>
    <t>1d 17h 50m</t>
  </si>
  <si>
    <t>0d 1h 2m</t>
  </si>
  <si>
    <t>2018-01-08 14:21:01</t>
  </si>
  <si>
    <t>2018-01-11 09:44:49</t>
  </si>
  <si>
    <t>2018-01-19 11:40:00</t>
  </si>
  <si>
    <t>1d 6h 15m</t>
  </si>
  <si>
    <t>2018-01-31 14:48:38</t>
  </si>
  <si>
    <t>1d 5h 35m</t>
  </si>
  <si>
    <t>2018-01-15 08:20:00</t>
  </si>
  <si>
    <t>2018-01-10 14:25:06</t>
  </si>
  <si>
    <t>2018-01-22 08:28:26</t>
  </si>
  <si>
    <t>1d 1h 35m</t>
  </si>
  <si>
    <t>2018-01-24 14:15:00</t>
  </si>
  <si>
    <t>2018-01-29 09:17:57</t>
  </si>
  <si>
    <t>0d 8h 23m</t>
  </si>
  <si>
    <t>2018-01-03 13:42:16</t>
  </si>
  <si>
    <t>2018-01-12 07:57:46</t>
  </si>
  <si>
    <t>2018-01-08 08:34:56</t>
  </si>
  <si>
    <t>0d 23h 55m</t>
  </si>
  <si>
    <t>2018-01-10 08:21:52</t>
  </si>
  <si>
    <t>2018-01-26 17:00:00</t>
  </si>
  <si>
    <t>0d 23h 45m</t>
  </si>
  <si>
    <t>etvesxkm2a014</t>
  </si>
  <si>
    <t>2018-01-09 10:20:00</t>
  </si>
  <si>
    <t>0d 22h 30m</t>
  </si>
  <si>
    <t>0d 4h 30m</t>
  </si>
  <si>
    <t>2018-01-11 09:51:44</t>
  </si>
  <si>
    <t>0d 22h 0m</t>
  </si>
  <si>
    <t>2018-01-04 09:08:29</t>
  </si>
  <si>
    <t>0d 20h 0m</t>
  </si>
  <si>
    <t>2018-01-26 11:47:17</t>
  </si>
  <si>
    <t>2018-01-11 09:44:48</t>
  </si>
  <si>
    <t>0d 19h 25m</t>
  </si>
  <si>
    <t>0d 2h 9m</t>
  </si>
  <si>
    <t>2018-01-04 09:09:21</t>
  </si>
  <si>
    <t>2018-01-31 13:38:16</t>
  </si>
  <si>
    <t>2018-01-10 10:20:00</t>
  </si>
  <si>
    <t>0d 18h 10m</t>
  </si>
  <si>
    <t>0d 16h 40m</t>
  </si>
  <si>
    <t>0d 1h 40m</t>
  </si>
  <si>
    <t>2018-01-31 14:55:53</t>
  </si>
  <si>
    <t>0d 16h 30m</t>
  </si>
  <si>
    <t>2018-01-03 09:20:00</t>
  </si>
  <si>
    <t>2018-01-24 09:10:01</t>
  </si>
  <si>
    <t>0d 15h 30m</t>
  </si>
  <si>
    <t>0d 0h 58m</t>
  </si>
  <si>
    <t>2018-01-16 09:10:00</t>
  </si>
  <si>
    <t>2018-01-29 13:24:35</t>
  </si>
  <si>
    <t>0d 3h 50m</t>
  </si>
  <si>
    <t>2018-01-25 10:55:00</t>
  </si>
  <si>
    <t>2018-01-30 11:02:22</t>
  </si>
  <si>
    <t>0d 2h 20m</t>
  </si>
  <si>
    <t>2018-01-31 13:38:17</t>
  </si>
  <si>
    <t>0d 13h 10m</t>
  </si>
  <si>
    <t>0d 0h 27m</t>
  </si>
  <si>
    <t>2018-01-29 12:42:05</t>
  </si>
  <si>
    <t>0d 13h 0m</t>
  </si>
  <si>
    <t>2018-01-05 09:35:17</t>
  </si>
  <si>
    <t>2018-01-25 15:40:00</t>
  </si>
  <si>
    <t>0d 12h 55m</t>
  </si>
  <si>
    <t>0d 0h 59m</t>
  </si>
  <si>
    <t>2018-01-04 09:11:34</t>
  </si>
  <si>
    <t>2018-01-03 08:55:00</t>
  </si>
  <si>
    <t>0d 0h 14m</t>
  </si>
  <si>
    <t>2018-01-08 14:21:00</t>
  </si>
  <si>
    <t>2018-01-31 15:17:16</t>
  </si>
  <si>
    <t>0d 12h 25m</t>
  </si>
  <si>
    <t>2018-01-04 09:08:28</t>
  </si>
  <si>
    <t>2018-01-31 07:59:25</t>
  </si>
  <si>
    <t>0d 10h 25m</t>
  </si>
  <si>
    <t>2018-01-11 07:45:00</t>
  </si>
  <si>
    <t>2018-01-29 14:40:00</t>
  </si>
  <si>
    <t>0d 1h 41m</t>
  </si>
  <si>
    <t>2018-01-19 07:40:00</t>
  </si>
  <si>
    <t>2018-01-19 16:00:00</t>
  </si>
  <si>
    <t>0d 8h 10m</t>
  </si>
  <si>
    <t>0d 2h 43m</t>
  </si>
  <si>
    <t>2018-01-15 09:55:52</t>
  </si>
  <si>
    <t>2018-01-26 11:47:18</t>
  </si>
  <si>
    <t>0d 1h 1m</t>
  </si>
  <si>
    <t>2018-01-31 15:17:17</t>
  </si>
  <si>
    <t>0d 0h 37m</t>
  </si>
  <si>
    <t>2018-01-19 15:15:00</t>
  </si>
  <si>
    <t>0d 1h 8m</t>
  </si>
  <si>
    <t>2018-01-25 10:50:38</t>
  </si>
  <si>
    <t>0d 7h 35m</t>
  </si>
  <si>
    <t>0d 7h 20m</t>
  </si>
  <si>
    <t>2018-01-16 10:41:52</t>
  </si>
  <si>
    <t>0d 6h 50m</t>
  </si>
  <si>
    <t>2018-01-05 12:25:00</t>
  </si>
  <si>
    <t>2018-01-16 10:41:58</t>
  </si>
  <si>
    <t>0d 6h 35m</t>
  </si>
  <si>
    <t>2018-01-12 08:50:32</t>
  </si>
  <si>
    <t>2018-01-31 08:33:47</t>
  </si>
  <si>
    <t>0d 6h 20m</t>
  </si>
  <si>
    <t>0d 0h 38m</t>
  </si>
  <si>
    <t>2018-01-19 14:46:36</t>
  </si>
  <si>
    <t>0d 4h 55m</t>
  </si>
  <si>
    <t>2018-01-08 14:35:00</t>
  </si>
  <si>
    <t>0d 1h 23m</t>
  </si>
  <si>
    <t>0d 3h 45m</t>
  </si>
  <si>
    <t>0d 0h 12m</t>
  </si>
  <si>
    <t>2018-01-23 10:49:09</t>
  </si>
  <si>
    <t>2018-01-03 13:27:13</t>
  </si>
  <si>
    <t>2018-01-03 13:42:43</t>
  </si>
  <si>
    <t>2018-01-08 13:07:41</t>
  </si>
  <si>
    <t>0d 3h 10m</t>
  </si>
  <si>
    <t>2018-01-12 08:55:00</t>
  </si>
  <si>
    <t>2018-01-18 15:35:00</t>
  </si>
  <si>
    <t>etvesxkm1a006</t>
  </si>
  <si>
    <t>2018-01-17 11:30:00</t>
  </si>
  <si>
    <t>2018-01-23 11:45:56</t>
  </si>
  <si>
    <t>2018-01-25 14:52:16</t>
  </si>
  <si>
    <t>2018-01-17 16:25:00</t>
  </si>
  <si>
    <t>2018-01-29 14:16:16</t>
  </si>
  <si>
    <t>2018-01-31 14:54:09</t>
  </si>
  <si>
    <t>0d 0h 36m</t>
  </si>
  <si>
    <t>2018-01-10 10:00:00</t>
  </si>
  <si>
    <t>2018-01-10 11:45:00</t>
  </si>
  <si>
    <t>2018-01-05 08:05:00</t>
  </si>
  <si>
    <t>2018-01-05 09:40:00</t>
  </si>
  <si>
    <t>0d 1h 35m</t>
  </si>
  <si>
    <t>2018-01-17 16:22:11</t>
  </si>
  <si>
    <t>2018-01-10 08:29:23</t>
  </si>
  <si>
    <t>2018-01-05 09:35:16</t>
  </si>
  <si>
    <t>2018-01-26 09:55:00</t>
  </si>
  <si>
    <t>0d 0h 3m</t>
  </si>
  <si>
    <t>2018-01-09 09:05:00</t>
  </si>
  <si>
    <t>2018-01-24 11:05:48</t>
  </si>
  <si>
    <t>0d 0h 21m</t>
  </si>
  <si>
    <t>0d 0h 2m</t>
  </si>
  <si>
    <t>2018-01-10 09:01:29</t>
  </si>
  <si>
    <t>2018-01-30 09:22:50</t>
  </si>
  <si>
    <t>2018-01-04 14:55:00</t>
  </si>
  <si>
    <t>2018-01-29 14:16:15</t>
  </si>
  <si>
    <t>2018-01-09 10:15:00</t>
  </si>
  <si>
    <t>2018-01-10 09:59:31</t>
  </si>
  <si>
    <t>etvesxkm2a029</t>
  </si>
  <si>
    <t>2018-01-10 15:17:02</t>
  </si>
  <si>
    <t>2018-01-10 15:16:54</t>
  </si>
  <si>
    <t>2018-01-16 10:42:15</t>
  </si>
  <si>
    <t>2018-01-10 08:59:33</t>
  </si>
  <si>
    <t>2018-01-29 15:06:47</t>
  </si>
  <si>
    <t>2018-01-18 15:39:39</t>
  </si>
  <si>
    <t>2018-01-18 15:33:09</t>
  </si>
  <si>
    <t>2018-01-18 15:39:40</t>
  </si>
  <si>
    <t>2018-01-08 08:34:57</t>
  </si>
  <si>
    <t>2018-01-04 14:53:07</t>
  </si>
  <si>
    <t>2018-01-12 11:02:58</t>
  </si>
  <si>
    <t>2018-01-12 11:02:59</t>
  </si>
  <si>
    <t>2018-01-08 14:33:25</t>
  </si>
  <si>
    <t>2018-01-10 14:25:07</t>
  </si>
  <si>
    <t>2018-01-24 14:13:59</t>
  </si>
  <si>
    <t>2018-01-29 09:17:56</t>
  </si>
  <si>
    <t>2018-01-19 09:38:51</t>
  </si>
  <si>
    <t>2018-01-10 15:16:45</t>
  </si>
  <si>
    <t>2018-01-16 10:42:06</t>
  </si>
  <si>
    <t>2018-01-03 13:42:24</t>
  </si>
  <si>
    <t>2018-01-08 13:07:23</t>
  </si>
  <si>
    <t>2018-01-03 13:42:33</t>
  </si>
  <si>
    <t>2018-01-08 13:07:32</t>
  </si>
  <si>
    <t>2018-01-03 13:26:56</t>
  </si>
  <si>
    <t>2018-01-30 09:22:57</t>
  </si>
  <si>
    <t>2018-01-03 13:27:04</t>
  </si>
  <si>
    <t>2018-01-30 09:23:05</t>
  </si>
  <si>
    <t>2018-01-24 11:05:53</t>
  </si>
  <si>
    <t>2018-01-24 11:05:54</t>
  </si>
  <si>
    <t>2018-01-17 11:29:21</t>
  </si>
  <si>
    <t>2018-01-23 11:45:37</t>
  </si>
  <si>
    <t>2018-01-17 11:29:25</t>
  </si>
  <si>
    <t>2018-01-23 11:45:43</t>
  </si>
  <si>
    <t>2018-01-17 11:29:32</t>
  </si>
  <si>
    <t>2018-01-23 11:45:49</t>
  </si>
  <si>
    <t>2018-01-23 10:48:44</t>
  </si>
  <si>
    <t>2018-01-23 10:48:45</t>
  </si>
  <si>
    <t>2018-01-23 10:48:53</t>
  </si>
  <si>
    <t>2018-01-23 10:48:56</t>
  </si>
  <si>
    <t>2018-01-23 10:49:02</t>
  </si>
  <si>
    <t>2018-01-23 10:49:03</t>
  </si>
  <si>
    <t>2018-01-23 10:48:36</t>
  </si>
  <si>
    <t>2018-01-24 09:10:00</t>
  </si>
  <si>
    <t>2018-01-29 10:04:47</t>
  </si>
  <si>
    <t>2018-01-30 09:42:06</t>
  </si>
  <si>
    <t>2018-01-29 10:04:55</t>
  </si>
  <si>
    <t>2018-01-30 09:42:13</t>
  </si>
  <si>
    <t>2018-01-29 10:05:02</t>
  </si>
  <si>
    <t>2018-01-30 09:42:21</t>
  </si>
  <si>
    <t>2018-01-29 10:04:40</t>
  </si>
  <si>
    <t>2018-01-30 09:42:00</t>
  </si>
  <si>
    <t>2018-01-31 09:17:57</t>
  </si>
  <si>
    <t>2018-01-31 09:17:56</t>
  </si>
  <si>
    <t>2018-01-31 14:54:10</t>
  </si>
  <si>
    <t>2018-01-31 14:59:30</t>
  </si>
  <si>
    <t>2d 5h 10m</t>
  </si>
  <si>
    <t>0d 5h 54m</t>
  </si>
  <si>
    <t>2018-01-15 09:35:00</t>
  </si>
  <si>
    <t>2018-01-19 13:31:58</t>
  </si>
  <si>
    <t>1d 21h 30m</t>
  </si>
  <si>
    <t>1d 12h 20m</t>
  </si>
  <si>
    <t>0d 3h 38m</t>
  </si>
  <si>
    <t>1d 2h 30m</t>
  </si>
  <si>
    <t>2018-01-10 09:30:00</t>
  </si>
  <si>
    <t>2018-01-29 13:25:31</t>
  </si>
  <si>
    <t>0d 9h 10m</t>
  </si>
  <si>
    <t>0d 1h 31m</t>
  </si>
  <si>
    <t>2018-01-03 13:57:48</t>
  </si>
  <si>
    <t>2018-01-24 11:08:13</t>
  </si>
  <si>
    <t>2018-01-24 11:08:14</t>
  </si>
  <si>
    <t>2018-01-23 11:26:47</t>
  </si>
  <si>
    <t>2018-01-23 11:45:23</t>
  </si>
  <si>
    <t>2018-01-30 11:03:21</t>
  </si>
  <si>
    <t>2018-01-30 11:03:22</t>
  </si>
  <si>
    <t>2018-01-31 14:54:45</t>
  </si>
  <si>
    <t>3d 1h 5m</t>
  </si>
  <si>
    <t>0d 2h 55m</t>
  </si>
  <si>
    <t>2018-01-30 11:05:00</t>
  </si>
  <si>
    <t>2018-01-31 09:12:18</t>
  </si>
  <si>
    <t>2018-01-29 09:17:58</t>
  </si>
  <si>
    <t>2018-01-29 13:30:00</t>
  </si>
  <si>
    <t>2018-01-31 08:32:12</t>
  </si>
  <si>
    <t>2018-01-23 11:55:00</t>
  </si>
  <si>
    <t>2018-01-23 12:15:00</t>
  </si>
  <si>
    <t>2018-01-03 13:50:00</t>
  </si>
  <si>
    <t>2018-01-24 11:07:04</t>
  </si>
  <si>
    <t>2018-01-24 11:07:05</t>
  </si>
  <si>
    <t>9d 9h 15m</t>
  </si>
  <si>
    <t>3d 4h 55m</t>
  </si>
  <si>
    <t>0d 2h 33m</t>
  </si>
  <si>
    <t>2018-01-11 09:57:03</t>
  </si>
  <si>
    <t>2018-01-29 13:26:01</t>
  </si>
  <si>
    <t>0d 5h 30m</t>
  </si>
  <si>
    <t>2018-01-10 08:29:54</t>
  </si>
  <si>
    <t>2018-01-10 09:00:01</t>
  </si>
  <si>
    <t>2018-01-24 11:08:19</t>
  </si>
  <si>
    <t>2018-01-24 11:08:21</t>
  </si>
  <si>
    <t>2018-01-23 11:46:07</t>
  </si>
  <si>
    <t>2018-01-23 11:46:09</t>
  </si>
  <si>
    <t>2018-01-10 09:01:00</t>
  </si>
  <si>
    <t>2018-01-10 09:01:01</t>
  </si>
  <si>
    <t>2018-01-31 14:57:42</t>
  </si>
  <si>
    <t>5d 13h 40m</t>
  </si>
  <si>
    <t>1d 2h 44m</t>
  </si>
  <si>
    <t>2018-01-03 07:50:15</t>
  </si>
  <si>
    <t>2d 11h 10m</t>
  </si>
  <si>
    <t>1d 20h 55m</t>
  </si>
  <si>
    <t>0d 1h 43m</t>
  </si>
  <si>
    <t>1d 17h 55m</t>
  </si>
  <si>
    <t>2018-01-04 08:28:01</t>
  </si>
  <si>
    <t>2018-01-16 15:05:00</t>
  </si>
  <si>
    <t>1d 14h 5m</t>
  </si>
  <si>
    <t>2018-01-04 07:47:11</t>
  </si>
  <si>
    <t>0d 15h 57m</t>
  </si>
  <si>
    <t>2018-01-18 09:19:39</t>
  </si>
  <si>
    <t>0d 2h 39m</t>
  </si>
  <si>
    <t>0d 10h 20m</t>
  </si>
  <si>
    <t>0d 2h 4m</t>
  </si>
  <si>
    <t>2018-01-10 09:02:00</t>
  </si>
  <si>
    <t>2018-01-10 19:00:00</t>
  </si>
  <si>
    <t>0d 10h 0m</t>
  </si>
  <si>
    <t>2018-01-04 08:33:45</t>
  </si>
  <si>
    <t>0d 0h 26m</t>
  </si>
  <si>
    <t>0d 1h 3m</t>
  </si>
  <si>
    <t>2018-01-02 15:15:00</t>
  </si>
  <si>
    <t>2018-01-04 07:50:00</t>
  </si>
  <si>
    <t>2018-01-24 11:10:00</t>
  </si>
  <si>
    <t>2018-01-05 12:42:26</t>
  </si>
  <si>
    <t>2018-01-24 11:51:47</t>
  </si>
  <si>
    <t>389d 11h 24m</t>
  </si>
  <si>
    <t>8d 11h 44m</t>
  </si>
  <si>
    <t>324d 20h 45m</t>
  </si>
  <si>
    <t>53d 3h 19m</t>
  </si>
  <si>
    <t>11d 11h 19m</t>
  </si>
  <si>
    <t>0d 4h 50m</t>
  </si>
  <si>
    <t>100d 10h 4m</t>
  </si>
  <si>
    <t>0d 2h 29m</t>
  </si>
  <si>
    <t>2d 4h 14m</t>
  </si>
  <si>
    <t>0d 4h 48m</t>
  </si>
  <si>
    <t>75d 17h 50m</t>
  </si>
  <si>
    <t>0d 5h 26m</t>
  </si>
  <si>
    <t>17d 0h 29m</t>
  </si>
  <si>
    <t>0d 1h 24m</t>
  </si>
  <si>
    <t>0d 22h 2m</t>
  </si>
  <si>
    <t>5d 9h 9m</t>
  </si>
  <si>
    <t>3d 2h 40m</t>
  </si>
  <si>
    <t>18d 13h 29m</t>
  </si>
  <si>
    <t>0d 4h 28m</t>
  </si>
  <si>
    <t>8d 0h 25m</t>
  </si>
  <si>
    <t>7d 9h 5m</t>
  </si>
  <si>
    <t>1d 0h 49m</t>
  </si>
  <si>
    <t>0d 5h 15m</t>
  </si>
  <si>
    <t>0d 14h 15m</t>
  </si>
  <si>
    <t>5d 1h 19m</t>
  </si>
  <si>
    <t>0d 6h 24m</t>
  </si>
  <si>
    <t>9d 21h 0m</t>
  </si>
  <si>
    <t>7d 3h 29m</t>
  </si>
  <si>
    <t>0d 4h 56m</t>
  </si>
  <si>
    <t>87d 8h 25m</t>
  </si>
  <si>
    <t>10d 4h 49m</t>
  </si>
  <si>
    <t>0d 5h 17m</t>
  </si>
  <si>
    <t>12d 13h 54m</t>
  </si>
  <si>
    <t>1d 0h 25m</t>
  </si>
  <si>
    <t>4d 10h 34m</t>
  </si>
  <si>
    <t>4d 1h 14m</t>
  </si>
  <si>
    <t>0d 7h 45m</t>
  </si>
  <si>
    <t>1d 7h 54m</t>
  </si>
  <si>
    <t>0d 4h 51m</t>
  </si>
  <si>
    <t>17d 21h 45m</t>
  </si>
  <si>
    <t>0d 3h 59m</t>
  </si>
  <si>
    <t>6d 23h 30m</t>
  </si>
  <si>
    <t>0d 5h 16m</t>
  </si>
  <si>
    <t>0d 9h 25m</t>
  </si>
  <si>
    <t>0d 4h 31m</t>
  </si>
  <si>
    <t>6d 9h 45m</t>
  </si>
  <si>
    <t>6d 1h 29m</t>
  </si>
  <si>
    <t>0d 4h 2m</t>
  </si>
  <si>
    <t>1d 8h 19m</t>
  </si>
  <si>
    <t>0d 6h 32m</t>
  </si>
  <si>
    <t>0d 7h 50m</t>
  </si>
  <si>
    <t>0d 15h 44m</t>
  </si>
  <si>
    <t>0d 6h 40m</t>
  </si>
  <si>
    <t>0d 5h 6m</t>
  </si>
  <si>
    <t>0d 6h 34m</t>
  </si>
  <si>
    <t>0d 6h 30m</t>
  </si>
  <si>
    <t>0d 6h 19m</t>
  </si>
  <si>
    <t>0d 5h 58m</t>
  </si>
  <si>
    <t>5d 11h 20m</t>
  </si>
  <si>
    <t>0d 10h 55m</t>
  </si>
  <si>
    <t>0d 6h 3m</t>
  </si>
  <si>
    <t>0d 9h 9m</t>
  </si>
  <si>
    <t>0d 4h 54m</t>
  </si>
  <si>
    <t>4d 21h 45m</t>
  </si>
  <si>
    <t>0d 2h 0m</t>
  </si>
  <si>
    <t>0d 7h 57m</t>
  </si>
  <si>
    <t>14d 6h 0m</t>
  </si>
  <si>
    <t>0d 7h 18m</t>
  </si>
  <si>
    <t>7d 14h 40m</t>
  </si>
  <si>
    <t>4d 23h 14m</t>
  </si>
  <si>
    <t>2d 6h 19m</t>
  </si>
  <si>
    <t>0d 8h 42m</t>
  </si>
  <si>
    <t>2d 4h 15m</t>
  </si>
  <si>
    <t>2018-01-10</t>
  </si>
  <si>
    <t>2018-01-30</t>
  </si>
  <si>
    <t>No licenses available</t>
  </si>
  <si>
    <t>ng45c5a MISTOC</t>
  </si>
  <si>
    <t>K Bramonte</t>
  </si>
  <si>
    <t>2018-01-03</t>
  </si>
  <si>
    <t>2018-01-24</t>
  </si>
  <si>
    <t>G Lebrun</t>
  </si>
  <si>
    <t>ng3b2a5 Pedrescu</t>
  </si>
  <si>
    <t>2018-01-25</t>
  </si>
  <si>
    <t>Guillaume Lebrun</t>
  </si>
  <si>
    <t>L Fauvarque</t>
  </si>
  <si>
    <t>2018-01-05</t>
  </si>
  <si>
    <t>2018-01-29</t>
  </si>
  <si>
    <t>Y Mellouki</t>
  </si>
  <si>
    <t>2018-01-08</t>
  </si>
  <si>
    <t>Thomas DEVEIX</t>
  </si>
  <si>
    <t>2018-01-22</t>
  </si>
  <si>
    <t>J Julliand</t>
  </si>
  <si>
    <t>G Terrizzi</t>
  </si>
  <si>
    <t>2018-01-18</t>
  </si>
  <si>
    <t>N Garces</t>
  </si>
  <si>
    <t>ng494ac CANDELIER</t>
  </si>
  <si>
    <t>2018-01-12</t>
  </si>
  <si>
    <t>M Maoukil</t>
  </si>
  <si>
    <t>2018-01-26</t>
  </si>
  <si>
    <t>S Nogues</t>
  </si>
  <si>
    <t>J Favreau</t>
  </si>
  <si>
    <t>2018-01-19</t>
  </si>
  <si>
    <t>S Sina</t>
  </si>
  <si>
    <t>V Leguen</t>
  </si>
  <si>
    <t>ng210d5 OBADA</t>
  </si>
  <si>
    <t>2018-01-17</t>
  </si>
  <si>
    <t>ng4b395 DANTIS</t>
  </si>
  <si>
    <t>2018-01-02</t>
  </si>
  <si>
    <t>J Malnoy</t>
  </si>
  <si>
    <t>D Giulietti</t>
  </si>
  <si>
    <t>2018-01-04</t>
  </si>
  <si>
    <t>A Lissorgues</t>
  </si>
  <si>
    <t>C Dantin</t>
  </si>
  <si>
    <t>2018-01-11</t>
  </si>
  <si>
    <t>ng3190b PRATHAP KUMAR</t>
  </si>
  <si>
    <t>M Bouazzati</t>
  </si>
  <si>
    <t>- POLESELLO</t>
  </si>
  <si>
    <t>D Alric</t>
  </si>
  <si>
    <t>ng6285a CIOTIC</t>
  </si>
  <si>
    <t>L Mainguene</t>
  </si>
  <si>
    <t>C D'araujo</t>
  </si>
  <si>
    <t>B Manias</t>
  </si>
  <si>
    <t>hal test product_1.0</t>
  </si>
  <si>
    <t>2038-01-18 04:14:07.0</t>
  </si>
  <si>
    <t>licensepower/ifor test product_1.0</t>
  </si>
  <si>
    <t>2018-05-01 01:59:59.0</t>
  </si>
  <si>
    <t>SPA</t>
  </si>
  <si>
    <t>2018-01-11 00:59:59.0</t>
  </si>
  <si>
    <t>Catia ZAD_UK_Pool</t>
  </si>
  <si>
    <t>cphilli-ext</t>
  </si>
  <si>
    <t>Philli-ext</t>
  </si>
  <si>
    <t>20142663-alten</t>
  </si>
  <si>
    <t>2018-01-08 16:05:00</t>
  </si>
  <si>
    <t>2018-01-18 15:25:00</t>
  </si>
  <si>
    <t>2018-01-05 12:45:00</t>
  </si>
  <si>
    <t>2018-01-08 16:08:31</t>
  </si>
  <si>
    <t>2018-01-09</t>
  </si>
  <si>
    <t>P Twiggs</t>
  </si>
  <si>
    <t>2018-01-16</t>
  </si>
  <si>
    <t>Aura AMOROS TORNE</t>
  </si>
  <si>
    <t>A Hidalgorom</t>
  </si>
  <si>
    <t>J Dasilvatavares</t>
  </si>
  <si>
    <t>0d 4h 44m</t>
  </si>
  <si>
    <t>8d 21h 40m</t>
  </si>
  <si>
    <t>1d 1h 0m</t>
  </si>
  <si>
    <t>0d 5h 33m</t>
  </si>
  <si>
    <t>7d 15h 30m</t>
  </si>
  <si>
    <t>0d 3h 51m</t>
  </si>
  <si>
    <t>2018-01-02 08:40:00</t>
  </si>
  <si>
    <t>2018-01-31 18:50:00</t>
  </si>
  <si>
    <t>7d 5h 50m</t>
  </si>
  <si>
    <t>jbertrand</t>
  </si>
  <si>
    <t>20171014-alten</t>
  </si>
  <si>
    <t>0d 5h 47m</t>
  </si>
  <si>
    <t>cfisher-ext</t>
  </si>
  <si>
    <t>Fisher-ext</t>
  </si>
  <si>
    <t>20142723-alten</t>
  </si>
  <si>
    <t>2018-01-02 10:25:00</t>
  </si>
  <si>
    <t>2018-01-19 13:10:00</t>
  </si>
  <si>
    <t>1d 7h 10m</t>
  </si>
  <si>
    <t>0d 3h 53m</t>
  </si>
  <si>
    <t>lagostini</t>
  </si>
  <si>
    <t>Agostini</t>
  </si>
  <si>
    <t>20162340-alten</t>
  </si>
  <si>
    <t>2018-01-05 08:20:00</t>
  </si>
  <si>
    <t>2018-01-29 17:00:00</t>
  </si>
  <si>
    <t>0d 12h 30m</t>
  </si>
  <si>
    <t>0d 2h 5m</t>
  </si>
  <si>
    <t>2018-01-10 17:35:00</t>
  </si>
  <si>
    <t>0d 8h 30m</t>
  </si>
  <si>
    <t>2018-01-04 09:25:00</t>
  </si>
  <si>
    <t>2018-01-30 14:35:00</t>
  </si>
  <si>
    <t>jdubois3</t>
  </si>
  <si>
    <t>Dubois3</t>
  </si>
  <si>
    <t>20162261-alten</t>
  </si>
  <si>
    <t>2018-01-09 08:50:00</t>
  </si>
  <si>
    <t>2018-01-23 14:05:00</t>
  </si>
  <si>
    <t>abonnet</t>
  </si>
  <si>
    <t>Bonnet</t>
  </si>
  <si>
    <t>20161837-alten</t>
  </si>
  <si>
    <t>2018-01-09 11:00:00</t>
  </si>
  <si>
    <t>2018-01-09 11:05:00</t>
  </si>
  <si>
    <t>15d 1h 54m</t>
  </si>
  <si>
    <t>8d 12h 59m</t>
  </si>
  <si>
    <t>0d 4h 52m</t>
  </si>
  <si>
    <t>0d 2h 53m</t>
  </si>
  <si>
    <t>0d 8h 39m</t>
  </si>
  <si>
    <t>EHI</t>
  </si>
  <si>
    <t>2022-01-17 00:59:59.0</t>
  </si>
  <si>
    <t>HWA</t>
  </si>
  <si>
    <t>adams_3droad</t>
  </si>
  <si>
    <t>2038-01-18 12:00:00.0</t>
  </si>
  <si>
    <t>adams_car_plugin</t>
  </si>
  <si>
    <t>adams_car_ride</t>
  </si>
  <si>
    <t>adams_car_ride_idtool</t>
  </si>
  <si>
    <t>adams_car_ride_solver</t>
  </si>
  <si>
    <t>adams_car_suspension</t>
  </si>
  <si>
    <t>adams_chassis</t>
  </si>
  <si>
    <t>adams_chassis_utilities</t>
  </si>
  <si>
    <t>adams_controls</t>
  </si>
  <si>
    <t>adams_driveline</t>
  </si>
  <si>
    <t>adams_driveline_solver</t>
  </si>
  <si>
    <t>adams_durability</t>
  </si>
  <si>
    <t>adams_exchange</t>
  </si>
  <si>
    <t>adams_fe_cosim</t>
  </si>
  <si>
    <t>adams_flex</t>
  </si>
  <si>
    <t>adams_foundation_classes</t>
  </si>
  <si>
    <t>adams_insight</t>
  </si>
  <si>
    <t>adams_linear</t>
  </si>
  <si>
    <t>adams_mechatronics</t>
  </si>
  <si>
    <t>adams_postprocessor</t>
  </si>
  <si>
    <t>adams_smartdriver</t>
  </si>
  <si>
    <t>adams_solver</t>
  </si>
  <si>
    <t>adams_solver_smp</t>
  </si>
  <si>
    <t>adams_tirehandling</t>
  </si>
  <si>
    <t>adams_vehicle_solver</t>
  </si>
  <si>
    <t>adams_vibration</t>
  </si>
  <si>
    <t>adams_vibration_solver</t>
  </si>
  <si>
    <t>adams_view</t>
  </si>
  <si>
    <t>adams_viewflex</t>
  </si>
  <si>
    <t>adams_visual_edit</t>
  </si>
  <si>
    <t>campus_pa_adv_surface_mesh</t>
  </si>
  <si>
    <t>dytran</t>
  </si>
  <si>
    <t>easy5_analysis</t>
  </si>
  <si>
    <t>easy5_es_library</t>
  </si>
  <si>
    <t>easy5_gas_dynamics</t>
  </si>
  <si>
    <t>easy5_hydraulic_adv</t>
  </si>
  <si>
    <t>easy5_hydraulic_basic</t>
  </si>
  <si>
    <t>easy5_library_developer</t>
  </si>
  <si>
    <t>easy5_matlab_interface</t>
  </si>
  <si>
    <t>easy5_matrix_algebra</t>
  </si>
  <si>
    <t>easy5_model_building</t>
  </si>
  <si>
    <t>easy5_multiphase_fluid</t>
  </si>
  <si>
    <t>easy5_rt_analysis</t>
  </si>
  <si>
    <t>easy5_rt_gas_dynamics</t>
  </si>
  <si>
    <t>easy5_rt_hydraulic_adv</t>
  </si>
  <si>
    <t>easy5_rt_hydraulic_basic</t>
  </si>
  <si>
    <t>easy5_rt_library_developer</t>
  </si>
  <si>
    <t>easy5_rt_matlab_interface</t>
  </si>
  <si>
    <t>easy5_rt_model_building</t>
  </si>
  <si>
    <t>easy5_rt_multiphase_fluid</t>
  </si>
  <si>
    <t>emv_client</t>
  </si>
  <si>
    <t>emv_server</t>
  </si>
  <si>
    <t>marc</t>
  </si>
  <si>
    <t>marc_electrical</t>
  </si>
  <si>
    <t>marc_gpu</t>
  </si>
  <si>
    <t>marc_hexmesh</t>
  </si>
  <si>
    <t>marc_mesh2d</t>
  </si>
  <si>
    <t>marc_mesh3d</t>
  </si>
  <si>
    <t>marc_metalcutting</t>
  </si>
  <si>
    <t>marc_parallel</t>
  </si>
  <si>
    <t>marc_shapememory</t>
  </si>
  <si>
    <t>marc_viewfactor</t>
  </si>
  <si>
    <t>mentat</t>
  </si>
  <si>
    <t>mentat_cmold</t>
  </si>
  <si>
    <t>mentat_iti_access</t>
  </si>
  <si>
    <t>mv_builder</t>
  </si>
  <si>
    <t>mv_db19_ge_plastics</t>
  </si>
  <si>
    <t>mv_evaluator</t>
  </si>
  <si>
    <t>mv_materials_selector_db</t>
  </si>
  <si>
    <t>nanl_parallel</t>
  </si>
  <si>
    <t>nanl_shapememory</t>
  </si>
  <si>
    <t>nanl_solver</t>
  </si>
  <si>
    <t>nanl_viewfactor</t>
  </si>
  <si>
    <t>nastran</t>
  </si>
  <si>
    <t>na_acms</t>
  </si>
  <si>
    <t>na_acoustics</t>
  </si>
  <si>
    <t>na_adams_integration</t>
  </si>
  <si>
    <t>na_aero</t>
  </si>
  <si>
    <t>na_connectors</t>
  </si>
  <si>
    <t>na_ddam</t>
  </si>
  <si>
    <t>na_dmap</t>
  </si>
  <si>
    <t>na_dmp</t>
  </si>
  <si>
    <t>na_dynamics</t>
  </si>
  <si>
    <t>na_gpu</t>
  </si>
  <si>
    <t>na_linear_contact</t>
  </si>
  <si>
    <t>na_marc_translator</t>
  </si>
  <si>
    <t>na_multiopt</t>
  </si>
  <si>
    <t>na_nonlinear</t>
  </si>
  <si>
    <t>na_optimization</t>
  </si>
  <si>
    <t>na_rotor_dynamics</t>
  </si>
  <si>
    <t>na_smp</t>
  </si>
  <si>
    <t>na_superelements</t>
  </si>
  <si>
    <t>na_thermal</t>
  </si>
  <si>
    <t>patran</t>
  </si>
  <si>
    <t>pa_abaqus</t>
  </si>
  <si>
    <t>pa_adv_surface_mesh</t>
  </si>
  <si>
    <t>pa_analysis_manager</t>
  </si>
  <si>
    <t>pa_ansys</t>
  </si>
  <si>
    <t>pa_ap203_access</t>
  </si>
  <si>
    <t>pa_ap209_access</t>
  </si>
  <si>
    <t>pa_beam</t>
  </si>
  <si>
    <t>pa_catiav5_access</t>
  </si>
  <si>
    <t>pa_catia_access</t>
  </si>
  <si>
    <t>pa_dytran</t>
  </si>
  <si>
    <t>pa_flds_basic</t>
  </si>
  <si>
    <t>pa_geometry_translators</t>
  </si>
  <si>
    <t>pa_ideas_access</t>
  </si>
  <si>
    <t>pa_iges_access</t>
  </si>
  <si>
    <t>pa_marc</t>
  </si>
  <si>
    <t>pa_materials</t>
  </si>
  <si>
    <t>pa_materials_enterprise</t>
  </si>
  <si>
    <t>pa_msc_nastran</t>
  </si>
  <si>
    <t>pa_pamcrash</t>
  </si>
  <si>
    <t>pa_pthermal</t>
  </si>
  <si>
    <t>pa_queue_manager</t>
  </si>
  <si>
    <t>pa_randomanalysis_tool</t>
  </si>
  <si>
    <t>pa_vda_access</t>
  </si>
  <si>
    <t>41d 15h 50m</t>
  </si>
  <si>
    <t>36d 10h 25m</t>
  </si>
  <si>
    <t>7d 17h 45m</t>
  </si>
  <si>
    <t>6d 9h 50m</t>
  </si>
  <si>
    <t>3d 16h 5m</t>
  </si>
  <si>
    <t>2018-01-03 10:35:00</t>
  </si>
  <si>
    <t>1d 12h 30m</t>
  </si>
  <si>
    <t>2018-01-22 10:50:00</t>
  </si>
  <si>
    <t>2018-01-04 10:45:00</t>
  </si>
  <si>
    <t>2018-01-22 15:55:00</t>
  </si>
  <si>
    <t>2018-01-09 14:20:00</t>
  </si>
  <si>
    <t>2018-01-04 09:40:00</t>
  </si>
  <si>
    <t>2018-01-30 10:45:00</t>
  </si>
  <si>
    <t>2018-01-08 08:40:00</t>
  </si>
  <si>
    <t>2018-01-24 15:00:00</t>
  </si>
  <si>
    <t>2018-01-02 16:15:00</t>
  </si>
  <si>
    <t>2018-01-25 10:50:00</t>
  </si>
  <si>
    <t>2018-01-18 10:15:00</t>
  </si>
  <si>
    <t>2018-01-19 09:45:00</t>
  </si>
  <si>
    <t>2018-01-11 19:10:00</t>
  </si>
  <si>
    <t>2018-01-30 16:40:00</t>
  </si>
  <si>
    <t>2018-01-30 16:45:00</t>
  </si>
  <si>
    <t>2018-01-30 19:20:00</t>
  </si>
  <si>
    <t>1d 11h 20m</t>
  </si>
  <si>
    <t>2018-01-18 09:30:00</t>
  </si>
  <si>
    <t>2018-01-10 12:30:00</t>
  </si>
  <si>
    <t>2018-01-24 10:50:00</t>
  </si>
  <si>
    <t>0d 2h 15m</t>
  </si>
  <si>
    <t>2018-01-25 11:00:00</t>
  </si>
  <si>
    <t>2018-01-12 15:00:00</t>
  </si>
  <si>
    <t>2018-01-12 15:05:00</t>
  </si>
  <si>
    <t>2018-01-08 17:30:00</t>
  </si>
  <si>
    <t>7d 17h 0m</t>
  </si>
  <si>
    <t>5d 19h 45m</t>
  </si>
  <si>
    <t>4d 19h 20m</t>
  </si>
  <si>
    <t>3d 12h 45m</t>
  </si>
  <si>
    <t>0d 0h 56m</t>
  </si>
  <si>
    <t>0d 3h 9m</t>
  </si>
  <si>
    <t>2d 14h 0m</t>
  </si>
  <si>
    <t>2d 13h 35m</t>
  </si>
  <si>
    <t>2d 6h 25m</t>
  </si>
  <si>
    <t>2018-01-15 17:20:00</t>
  </si>
  <si>
    <t>2018-01-18 17:45:00</t>
  </si>
  <si>
    <t>0d 18h 20m</t>
  </si>
  <si>
    <t>0d 2h 17m</t>
  </si>
  <si>
    <t>0d 1h 49m</t>
  </si>
  <si>
    <t>2018-01-16 13:20:00</t>
  </si>
  <si>
    <t>0d 16h 0m</t>
  </si>
  <si>
    <t>2018-01-04 14:35:00</t>
  </si>
  <si>
    <t>2018-01-19 14:10:00</t>
  </si>
  <si>
    <t>2018-01-19 15:00:00</t>
  </si>
  <si>
    <t>2018-01-02 15:55:00</t>
  </si>
  <si>
    <t>2018-01-15 17:25:00</t>
  </si>
  <si>
    <t>0d 2h 36m</t>
  </si>
  <si>
    <t>2018-01-16 14:35:00</t>
  </si>
  <si>
    <t>2018-01-26 10:10:00</t>
  </si>
  <si>
    <t>2018-01-19 15:05:00</t>
  </si>
  <si>
    <t>2018-01-24 10:20:00</t>
  </si>
  <si>
    <t>2018-01-30 14:40:00</t>
  </si>
  <si>
    <t>2018-01-30 14:45:00</t>
  </si>
  <si>
    <t>2018-01-15 17:40:00</t>
  </si>
  <si>
    <t>2018-01-15 17:45:00</t>
  </si>
  <si>
    <t>2018-01-15 16:20:00</t>
  </si>
  <si>
    <t>2018-01-26 09:35:00</t>
  </si>
  <si>
    <t>0d 1h 54m</t>
  </si>
  <si>
    <t>DENIED: Licensed number of users already reached</t>
  </si>
  <si>
    <t>J Silvestrin</t>
  </si>
  <si>
    <t>A Girbas</t>
  </si>
  <si>
    <t>N Stephan</t>
  </si>
  <si>
    <t>S Lambert</t>
  </si>
  <si>
    <t>2018-01-15</t>
  </si>
  <si>
    <t>S Llop</t>
  </si>
  <si>
    <t>campus_pa_ap203_access</t>
  </si>
  <si>
    <t>campus_pa_randomanalysis_tool</t>
  </si>
  <si>
    <t>2018-01-02 14:50:00</t>
  </si>
  <si>
    <t>2018-01-17 09:50:29</t>
  </si>
  <si>
    <t>2018-01-16 14:55:00</t>
  </si>
  <si>
    <t>2018-01-17 15:05:00</t>
  </si>
  <si>
    <t>2018-01-15 16:11:16</t>
  </si>
  <si>
    <t>2018-01-15 20:05:00</t>
  </si>
  <si>
    <t>2018-01-15 11:35:00</t>
  </si>
  <si>
    <t>2018-01-17 17:40:00</t>
  </si>
  <si>
    <t>2018-01-17 17:45:00</t>
  </si>
  <si>
    <t>2018-01-16 11:47:36</t>
  </si>
  <si>
    <t>2018-01-16 08:45:00</t>
  </si>
  <si>
    <t>2018-01-15 16:30:00</t>
  </si>
  <si>
    <t>Y Faurpey</t>
  </si>
  <si>
    <t>C Sarrouy</t>
  </si>
  <si>
    <t>campus_na_dynamics</t>
  </si>
  <si>
    <t>simxpert_base</t>
  </si>
  <si>
    <t>simxpert_catiav5_access</t>
  </si>
  <si>
    <t>simxpert_geometry_modeling</t>
  </si>
  <si>
    <t>simxpert_native_catia</t>
  </si>
  <si>
    <t>simxpert_ws_structures</t>
  </si>
  <si>
    <t>dvoquoc</t>
  </si>
  <si>
    <t>Voquoc</t>
  </si>
  <si>
    <t>2018-01-19 19:32:36</t>
  </si>
  <si>
    <t>2018-01-24 20:16:03</t>
  </si>
  <si>
    <t>2018-01-19 19:20:45</t>
  </si>
  <si>
    <t>2018-01-24 20:16:02</t>
  </si>
  <si>
    <t>2018-01-19 19:32:10</t>
  </si>
  <si>
    <t>2018-01-24 19:33:54</t>
  </si>
  <si>
    <t>D Voquoc</t>
  </si>
  <si>
    <t>caesam_nasgro</t>
  </si>
  <si>
    <t>dynam</t>
  </si>
  <si>
    <t>mecano_structure</t>
  </si>
  <si>
    <t>postfac</t>
  </si>
  <si>
    <t>server_id_st</t>
  </si>
  <si>
    <t>stabi</t>
  </si>
  <si>
    <t>1d 19h 40m</t>
  </si>
  <si>
    <t>0d 7h 29m</t>
  </si>
  <si>
    <t>2018-01-11 18:51:51</t>
  </si>
  <si>
    <t>2018-01-24 20:56:16</t>
  </si>
  <si>
    <t>2018-01-11 19:06:27</t>
  </si>
  <si>
    <t>2018-01-24 20:55:41</t>
  </si>
  <si>
    <t>2018-01-29 13:35:00</t>
  </si>
  <si>
    <t>2d 7h 45m</t>
  </si>
  <si>
    <t>0d 5h 34m</t>
  </si>
  <si>
    <t>2018-01-16 15:25:00</t>
  </si>
  <si>
    <t>2018-01-18 11:05:00</t>
  </si>
  <si>
    <t>2018-01-03 15:30:00</t>
  </si>
  <si>
    <t>2018-01-31 14:25:00</t>
  </si>
  <si>
    <t>1d 10h 35m</t>
  </si>
  <si>
    <t>0d 3h 27m</t>
  </si>
  <si>
    <t>2018-01-08 11:25:00</t>
  </si>
  <si>
    <t>2018-01-11 12:20:00</t>
  </si>
  <si>
    <t>1d 8h 35m</t>
  </si>
  <si>
    <t>0d 8h 8m</t>
  </si>
  <si>
    <t>2018-01-17 09:35:00</t>
  </si>
  <si>
    <t>2018-01-18 16:25:00</t>
  </si>
  <si>
    <t>1d 6h 50m</t>
  </si>
  <si>
    <t>2018-01-16 16:25:00</t>
  </si>
  <si>
    <t>2018-01-10 11:55:00</t>
  </si>
  <si>
    <t>2018-01-19 16:50:00</t>
  </si>
  <si>
    <t>2018-01-23 16:50:00</t>
  </si>
  <si>
    <t>2018-01-23 20:55:00</t>
  </si>
  <si>
    <t>2018-01-18 09:00:00</t>
  </si>
  <si>
    <t>2018-01-18 09:10:00</t>
  </si>
  <si>
    <t>2018-01-08 17:50:00</t>
  </si>
  <si>
    <t>2018-01-25 13:20:00</t>
  </si>
  <si>
    <t>2018-01-11 18:51:56</t>
  </si>
  <si>
    <t>2018-01-24 20:52:40</t>
  </si>
  <si>
    <t>DENIED: Users are queued for this feature</t>
  </si>
  <si>
    <t>deregowda</t>
  </si>
  <si>
    <t>Divya</t>
  </si>
  <si>
    <t>EREGOWDA</t>
  </si>
  <si>
    <t>aipc161</t>
  </si>
  <si>
    <t>Ain / Bangalore</t>
  </si>
  <si>
    <t>2018-01-10 06:45:00</t>
  </si>
  <si>
    <t>2018-01-31 07:55:00</t>
  </si>
  <si>
    <t>autoref</t>
  </si>
  <si>
    <t>cabledsch</t>
  </si>
  <si>
    <t>partslist</t>
  </si>
  <si>
    <t>schemgeneration</t>
  </si>
  <si>
    <t>signals</t>
  </si>
  <si>
    <t>spm</t>
  </si>
  <si>
    <t>tagging</t>
  </si>
  <si>
    <t>terminalstr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</si>
</sst>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2"/>
      <color theme="1"/>
      <name val="Calibri"/>
      <family val="2"/>
      <scheme val="minor"/>
    </font>
    <font>
      <sz val="11"/>
      <color theme="1"/>
      <name val="Helvetica"/>
    </font>
    <font>
      <b/>
      <sz val="12"/>
      <color theme="0"/>
      <name val="Helvetica"/>
    </font>
    <font>
      <b/>
      <sz val="11"/>
      <color theme="1"/>
      <name val="Helvetica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4EBE6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79A850"/>
      </patternFill>
    </fill>
    <fill>
      <patternFill patternType="solid">
        <fgColor rgb="FF5780BD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Vendors</a:t>
            </a:r>
            <a:r>
              <a:rPr lang="en-US" baseline="0"/>
              <a:t> By Software</a:t>
            </a:r>
            <a:r>
              <a:rPr lang="en-US"/>
              <a:t> Denials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v>Vendor Denials</c:v>
          </c:tx>
          <c:spPr>
            <a:effectLst>
              <a:outerShdw blurRad="40005" dist="22987" dir="5400000" algn="tl" rotWithShape="0">
                <a:srgbClr val="000000">
                  <a:alpha val="35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dLblPos val="bestFit"/>
            <c:showLegendKey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[0]!PIELABELDENIAL</c:f>
              <c:strCache>
                <c:ptCount val="7"/>
                <c:pt idx="0">
                  <c:v>msc_france</c:v>
                </c:pt>
                <c:pt idx="1">
                  <c:v>catia_uk</c:v>
                </c:pt>
                <c:pt idx="2">
                  <c:v>samcef_france</c:v>
                </c:pt>
                <c:pt idx="3">
                  <c:v>0</c:v>
                </c:pt>
                <c:pt idx="4">
                  <c:v>samcef_europe</c:v>
                </c:pt>
                <c:pt idx="5">
                  <c:v>msc_toulouse</c:v>
                </c:pt>
                <c:pt idx="6">
                  <c:v>catia_france</c:v>
                </c:pt>
              </c:strCache>
            </c:strRef>
          </c:cat>
          <c:val>
            <c:numRef>
              <c:f>[0]!PIEDATADENIAL</c:f>
              <c:numCache>
                <c:formatCode>0</c:formatCode>
                <c:ptCount val="7"/>
                <c:pt idx="0">
                  <c:v>11</c:v>
                </c:pt>
                <c:pt idx="1">
                  <c:v>15</c:v>
                </c:pt>
                <c:pt idx="2">
                  <c:v>318</c:v>
                </c:pt>
                <c:pt idx="3">
                  <c:v>1206</c:v>
                </c:pt>
                <c:pt idx="4">
                  <c:v>64</c:v>
                </c:pt>
                <c:pt idx="5">
                  <c:v>17</c:v>
                </c:pt>
                <c:pt idx="6">
                  <c:v>5238</c:v>
                </c:pt>
              </c:numCache>
            </c:numRef>
          </c:val>
        </c:ser>
        <c:ser>
          <c:idx val="1"/>
          <c:order val="1"/>
          <c:tx>
            <c:v>Vendor Denials</c:v>
          </c:tx>
          <c:dLbls>
            <c:spPr>
              <a:noFill/>
              <a:ln>
                <a:noFill/>
              </a:ln>
              <a:effectLst/>
            </c:spPr>
            <c:dLblPos val="bestFit"/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[0]!PIEDATADENIAL</c:f>
              <c:numCache>
                <c:formatCode>0</c:formatCode>
                <c:ptCount val="7"/>
                <c:pt idx="0">
                  <c:v>11</c:v>
                </c:pt>
                <c:pt idx="1">
                  <c:v>15</c:v>
                </c:pt>
                <c:pt idx="2">
                  <c:v>318</c:v>
                </c:pt>
                <c:pt idx="3">
                  <c:v>1206</c:v>
                </c:pt>
                <c:pt idx="4">
                  <c:v>64</c:v>
                </c:pt>
                <c:pt idx="5">
                  <c:v>17</c:v>
                </c:pt>
                <c:pt idx="6">
                  <c:v>5238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legend>
      <c:legendPos val="r"/>
      <c:spPr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  <c:txPr>
        <a:bodyPr/>
        <a:lstStyle/>
        <a:p>
          <a:pPr rtl="0">
            <a:defRPr sz="1200" baseline="0"/>
          </a:pPr>
          <a:endParaRPr lang="fr-FR"/>
        </a:p>
      </c:txPr>
    </c:legend>
    <c:plotVisOnly val="1"/>
    <c:dispBlanksAs val="zero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Vendor Ranking By</a:t>
            </a:r>
            <a:r>
              <a:rPr lang="en-US" baseline="0"/>
              <a:t> Usage Hours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v>Usage Hours</c:v>
          </c:tx>
          <c:cat>
            <c:strRef>
              <c:f>[0]!LINELABELSESSLEN</c:f>
              <c:strCache>
                <c:ptCount val="13"/>
                <c:pt idx="0">
                  <c:v>samcef_europe</c:v>
                </c:pt>
                <c:pt idx="1">
                  <c:v>abaqus_toulouse</c:v>
                </c:pt>
                <c:pt idx="2">
                  <c:v>see_lm2_france</c:v>
                </c:pt>
                <c:pt idx="3">
                  <c:v>msc_toulouse</c:v>
                </c:pt>
                <c:pt idx="4">
                  <c:v>msc_europe</c:v>
                </c:pt>
                <c:pt idx="5">
                  <c:v>catia_uk</c:v>
                </c:pt>
                <c:pt idx="6">
                  <c:v>samcef_france</c:v>
                </c:pt>
                <c:pt idx="7">
                  <c:v>dsls_france</c:v>
                </c:pt>
                <c:pt idx="8">
                  <c:v>Pool_MSC</c:v>
                </c:pt>
                <c:pt idx="9">
                  <c:v>Pool_DS</c:v>
                </c:pt>
                <c:pt idx="10">
                  <c:v>msc_france</c:v>
                </c:pt>
                <c:pt idx="11">
                  <c:v>catia_france</c:v>
                </c:pt>
                <c:pt idx="12">
                  <c:v>altair_france</c:v>
                </c:pt>
              </c:strCache>
            </c:strRef>
          </c:cat>
          <c:val>
            <c:numRef>
              <c:f>[0]!LINEDATASESSLEN</c:f>
              <c:numCache>
                <c:formatCode>0.0</c:formatCode>
                <c:ptCount val="13"/>
                <c:pt idx="0">
                  <c:v>54.990001678466797</c:v>
                </c:pt>
                <c:pt idx="1">
                  <c:v>409.99798583984375</c:v>
                </c:pt>
                <c:pt idx="2">
                  <c:v>504.94198608398438</c:v>
                </c:pt>
                <c:pt idx="3">
                  <c:v>2300.028076171875</c:v>
                </c:pt>
                <c:pt idx="4">
                  <c:v>4289.98779296875</c:v>
                </c:pt>
                <c:pt idx="5">
                  <c:v>9994.998046875</c:v>
                </c:pt>
                <c:pt idx="6">
                  <c:v>14729.8681640625</c:v>
                </c:pt>
                <c:pt idx="7">
                  <c:v>34014.98828125</c:v>
                </c:pt>
                <c:pt idx="8">
                  <c:v>63089.171875</c:v>
                </c:pt>
                <c:pt idx="9">
                  <c:v>116990.015625</c:v>
                </c:pt>
                <c:pt idx="10">
                  <c:v>119623.328125</c:v>
                </c:pt>
                <c:pt idx="11">
                  <c:v>573070</c:v>
                </c:pt>
                <c:pt idx="12">
                  <c:v>820109.8125</c:v>
                </c:pt>
              </c:numCache>
            </c:numRef>
          </c:val>
        </c:ser>
        <c:dLbls/>
        <c:gapWidth val="100"/>
        <c:axId val="395709056"/>
        <c:axId val="395707520"/>
      </c:barChart>
      <c:valAx>
        <c:axId val="395707520"/>
        <c:scaling>
          <c:orientation val="minMax"/>
        </c:scaling>
        <c:axPos val="b"/>
        <c:majorGridlines/>
        <c:numFmt formatCode="0.0" sourceLinked="1"/>
        <c:tickLblPos val="nextTo"/>
        <c:crossAx val="395709056"/>
        <c:crosses val="autoZero"/>
        <c:crossBetween val="between"/>
      </c:valAx>
      <c:catAx>
        <c:axId val="395709056"/>
        <c:scaling>
          <c:orientation val="minMax"/>
        </c:scaling>
        <c:axPos val="l"/>
        <c:numFmt formatCode="General" sourceLinked="0"/>
        <c:tickLblPos val="nextTo"/>
        <c:crossAx val="39570752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3089275</xdr:colOff>
      <xdr:row>0</xdr:row>
      <xdr:rowOff>314325</xdr:rowOff>
    </xdr:from>
    <xdr:to>
      <xdr:col>0</xdr:col>
      <xdr:colOff>4457700</xdr:colOff>
      <xdr:row>0</xdr:row>
      <xdr:rowOff>2626490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9275" y="314325"/>
          <a:ext cx="1368425" cy="2312165"/>
        </a:xfrm>
        <a:prstGeom prst="rect">
          <a:avLst/>
        </a:prstGeom>
      </xdr:spPr>
    </xdr:pic>
    <xdr:clientData/>
  </xdr:twoCellAnchor>
  <xdr:twoCellAnchor editAs="oneCell">
    <xdr:from>
      <xdr:col>0</xdr:col>
      <xdr:colOff>2838449</xdr:colOff>
      <xdr:row>0</xdr:row>
      <xdr:rowOff>2647950</xdr:rowOff>
    </xdr:from>
    <xdr:to>
      <xdr:col>0</xdr:col>
      <xdr:colOff>6677025</xdr:colOff>
      <xdr:row>0</xdr:row>
      <xdr:rowOff>3971925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49" y="2647950"/>
          <a:ext cx="3838576" cy="1323975"/>
        </a:xfrm>
        <a:prstGeom prst="rect">
          <a:avLst/>
        </a:prstGeom>
      </xdr:spPr>
    </xdr:pic>
    <xdr:clientData/>
  </xdr:twoCellAnchor>
  <xdr:twoCellAnchor editAs="oneCell">
    <xdr:from>
      <xdr:col>0</xdr:col>
      <xdr:colOff>4829175</xdr:colOff>
      <xdr:row>0</xdr:row>
      <xdr:rowOff>1724025</xdr:rowOff>
    </xdr:from>
    <xdr:to>
      <xdr:col>0</xdr:col>
      <xdr:colOff>6448425</xdr:colOff>
      <xdr:row>0</xdr:row>
      <xdr:rowOff>2628900</xdr:rowOff>
    </xdr:to>
    <xdr:pic>
      <xdr:nvPicPr>
        <xdr:cNvPr id="6" name="il_fi" descr="See original imag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29175" y="1724025"/>
          <a:ext cx="16192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5019675</xdr:colOff>
      <xdr:row>0</xdr:row>
      <xdr:rowOff>285750</xdr:rowOff>
    </xdr:from>
    <xdr:to>
      <xdr:col>0</xdr:col>
      <xdr:colOff>6410325</xdr:colOff>
      <xdr:row>0</xdr:row>
      <xdr:rowOff>1676400</xdr:rowOff>
    </xdr:to>
    <xdr:pic>
      <xdr:nvPicPr>
        <xdr:cNvPr id="8" name="il_fi" descr="See original imag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19675" y="285750"/>
          <a:ext cx="13906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177800</xdr:rowOff>
    </xdr:from>
    <xdr:to>
      <xdr:col>5</xdr:col>
      <xdr:colOff>469900</xdr:colOff>
      <xdr:row>35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1</xdr:row>
      <xdr:rowOff>0</xdr:rowOff>
    </xdr:from>
    <xdr:to>
      <xdr:col>14</xdr:col>
      <xdr:colOff>647700</xdr:colOff>
      <xdr:row>35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showGridLines="0" showRowColHeaders="0" tabSelected="1" workbookViewId="0"/>
  </sheetViews>
  <sheetFormatPr baseColWidth="10" defaultColWidth="0" defaultRowHeight="15.75" zeroHeight="1"/>
  <cols>
    <col min="1" max="1" width="124" customWidth="1" collapsed="1"/>
    <col min="2" max="16384" width="10.875" hidden="1" collapsed="1"/>
  </cols>
  <sheetData>
    <row r="1" spans="1:1" ht="332.1" customHeight="1"/>
    <row r="2" spans="1:1" ht="21">
      <c r="A2" s="2" t="s">
        <v>16</v>
      </c>
    </row>
    <row r="3" spans="1:1">
      <c r="A3" s="1" t="s">
        <v>60</v>
      </c>
    </row>
    <row r="4" spans="1:1"/>
    <row r="5" spans="1:1"/>
    <row r="6" spans="1:1">
      <c r="A6" s="1" t="s">
        <v>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70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15" t="str">
        <f>HYPERLINK("#A"&amp;MATCH("cae",A8:A65536,0)+7,"cae")</f>
        <v>cae</v>
      </c>
      <c r="B4" s="7">
        <v>1</v>
      </c>
      <c r="C4" s="7">
        <v>1</v>
      </c>
      <c r="D4" s="7">
        <v>14</v>
      </c>
      <c r="E4" s="7">
        <v>0</v>
      </c>
      <c r="F4" s="6">
        <v>1</v>
      </c>
      <c r="G4" s="8" t="s">
        <v>389</v>
      </c>
      <c r="H4" s="8" t="s">
        <v>330</v>
      </c>
      <c r="I4" s="8" t="s">
        <v>714</v>
      </c>
      <c r="J4" s="8" t="s">
        <v>752</v>
      </c>
      <c r="K4" s="7">
        <v>1</v>
      </c>
      <c r="L4" s="7">
        <v>0</v>
      </c>
      <c r="M4" s="7">
        <v>1</v>
      </c>
      <c r="N4" s="7">
        <v>0</v>
      </c>
      <c r="O4" s="6">
        <v>100</v>
      </c>
      <c r="P4" s="6">
        <v>100</v>
      </c>
      <c r="Q4" s="6">
        <v>100</v>
      </c>
      <c r="R4" s="7">
        <v>6</v>
      </c>
      <c r="S4" s="7">
        <v>6</v>
      </c>
      <c r="T4" s="7">
        <v>1</v>
      </c>
      <c r="U4" s="7">
        <v>2</v>
      </c>
      <c r="V4" s="5" t="s">
        <v>753</v>
      </c>
      <c r="W4" s="5" t="s">
        <v>754</v>
      </c>
    </row>
    <row r="5" spans="1:23">
      <c r="A5" s="15" t="str">
        <f>HYPERLINK("#A"&amp;MATCH("standard",A8:A65536,0)+7,"standard")</f>
        <v>standard</v>
      </c>
      <c r="B5" s="7">
        <v>5</v>
      </c>
      <c r="C5" s="7">
        <v>1</v>
      </c>
      <c r="D5" s="7">
        <v>4</v>
      </c>
      <c r="E5" s="7">
        <v>0</v>
      </c>
      <c r="F5" s="6">
        <v>5</v>
      </c>
      <c r="G5" s="8" t="s">
        <v>540</v>
      </c>
      <c r="H5" s="8" t="s">
        <v>330</v>
      </c>
      <c r="I5" s="8" t="s">
        <v>745</v>
      </c>
      <c r="J5" s="8" t="s">
        <v>269</v>
      </c>
      <c r="K5" s="7">
        <v>5</v>
      </c>
      <c r="L5" s="7">
        <v>0</v>
      </c>
      <c r="M5" s="7">
        <v>5</v>
      </c>
      <c r="N5" s="7">
        <v>0</v>
      </c>
      <c r="O5" s="6">
        <v>100</v>
      </c>
      <c r="P5" s="6">
        <v>100</v>
      </c>
      <c r="Q5" s="6">
        <v>100</v>
      </c>
      <c r="R5" s="7">
        <v>2</v>
      </c>
      <c r="S5" s="7">
        <v>2</v>
      </c>
      <c r="T5" s="7">
        <v>0</v>
      </c>
      <c r="U5" s="7">
        <v>0</v>
      </c>
      <c r="V5" s="5" t="s">
        <v>753</v>
      </c>
      <c r="W5" s="5" t="s">
        <v>754</v>
      </c>
    </row>
    <row r="6" spans="1:23">
      <c r="A6" s="15" t="str">
        <f>HYPERLINK("#A"&amp;MATCH("abaqus",A8:A65536,0)+7,"abaqus")</f>
        <v>abaqus</v>
      </c>
      <c r="B6" s="7">
        <v>5</v>
      </c>
      <c r="C6" s="7">
        <v>1</v>
      </c>
      <c r="D6" s="7">
        <v>4</v>
      </c>
      <c r="E6" s="7">
        <v>0</v>
      </c>
      <c r="F6" s="6">
        <v>5</v>
      </c>
      <c r="G6" s="8" t="s">
        <v>540</v>
      </c>
      <c r="H6" s="8" t="s">
        <v>330</v>
      </c>
      <c r="I6" s="8" t="s">
        <v>745</v>
      </c>
      <c r="J6" s="8" t="s">
        <v>269</v>
      </c>
      <c r="K6" s="7">
        <v>5</v>
      </c>
      <c r="L6" s="7">
        <v>0</v>
      </c>
      <c r="M6" s="7">
        <v>5</v>
      </c>
      <c r="N6" s="7">
        <v>0</v>
      </c>
      <c r="O6" s="6">
        <v>100</v>
      </c>
      <c r="P6" s="6">
        <v>100</v>
      </c>
      <c r="Q6" s="6">
        <v>100</v>
      </c>
      <c r="R6" s="7">
        <v>2</v>
      </c>
      <c r="S6" s="7">
        <v>2</v>
      </c>
      <c r="T6" s="7">
        <v>0</v>
      </c>
      <c r="U6" s="7">
        <v>0</v>
      </c>
      <c r="V6" s="5" t="s">
        <v>753</v>
      </c>
      <c r="W6" s="5" t="s">
        <v>754</v>
      </c>
    </row>
    <row r="9" spans="1:23">
      <c r="A9" s="27" t="s">
        <v>333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3">
      <c r="A10" s="4" t="s">
        <v>0</v>
      </c>
      <c r="B10" s="4" t="s">
        <v>62</v>
      </c>
      <c r="C10" s="4" t="s">
        <v>334</v>
      </c>
      <c r="D10" s="4" t="s">
        <v>335</v>
      </c>
      <c r="E10" s="4" t="s">
        <v>336</v>
      </c>
      <c r="F10" s="4" t="s">
        <v>337</v>
      </c>
      <c r="G10" s="4" t="s">
        <v>338</v>
      </c>
      <c r="H10" s="4" t="s">
        <v>339</v>
      </c>
      <c r="I10" s="4" t="s">
        <v>340</v>
      </c>
      <c r="J10" s="4" t="s">
        <v>123</v>
      </c>
      <c r="K10" s="4" t="s">
        <v>341</v>
      </c>
      <c r="L10" s="4" t="s">
        <v>342</v>
      </c>
      <c r="M10" s="4" t="s">
        <v>13</v>
      </c>
      <c r="N10" s="4" t="s">
        <v>343</v>
      </c>
      <c r="O10" s="4" t="s">
        <v>131</v>
      </c>
      <c r="P10" s="4" t="s">
        <v>326</v>
      </c>
      <c r="Q10" s="4" t="s">
        <v>344</v>
      </c>
      <c r="R10" s="4" t="s">
        <v>345</v>
      </c>
    </row>
    <row r="11" spans="1:23">
      <c r="A11" s="5" t="s">
        <v>24</v>
      </c>
      <c r="B11" s="5" t="s">
        <v>268</v>
      </c>
      <c r="C11" s="5" t="s">
        <v>681</v>
      </c>
      <c r="D11" s="5" t="s">
        <v>348</v>
      </c>
      <c r="E11" s="5" t="s">
        <v>682</v>
      </c>
      <c r="F11" s="7">
        <v>20033590</v>
      </c>
      <c r="G11" s="5" t="s">
        <v>755</v>
      </c>
      <c r="H11" s="5" t="s">
        <v>351</v>
      </c>
      <c r="I11" s="5" t="s">
        <v>369</v>
      </c>
      <c r="J11" s="6">
        <v>5</v>
      </c>
      <c r="K11" s="5" t="s">
        <v>756</v>
      </c>
      <c r="L11" s="5" t="s">
        <v>733</v>
      </c>
      <c r="M11" s="8" t="s">
        <v>269</v>
      </c>
      <c r="N11" s="8" t="s">
        <v>745</v>
      </c>
      <c r="O11" s="6">
        <v>2.5</v>
      </c>
      <c r="P11" s="6">
        <v>2.5</v>
      </c>
      <c r="Q11" s="7">
        <v>4</v>
      </c>
      <c r="R11" s="7">
        <v>0</v>
      </c>
    </row>
    <row r="13" spans="1:23">
      <c r="A13" s="4" t="s">
        <v>0</v>
      </c>
      <c r="B13" s="4" t="s">
        <v>62</v>
      </c>
      <c r="C13" s="4" t="s">
        <v>334</v>
      </c>
      <c r="D13" s="4" t="s">
        <v>335</v>
      </c>
      <c r="E13" s="4" t="s">
        <v>336</v>
      </c>
      <c r="F13" s="4" t="s">
        <v>337</v>
      </c>
      <c r="G13" s="4" t="s">
        <v>338</v>
      </c>
      <c r="H13" s="4" t="s">
        <v>339</v>
      </c>
      <c r="I13" s="4" t="s">
        <v>340</v>
      </c>
      <c r="J13" s="4" t="s">
        <v>123</v>
      </c>
      <c r="K13" s="4" t="s">
        <v>341</v>
      </c>
      <c r="L13" s="4" t="s">
        <v>342</v>
      </c>
      <c r="M13" s="4" t="s">
        <v>13</v>
      </c>
      <c r="N13" s="4" t="s">
        <v>343</v>
      </c>
      <c r="O13" s="4" t="s">
        <v>131</v>
      </c>
      <c r="P13" s="4" t="s">
        <v>326</v>
      </c>
      <c r="Q13" s="4" t="s">
        <v>344</v>
      </c>
      <c r="R13" s="4" t="s">
        <v>345</v>
      </c>
    </row>
    <row r="14" spans="1:23">
      <c r="A14" s="5" t="s">
        <v>24</v>
      </c>
      <c r="B14" s="5" t="s">
        <v>248</v>
      </c>
      <c r="C14" s="5" t="s">
        <v>681</v>
      </c>
      <c r="D14" s="5" t="s">
        <v>348</v>
      </c>
      <c r="E14" s="5" t="s">
        <v>682</v>
      </c>
      <c r="F14" s="7">
        <v>20033590</v>
      </c>
      <c r="G14" s="5" t="s">
        <v>683</v>
      </c>
      <c r="H14" s="5" t="s">
        <v>351</v>
      </c>
      <c r="I14" s="5" t="s">
        <v>369</v>
      </c>
      <c r="J14" s="6">
        <v>1</v>
      </c>
      <c r="K14" s="5" t="s">
        <v>757</v>
      </c>
      <c r="L14" s="5" t="s">
        <v>758</v>
      </c>
      <c r="M14" s="8" t="s">
        <v>752</v>
      </c>
      <c r="N14" s="8" t="s">
        <v>714</v>
      </c>
      <c r="O14" s="6">
        <v>5.8333001136779785</v>
      </c>
      <c r="P14" s="6">
        <v>5.8333001136779785</v>
      </c>
      <c r="Q14" s="7">
        <v>14</v>
      </c>
      <c r="R14" s="7">
        <v>0</v>
      </c>
    </row>
    <row r="16" spans="1:23">
      <c r="A16" s="4" t="s">
        <v>0</v>
      </c>
      <c r="B16" s="4" t="s">
        <v>62</v>
      </c>
      <c r="C16" s="4" t="s">
        <v>334</v>
      </c>
      <c r="D16" s="4" t="s">
        <v>335</v>
      </c>
      <c r="E16" s="4" t="s">
        <v>336</v>
      </c>
      <c r="F16" s="4" t="s">
        <v>337</v>
      </c>
      <c r="G16" s="4" t="s">
        <v>338</v>
      </c>
      <c r="H16" s="4" t="s">
        <v>339</v>
      </c>
      <c r="I16" s="4" t="s">
        <v>340</v>
      </c>
      <c r="J16" s="4" t="s">
        <v>123</v>
      </c>
      <c r="K16" s="4" t="s">
        <v>341</v>
      </c>
      <c r="L16" s="4" t="s">
        <v>342</v>
      </c>
      <c r="M16" s="4" t="s">
        <v>13</v>
      </c>
      <c r="N16" s="4" t="s">
        <v>343</v>
      </c>
      <c r="O16" s="4" t="s">
        <v>131</v>
      </c>
      <c r="P16" s="4" t="s">
        <v>326</v>
      </c>
      <c r="Q16" s="4" t="s">
        <v>344</v>
      </c>
      <c r="R16" s="4" t="s">
        <v>345</v>
      </c>
    </row>
    <row r="17" spans="1:18">
      <c r="A17" s="5" t="s">
        <v>24</v>
      </c>
      <c r="B17" s="5" t="s">
        <v>271</v>
      </c>
      <c r="C17" s="5" t="s">
        <v>681</v>
      </c>
      <c r="D17" s="5" t="s">
        <v>348</v>
      </c>
      <c r="E17" s="5" t="s">
        <v>682</v>
      </c>
      <c r="F17" s="7">
        <v>20033590</v>
      </c>
      <c r="G17" s="5" t="s">
        <v>755</v>
      </c>
      <c r="H17" s="5" t="s">
        <v>351</v>
      </c>
      <c r="I17" s="5" t="s">
        <v>369</v>
      </c>
      <c r="J17" s="6">
        <v>5</v>
      </c>
      <c r="K17" s="5" t="s">
        <v>756</v>
      </c>
      <c r="L17" s="5" t="s">
        <v>733</v>
      </c>
      <c r="M17" s="8" t="s">
        <v>269</v>
      </c>
      <c r="N17" s="8" t="s">
        <v>745</v>
      </c>
      <c r="O17" s="6">
        <v>2.5</v>
      </c>
      <c r="P17" s="6">
        <v>2.5</v>
      </c>
      <c r="Q17" s="7">
        <v>4</v>
      </c>
      <c r="R17" s="7">
        <v>0</v>
      </c>
    </row>
    <row r="20" spans="1:18">
      <c r="A20" s="27" t="s">
        <v>600</v>
      </c>
      <c r="B20" s="28"/>
      <c r="C20" s="28"/>
      <c r="D20" s="28"/>
      <c r="E20" s="28"/>
    </row>
    <row r="21" spans="1:18">
      <c r="A21" s="4" t="s">
        <v>339</v>
      </c>
      <c r="B21" s="4" t="s">
        <v>316</v>
      </c>
      <c r="C21" s="4" t="s">
        <v>124</v>
      </c>
      <c r="D21" s="4" t="s">
        <v>601</v>
      </c>
      <c r="E21" s="4" t="s">
        <v>131</v>
      </c>
    </row>
    <row r="22" spans="1:18">
      <c r="A22" s="5" t="s">
        <v>602</v>
      </c>
      <c r="B22" s="7">
        <v>1</v>
      </c>
      <c r="C22" s="7">
        <v>22</v>
      </c>
      <c r="D22" s="8" t="s">
        <v>27</v>
      </c>
      <c r="E22" s="6">
        <v>10.83329963684082</v>
      </c>
    </row>
    <row r="24" spans="1:18">
      <c r="A24" s="27" t="s">
        <v>606</v>
      </c>
      <c r="B24" s="28"/>
      <c r="C24" s="28"/>
      <c r="D24" s="28"/>
      <c r="E24" s="28"/>
    </row>
    <row r="25" spans="1:18">
      <c r="A25" s="4" t="s">
        <v>340</v>
      </c>
      <c r="B25" s="4" t="s">
        <v>316</v>
      </c>
      <c r="C25" s="4" t="s">
        <v>124</v>
      </c>
      <c r="D25" s="4" t="s">
        <v>601</v>
      </c>
      <c r="E25" s="4" t="s">
        <v>131</v>
      </c>
    </row>
    <row r="26" spans="1:18">
      <c r="A26" s="5" t="s">
        <v>572</v>
      </c>
      <c r="B26" s="7">
        <v>1</v>
      </c>
      <c r="C26" s="7">
        <v>22</v>
      </c>
      <c r="D26" s="8" t="s">
        <v>27</v>
      </c>
      <c r="E26" s="6">
        <v>10.83329963684082</v>
      </c>
    </row>
    <row r="29" spans="1:18">
      <c r="A29" s="27" t="s">
        <v>611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8">
      <c r="A30" s="4" t="s">
        <v>62</v>
      </c>
      <c r="B30" s="4" t="s">
        <v>63</v>
      </c>
      <c r="C30" s="4" t="s">
        <v>339</v>
      </c>
      <c r="D30" s="4" t="s">
        <v>316</v>
      </c>
      <c r="E30" s="4" t="s">
        <v>124</v>
      </c>
      <c r="F30" s="4" t="s">
        <v>123</v>
      </c>
      <c r="G30" s="4" t="s">
        <v>317</v>
      </c>
      <c r="H30" s="4" t="s">
        <v>318</v>
      </c>
      <c r="I30" s="4" t="s">
        <v>612</v>
      </c>
      <c r="J30" s="4" t="s">
        <v>613</v>
      </c>
      <c r="K30" s="4" t="s">
        <v>134</v>
      </c>
      <c r="L30" s="4" t="s">
        <v>614</v>
      </c>
      <c r="M30" s="4" t="s">
        <v>8</v>
      </c>
      <c r="N30" s="4" t="s">
        <v>9</v>
      </c>
      <c r="O30" s="4" t="s">
        <v>10</v>
      </c>
      <c r="P30" s="4" t="s">
        <v>131</v>
      </c>
    </row>
    <row r="31" spans="1:18">
      <c r="A31" s="5" t="s">
        <v>268</v>
      </c>
      <c r="B31" s="7">
        <v>5</v>
      </c>
      <c r="C31" s="5" t="s">
        <v>602</v>
      </c>
      <c r="D31" s="7">
        <v>1</v>
      </c>
      <c r="E31" s="7">
        <v>4</v>
      </c>
      <c r="F31" s="6">
        <v>5</v>
      </c>
      <c r="G31" s="8" t="s">
        <v>540</v>
      </c>
      <c r="H31" s="8" t="s">
        <v>330</v>
      </c>
      <c r="I31" s="8" t="s">
        <v>745</v>
      </c>
      <c r="J31" s="8" t="s">
        <v>269</v>
      </c>
      <c r="K31" s="7">
        <v>5</v>
      </c>
      <c r="L31" s="6">
        <v>5</v>
      </c>
      <c r="M31" s="7">
        <v>100</v>
      </c>
      <c r="N31" s="7">
        <v>100</v>
      </c>
      <c r="O31" s="7">
        <v>100</v>
      </c>
      <c r="P31" s="6">
        <v>2.5</v>
      </c>
    </row>
    <row r="33" spans="1:16">
      <c r="A33" s="4" t="s">
        <v>62</v>
      </c>
      <c r="B33" s="4" t="s">
        <v>63</v>
      </c>
      <c r="C33" s="4" t="s">
        <v>339</v>
      </c>
      <c r="D33" s="4" t="s">
        <v>316</v>
      </c>
      <c r="E33" s="4" t="s">
        <v>124</v>
      </c>
      <c r="F33" s="4" t="s">
        <v>123</v>
      </c>
      <c r="G33" s="4" t="s">
        <v>317</v>
      </c>
      <c r="H33" s="4" t="s">
        <v>318</v>
      </c>
      <c r="I33" s="4" t="s">
        <v>612</v>
      </c>
      <c r="J33" s="4" t="s">
        <v>613</v>
      </c>
      <c r="K33" s="4" t="s">
        <v>134</v>
      </c>
      <c r="L33" s="4" t="s">
        <v>614</v>
      </c>
      <c r="M33" s="4" t="s">
        <v>8</v>
      </c>
      <c r="N33" s="4" t="s">
        <v>9</v>
      </c>
      <c r="O33" s="4" t="s">
        <v>10</v>
      </c>
      <c r="P33" s="4" t="s">
        <v>131</v>
      </c>
    </row>
    <row r="34" spans="1:16">
      <c r="A34" s="5" t="s">
        <v>248</v>
      </c>
      <c r="B34" s="7">
        <v>1</v>
      </c>
      <c r="C34" s="5" t="s">
        <v>602</v>
      </c>
      <c r="D34" s="7">
        <v>1</v>
      </c>
      <c r="E34" s="7">
        <v>14</v>
      </c>
      <c r="F34" s="6">
        <v>1</v>
      </c>
      <c r="G34" s="8" t="s">
        <v>389</v>
      </c>
      <c r="H34" s="8" t="s">
        <v>330</v>
      </c>
      <c r="I34" s="8" t="s">
        <v>714</v>
      </c>
      <c r="J34" s="8" t="s">
        <v>246</v>
      </c>
      <c r="K34" s="7">
        <v>1</v>
      </c>
      <c r="L34" s="6">
        <v>1</v>
      </c>
      <c r="M34" s="7">
        <v>100</v>
      </c>
      <c r="N34" s="7">
        <v>100</v>
      </c>
      <c r="O34" s="7">
        <v>100</v>
      </c>
      <c r="P34" s="6">
        <v>5.8333001136779785</v>
      </c>
    </row>
    <row r="36" spans="1:16">
      <c r="A36" s="4" t="s">
        <v>62</v>
      </c>
      <c r="B36" s="4" t="s">
        <v>63</v>
      </c>
      <c r="C36" s="4" t="s">
        <v>339</v>
      </c>
      <c r="D36" s="4" t="s">
        <v>316</v>
      </c>
      <c r="E36" s="4" t="s">
        <v>124</v>
      </c>
      <c r="F36" s="4" t="s">
        <v>123</v>
      </c>
      <c r="G36" s="4" t="s">
        <v>317</v>
      </c>
      <c r="H36" s="4" t="s">
        <v>318</v>
      </c>
      <c r="I36" s="4" t="s">
        <v>612</v>
      </c>
      <c r="J36" s="4" t="s">
        <v>613</v>
      </c>
      <c r="K36" s="4" t="s">
        <v>134</v>
      </c>
      <c r="L36" s="4" t="s">
        <v>614</v>
      </c>
      <c r="M36" s="4" t="s">
        <v>8</v>
      </c>
      <c r="N36" s="4" t="s">
        <v>9</v>
      </c>
      <c r="O36" s="4" t="s">
        <v>10</v>
      </c>
      <c r="P36" s="4" t="s">
        <v>131</v>
      </c>
    </row>
    <row r="37" spans="1:16">
      <c r="A37" s="5" t="s">
        <v>271</v>
      </c>
      <c r="B37" s="7">
        <v>5</v>
      </c>
      <c r="C37" s="5" t="s">
        <v>602</v>
      </c>
      <c r="D37" s="7">
        <v>1</v>
      </c>
      <c r="E37" s="7">
        <v>4</v>
      </c>
      <c r="F37" s="6">
        <v>5</v>
      </c>
      <c r="G37" s="8" t="s">
        <v>540</v>
      </c>
      <c r="H37" s="8" t="s">
        <v>330</v>
      </c>
      <c r="I37" s="8" t="s">
        <v>745</v>
      </c>
      <c r="J37" s="8" t="s">
        <v>269</v>
      </c>
      <c r="K37" s="7">
        <v>5</v>
      </c>
      <c r="L37" s="6">
        <v>5</v>
      </c>
      <c r="M37" s="7">
        <v>100</v>
      </c>
      <c r="N37" s="7">
        <v>100</v>
      </c>
      <c r="O37" s="7">
        <v>100</v>
      </c>
      <c r="P37" s="6">
        <v>2.5</v>
      </c>
    </row>
    <row r="39" spans="1:16">
      <c r="A39" s="27" t="s">
        <v>618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>
      <c r="A40" s="4" t="s">
        <v>62</v>
      </c>
      <c r="B40" s="4" t="s">
        <v>63</v>
      </c>
      <c r="C40" s="4" t="s">
        <v>340</v>
      </c>
      <c r="D40" s="4" t="s">
        <v>316</v>
      </c>
      <c r="E40" s="4" t="s">
        <v>124</v>
      </c>
      <c r="F40" s="4" t="s">
        <v>123</v>
      </c>
      <c r="G40" s="4" t="s">
        <v>317</v>
      </c>
      <c r="H40" s="4" t="s">
        <v>318</v>
      </c>
      <c r="I40" s="4" t="s">
        <v>612</v>
      </c>
      <c r="J40" s="4" t="s">
        <v>613</v>
      </c>
      <c r="K40" s="4" t="s">
        <v>134</v>
      </c>
      <c r="L40" s="4" t="s">
        <v>614</v>
      </c>
      <c r="M40" s="4" t="s">
        <v>8</v>
      </c>
      <c r="N40" s="4" t="s">
        <v>9</v>
      </c>
      <c r="O40" s="4" t="s">
        <v>10</v>
      </c>
      <c r="P40" s="4" t="s">
        <v>131</v>
      </c>
    </row>
    <row r="41" spans="1:16">
      <c r="A41" s="5" t="s">
        <v>268</v>
      </c>
      <c r="B41" s="7">
        <v>5</v>
      </c>
      <c r="C41" s="5" t="s">
        <v>572</v>
      </c>
      <c r="D41" s="7">
        <v>1</v>
      </c>
      <c r="E41" s="7">
        <v>4</v>
      </c>
      <c r="F41" s="6">
        <v>5</v>
      </c>
      <c r="G41" s="8" t="s">
        <v>540</v>
      </c>
      <c r="H41" s="8" t="s">
        <v>330</v>
      </c>
      <c r="I41" s="8" t="s">
        <v>745</v>
      </c>
      <c r="J41" s="8" t="s">
        <v>269</v>
      </c>
      <c r="K41" s="7">
        <v>5</v>
      </c>
      <c r="L41" s="6">
        <v>5</v>
      </c>
      <c r="M41" s="7">
        <v>100</v>
      </c>
      <c r="N41" s="7">
        <v>100</v>
      </c>
      <c r="O41" s="7">
        <v>100</v>
      </c>
      <c r="P41" s="6">
        <v>2.5</v>
      </c>
    </row>
    <row r="43" spans="1:16">
      <c r="A43" s="4" t="s">
        <v>62</v>
      </c>
      <c r="B43" s="4" t="s">
        <v>63</v>
      </c>
      <c r="C43" s="4" t="s">
        <v>340</v>
      </c>
      <c r="D43" s="4" t="s">
        <v>316</v>
      </c>
      <c r="E43" s="4" t="s">
        <v>124</v>
      </c>
      <c r="F43" s="4" t="s">
        <v>123</v>
      </c>
      <c r="G43" s="4" t="s">
        <v>317</v>
      </c>
      <c r="H43" s="4" t="s">
        <v>318</v>
      </c>
      <c r="I43" s="4" t="s">
        <v>612</v>
      </c>
      <c r="J43" s="4" t="s">
        <v>613</v>
      </c>
      <c r="K43" s="4" t="s">
        <v>134</v>
      </c>
      <c r="L43" s="4" t="s">
        <v>614</v>
      </c>
      <c r="M43" s="4" t="s">
        <v>8</v>
      </c>
      <c r="N43" s="4" t="s">
        <v>9</v>
      </c>
      <c r="O43" s="4" t="s">
        <v>10</v>
      </c>
      <c r="P43" s="4" t="s">
        <v>131</v>
      </c>
    </row>
    <row r="44" spans="1:16">
      <c r="A44" s="5" t="s">
        <v>248</v>
      </c>
      <c r="B44" s="7">
        <v>1</v>
      </c>
      <c r="C44" s="5" t="s">
        <v>572</v>
      </c>
      <c r="D44" s="7">
        <v>1</v>
      </c>
      <c r="E44" s="7">
        <v>14</v>
      </c>
      <c r="F44" s="6">
        <v>1</v>
      </c>
      <c r="G44" s="8" t="s">
        <v>389</v>
      </c>
      <c r="H44" s="8" t="s">
        <v>330</v>
      </c>
      <c r="I44" s="8" t="s">
        <v>714</v>
      </c>
      <c r="J44" s="8" t="s">
        <v>246</v>
      </c>
      <c r="K44" s="7">
        <v>1</v>
      </c>
      <c r="L44" s="6">
        <v>1</v>
      </c>
      <c r="M44" s="7">
        <v>100</v>
      </c>
      <c r="N44" s="7">
        <v>100</v>
      </c>
      <c r="O44" s="7">
        <v>100</v>
      </c>
      <c r="P44" s="6">
        <v>5.8333001136779785</v>
      </c>
    </row>
    <row r="46" spans="1:16">
      <c r="A46" s="4" t="s">
        <v>62</v>
      </c>
      <c r="B46" s="4" t="s">
        <v>63</v>
      </c>
      <c r="C46" s="4" t="s">
        <v>340</v>
      </c>
      <c r="D46" s="4" t="s">
        <v>316</v>
      </c>
      <c r="E46" s="4" t="s">
        <v>124</v>
      </c>
      <c r="F46" s="4" t="s">
        <v>123</v>
      </c>
      <c r="G46" s="4" t="s">
        <v>317</v>
      </c>
      <c r="H46" s="4" t="s">
        <v>318</v>
      </c>
      <c r="I46" s="4" t="s">
        <v>612</v>
      </c>
      <c r="J46" s="4" t="s">
        <v>613</v>
      </c>
      <c r="K46" s="4" t="s">
        <v>134</v>
      </c>
      <c r="L46" s="4" t="s">
        <v>614</v>
      </c>
      <c r="M46" s="4" t="s">
        <v>8</v>
      </c>
      <c r="N46" s="4" t="s">
        <v>9</v>
      </c>
      <c r="O46" s="4" t="s">
        <v>10</v>
      </c>
      <c r="P46" s="4" t="s">
        <v>131</v>
      </c>
    </row>
    <row r="47" spans="1:16">
      <c r="A47" s="5" t="s">
        <v>271</v>
      </c>
      <c r="B47" s="7">
        <v>5</v>
      </c>
      <c r="C47" s="5" t="s">
        <v>572</v>
      </c>
      <c r="D47" s="7">
        <v>1</v>
      </c>
      <c r="E47" s="7">
        <v>4</v>
      </c>
      <c r="F47" s="6">
        <v>5</v>
      </c>
      <c r="G47" s="8" t="s">
        <v>540</v>
      </c>
      <c r="H47" s="8" t="s">
        <v>330</v>
      </c>
      <c r="I47" s="8" t="s">
        <v>745</v>
      </c>
      <c r="J47" s="8" t="s">
        <v>269</v>
      </c>
      <c r="K47" s="7">
        <v>5</v>
      </c>
      <c r="L47" s="6">
        <v>5</v>
      </c>
      <c r="M47" s="7">
        <v>100</v>
      </c>
      <c r="N47" s="7">
        <v>100</v>
      </c>
      <c r="O47" s="7">
        <v>100</v>
      </c>
      <c r="P47" s="6">
        <v>2.5</v>
      </c>
    </row>
    <row r="50" spans="1:12">
      <c r="A50" s="27" t="s">
        <v>627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1:12">
      <c r="A51" s="4" t="s">
        <v>0</v>
      </c>
      <c r="B51" s="4" t="s">
        <v>62</v>
      </c>
      <c r="C51" s="4" t="s">
        <v>628</v>
      </c>
      <c r="D51" s="4" t="s">
        <v>629</v>
      </c>
      <c r="E51" s="4" t="s">
        <v>630</v>
      </c>
      <c r="F51" s="4" t="s">
        <v>631</v>
      </c>
      <c r="G51" s="4" t="s">
        <v>632</v>
      </c>
      <c r="H51" s="4" t="s">
        <v>334</v>
      </c>
      <c r="I51" s="4" t="s">
        <v>633</v>
      </c>
      <c r="J51" s="4" t="s">
        <v>337</v>
      </c>
      <c r="K51" s="4" t="s">
        <v>339</v>
      </c>
      <c r="L51" s="4" t="s">
        <v>340</v>
      </c>
    </row>
    <row r="54" spans="1:12">
      <c r="A54" s="27" t="s">
        <v>634</v>
      </c>
      <c r="B54" s="28"/>
      <c r="C54" s="28"/>
    </row>
    <row r="55" spans="1:12">
      <c r="A55" s="4" t="s">
        <v>62</v>
      </c>
      <c r="B55" s="4" t="s">
        <v>63</v>
      </c>
      <c r="C55" s="4" t="s">
        <v>635</v>
      </c>
    </row>
    <row r="56" spans="1:12">
      <c r="A56" s="5" t="s">
        <v>759</v>
      </c>
      <c r="B56" s="7">
        <v>1</v>
      </c>
      <c r="C56" s="5" t="s">
        <v>760</v>
      </c>
    </row>
    <row r="57" spans="1:12">
      <c r="A57" s="5" t="s">
        <v>761</v>
      </c>
      <c r="B57" s="7">
        <v>5</v>
      </c>
      <c r="C57" s="5" t="s">
        <v>760</v>
      </c>
    </row>
    <row r="58" spans="1:12">
      <c r="A58" s="5" t="s">
        <v>762</v>
      </c>
      <c r="B58" s="7">
        <v>5</v>
      </c>
      <c r="C58" s="5" t="s">
        <v>760</v>
      </c>
    </row>
    <row r="59" spans="1:12">
      <c r="A59" s="5" t="s">
        <v>763</v>
      </c>
      <c r="B59" s="7">
        <v>1</v>
      </c>
      <c r="C59" s="5" t="s">
        <v>760</v>
      </c>
    </row>
    <row r="60" spans="1:12">
      <c r="A60" s="5" t="s">
        <v>764</v>
      </c>
      <c r="B60" s="7">
        <v>1</v>
      </c>
      <c r="C60" s="5" t="s">
        <v>760</v>
      </c>
    </row>
    <row r="61" spans="1:12">
      <c r="A61" s="5" t="s">
        <v>765</v>
      </c>
      <c r="B61" s="7">
        <v>1</v>
      </c>
      <c r="C61" s="5" t="s">
        <v>760</v>
      </c>
    </row>
    <row r="62" spans="1:12">
      <c r="A62" s="5" t="s">
        <v>766</v>
      </c>
      <c r="B62" s="7">
        <v>5</v>
      </c>
      <c r="C62" s="5" t="s">
        <v>760</v>
      </c>
    </row>
    <row r="63" spans="1:12">
      <c r="A63" s="5" t="s">
        <v>767</v>
      </c>
      <c r="B63" s="7">
        <v>5</v>
      </c>
      <c r="C63" s="5" t="s">
        <v>760</v>
      </c>
    </row>
    <row r="64" spans="1:12">
      <c r="A64" s="5" t="s">
        <v>768</v>
      </c>
      <c r="B64" s="7">
        <v>1</v>
      </c>
      <c r="C64" s="5" t="s">
        <v>760</v>
      </c>
    </row>
    <row r="65" spans="1:3">
      <c r="A65" s="5" t="s">
        <v>769</v>
      </c>
      <c r="B65" s="7">
        <v>5</v>
      </c>
      <c r="C65" s="5" t="s">
        <v>760</v>
      </c>
    </row>
    <row r="66" spans="1:3">
      <c r="A66" s="5" t="s">
        <v>770</v>
      </c>
      <c r="B66" s="7">
        <v>5</v>
      </c>
      <c r="C66" s="5" t="s">
        <v>760</v>
      </c>
    </row>
    <row r="67" spans="1:3">
      <c r="A67" s="5" t="s">
        <v>771</v>
      </c>
      <c r="B67" s="7">
        <v>1</v>
      </c>
      <c r="C67" s="5" t="s">
        <v>760</v>
      </c>
    </row>
    <row r="68" spans="1:3">
      <c r="A68" s="5" t="s">
        <v>772</v>
      </c>
      <c r="B68" s="7">
        <v>1</v>
      </c>
      <c r="C68" s="5" t="s">
        <v>760</v>
      </c>
    </row>
    <row r="69" spans="1:3">
      <c r="A69" s="5" t="s">
        <v>773</v>
      </c>
      <c r="B69" s="7">
        <v>16384</v>
      </c>
      <c r="C69" s="5" t="s">
        <v>760</v>
      </c>
    </row>
    <row r="70" spans="1:3">
      <c r="A70" s="5" t="s">
        <v>774</v>
      </c>
      <c r="B70" s="7">
        <v>1</v>
      </c>
      <c r="C70" s="5" t="s">
        <v>760</v>
      </c>
    </row>
  </sheetData>
  <mergeCells count="8">
    <mergeCell ref="A39:P39"/>
    <mergeCell ref="A50:L50"/>
    <mergeCell ref="A54:C54"/>
    <mergeCell ref="A2:W2"/>
    <mergeCell ref="A9:R9"/>
    <mergeCell ref="A20:E20"/>
    <mergeCell ref="A24:E24"/>
    <mergeCell ref="A29:P29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39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10.7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6.7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16" t="str">
        <f>HYPERLINK("#A"&amp;MATCH("HyperWorks",A16:A65536,0)+15,"HyperWorks")</f>
        <v>HyperWorks</v>
      </c>
      <c r="B4" s="7">
        <v>288000</v>
      </c>
      <c r="C4" s="7">
        <v>19</v>
      </c>
      <c r="D4" s="7">
        <v>386</v>
      </c>
      <c r="E4" s="7">
        <v>0</v>
      </c>
      <c r="F4" s="6">
        <v>23271.69921875</v>
      </c>
      <c r="G4" s="8" t="s">
        <v>775</v>
      </c>
      <c r="H4" s="8" t="s">
        <v>330</v>
      </c>
      <c r="I4" s="8" t="s">
        <v>776</v>
      </c>
      <c r="J4" s="8" t="s">
        <v>777</v>
      </c>
      <c r="K4" s="7">
        <v>250960</v>
      </c>
      <c r="L4" s="7">
        <v>0</v>
      </c>
      <c r="M4" s="7">
        <v>250960</v>
      </c>
      <c r="N4" s="7">
        <v>0</v>
      </c>
      <c r="O4" s="6">
        <v>87.099998474121094</v>
      </c>
      <c r="P4" s="6">
        <v>12.199999809265137</v>
      </c>
      <c r="Q4" s="6">
        <v>48</v>
      </c>
      <c r="R4" s="7">
        <v>54607790</v>
      </c>
      <c r="S4" s="7">
        <v>31517939</v>
      </c>
      <c r="T4" s="7">
        <v>25</v>
      </c>
      <c r="U4" s="7">
        <v>35</v>
      </c>
      <c r="V4" s="5" t="s">
        <v>753</v>
      </c>
      <c r="W4" s="5" t="s">
        <v>754</v>
      </c>
    </row>
    <row r="5" spans="1:23">
      <c r="A5" s="16" t="str">
        <f>HYPERLINK("#A"&amp;MATCH("hyperworks_17.0",A16:A65536,0)+15,"hyperworks_17.0")</f>
        <v>hyperworks_17.0</v>
      </c>
      <c r="B5" s="7">
        <v>288000</v>
      </c>
      <c r="C5" s="7">
        <v>19</v>
      </c>
      <c r="D5" s="7">
        <v>386</v>
      </c>
      <c r="E5" s="7">
        <v>0</v>
      </c>
      <c r="F5" s="6">
        <v>23271.69921875</v>
      </c>
      <c r="G5" s="8" t="s">
        <v>775</v>
      </c>
      <c r="H5" s="8" t="s">
        <v>330</v>
      </c>
      <c r="I5" s="8" t="s">
        <v>776</v>
      </c>
      <c r="J5" s="8" t="s">
        <v>777</v>
      </c>
      <c r="K5" s="7">
        <v>250960</v>
      </c>
      <c r="L5" s="7">
        <v>0</v>
      </c>
      <c r="M5" s="7">
        <v>250960</v>
      </c>
      <c r="N5" s="7">
        <v>0</v>
      </c>
      <c r="O5" s="6">
        <v>87.099998474121094</v>
      </c>
      <c r="P5" s="6">
        <v>12.199999809265137</v>
      </c>
      <c r="Q5" s="6">
        <v>48</v>
      </c>
      <c r="R5" s="7">
        <v>54607790</v>
      </c>
      <c r="S5" s="7">
        <v>31517939</v>
      </c>
      <c r="T5" s="7">
        <v>25</v>
      </c>
      <c r="U5" s="7">
        <v>35</v>
      </c>
      <c r="V5" s="5" t="s">
        <v>753</v>
      </c>
      <c r="W5" s="5" t="s">
        <v>754</v>
      </c>
    </row>
    <row r="6" spans="1:23">
      <c r="A6" s="16" t="str">
        <f>HYPERLINK("#A"&amp;MATCH("globalzoneeu_17.0",A16:A65536,0)+15,"globalzoneeu_17.0")</f>
        <v>globalzoneeu_17.0</v>
      </c>
      <c r="B6" s="7">
        <v>288000</v>
      </c>
      <c r="C6" s="7">
        <v>19</v>
      </c>
      <c r="D6" s="7">
        <v>383</v>
      </c>
      <c r="E6" s="7">
        <v>0</v>
      </c>
      <c r="F6" s="6">
        <v>23289.5</v>
      </c>
      <c r="G6" s="8" t="s">
        <v>775</v>
      </c>
      <c r="H6" s="8" t="s">
        <v>330</v>
      </c>
      <c r="I6" s="8" t="s">
        <v>778</v>
      </c>
      <c r="J6" s="8" t="s">
        <v>779</v>
      </c>
      <c r="K6" s="7">
        <v>250960</v>
      </c>
      <c r="L6" s="7">
        <v>0</v>
      </c>
      <c r="M6" s="7">
        <v>250960</v>
      </c>
      <c r="N6" s="7">
        <v>0</v>
      </c>
      <c r="O6" s="6">
        <v>87.099998474121094</v>
      </c>
      <c r="P6" s="6">
        <v>12.199999809265137</v>
      </c>
      <c r="Q6" s="6">
        <v>48</v>
      </c>
      <c r="R6" s="7">
        <v>54478290</v>
      </c>
      <c r="S6" s="7">
        <v>31393689</v>
      </c>
      <c r="T6" s="7">
        <v>25</v>
      </c>
      <c r="U6" s="7">
        <v>35</v>
      </c>
      <c r="V6" s="5" t="s">
        <v>753</v>
      </c>
      <c r="W6" s="5" t="s">
        <v>754</v>
      </c>
    </row>
    <row r="7" spans="1:23">
      <c r="A7" s="16" t="str">
        <f>HYPERLINK("#A"&amp;MATCH("hwhypermesh_17.0",A16:A65536,0)+15,"hwhypermesh_17.0")</f>
        <v>hwhypermesh_17.0</v>
      </c>
      <c r="B7" s="7">
        <v>2147483647</v>
      </c>
      <c r="C7" s="7">
        <v>16</v>
      </c>
      <c r="D7" s="7">
        <v>351</v>
      </c>
      <c r="E7" s="7">
        <v>0</v>
      </c>
      <c r="F7" s="6">
        <v>21000</v>
      </c>
      <c r="G7" s="8" t="s">
        <v>780</v>
      </c>
      <c r="H7" s="8" t="s">
        <v>330</v>
      </c>
      <c r="I7" s="8" t="s">
        <v>456</v>
      </c>
      <c r="J7" s="8" t="s">
        <v>300</v>
      </c>
      <c r="K7" s="7">
        <v>231000</v>
      </c>
      <c r="L7" s="7">
        <v>0</v>
      </c>
      <c r="M7" s="7">
        <v>231000</v>
      </c>
      <c r="N7" s="7">
        <v>0</v>
      </c>
      <c r="O7" s="6">
        <v>0</v>
      </c>
      <c r="P7" s="6">
        <v>0</v>
      </c>
      <c r="Q7" s="6">
        <v>0</v>
      </c>
      <c r="R7" s="7">
        <v>27541500</v>
      </c>
      <c r="S7" s="7">
        <v>21677250</v>
      </c>
      <c r="T7" s="7">
        <v>0</v>
      </c>
      <c r="U7" s="7">
        <v>0</v>
      </c>
      <c r="V7" s="5" t="s">
        <v>753</v>
      </c>
      <c r="W7" s="5" t="s">
        <v>754</v>
      </c>
    </row>
    <row r="8" spans="1:23">
      <c r="A8" s="16" t="str">
        <f>HYPERLINK("#A"&amp;MATCH("hwbasao_17.0",A16:A65536,0)+15,"hwbasao_17.0")</f>
        <v>hwbasao_17.0</v>
      </c>
      <c r="B8" s="7">
        <v>2147483647</v>
      </c>
      <c r="C8" s="7">
        <v>1</v>
      </c>
      <c r="D8" s="7">
        <v>3</v>
      </c>
      <c r="E8" s="7">
        <v>0</v>
      </c>
      <c r="F8" s="6">
        <v>35000</v>
      </c>
      <c r="G8" s="8" t="s">
        <v>775</v>
      </c>
      <c r="H8" s="8" t="s">
        <v>781</v>
      </c>
      <c r="I8" s="8" t="s">
        <v>782</v>
      </c>
      <c r="J8" s="8" t="s">
        <v>783</v>
      </c>
      <c r="K8" s="7">
        <v>35000</v>
      </c>
      <c r="L8" s="7">
        <v>0</v>
      </c>
      <c r="M8" s="7">
        <v>35000</v>
      </c>
      <c r="N8" s="7">
        <v>0</v>
      </c>
      <c r="O8" s="6">
        <v>0</v>
      </c>
      <c r="P8" s="6">
        <v>0</v>
      </c>
      <c r="Q8" s="6">
        <v>0</v>
      </c>
      <c r="R8" s="7">
        <v>26034167</v>
      </c>
      <c r="S8" s="7">
        <v>10850000</v>
      </c>
      <c r="T8" s="7">
        <v>0</v>
      </c>
      <c r="U8" s="7">
        <v>0</v>
      </c>
      <c r="V8" s="5" t="s">
        <v>753</v>
      </c>
      <c r="W8" s="5" t="s">
        <v>754</v>
      </c>
    </row>
    <row r="9" spans="1:23">
      <c r="A9" s="16" t="str">
        <f>HYPERLINK("#A"&amp;MATCH("hwpbsprofessional_17.0",A16:A65536,0)+15,"hwpbsprofessional_17.0")</f>
        <v>hwpbsprofessional_17.0</v>
      </c>
      <c r="B9" s="7">
        <v>2147483647</v>
      </c>
      <c r="C9" s="7">
        <v>1</v>
      </c>
      <c r="D9" s="7">
        <v>17</v>
      </c>
      <c r="E9" s="7">
        <v>0</v>
      </c>
      <c r="F9" s="6">
        <v>462.39999389648437</v>
      </c>
      <c r="G9" s="8" t="s">
        <v>784</v>
      </c>
      <c r="H9" s="8" t="s">
        <v>785</v>
      </c>
      <c r="I9" s="8" t="s">
        <v>786</v>
      </c>
      <c r="J9" s="8" t="s">
        <v>787</v>
      </c>
      <c r="K9" s="7">
        <v>1110</v>
      </c>
      <c r="L9" s="7">
        <v>0</v>
      </c>
      <c r="M9" s="7">
        <v>1110</v>
      </c>
      <c r="N9" s="7">
        <v>0</v>
      </c>
      <c r="O9" s="6">
        <v>0</v>
      </c>
      <c r="P9" s="6">
        <v>0</v>
      </c>
      <c r="Q9" s="6">
        <v>0</v>
      </c>
      <c r="R9" s="7">
        <v>381790</v>
      </c>
      <c r="S9" s="7">
        <v>151022</v>
      </c>
      <c r="T9" s="7">
        <v>0</v>
      </c>
      <c r="U9" s="7">
        <v>0</v>
      </c>
      <c r="V9" s="5" t="s">
        <v>753</v>
      </c>
      <c r="W9" s="5" t="s">
        <v>754</v>
      </c>
    </row>
    <row r="10" spans="1:23">
      <c r="A10" s="16" t="str">
        <f>HYPERLINK("#A"&amp;MATCH("hwhqbw_17.0",A16:A65536,0)+15,"hwhqbw_17.0")</f>
        <v>hwhqbw_17.0</v>
      </c>
      <c r="B10" s="7">
        <v>2147483647</v>
      </c>
      <c r="C10" s="7">
        <v>1</v>
      </c>
      <c r="D10" s="7">
        <v>12</v>
      </c>
      <c r="E10" s="7">
        <v>0</v>
      </c>
      <c r="F10" s="6">
        <v>4000</v>
      </c>
      <c r="G10" s="8" t="s">
        <v>788</v>
      </c>
      <c r="H10" s="8" t="s">
        <v>330</v>
      </c>
      <c r="I10" s="8" t="s">
        <v>789</v>
      </c>
      <c r="J10" s="8" t="s">
        <v>306</v>
      </c>
      <c r="K10" s="7">
        <v>12000</v>
      </c>
      <c r="L10" s="7">
        <v>0</v>
      </c>
      <c r="M10" s="7">
        <v>12000</v>
      </c>
      <c r="N10" s="7">
        <v>0</v>
      </c>
      <c r="O10" s="6">
        <v>0</v>
      </c>
      <c r="P10" s="6">
        <v>0</v>
      </c>
      <c r="Q10" s="6">
        <v>0</v>
      </c>
      <c r="R10" s="7">
        <v>2469333</v>
      </c>
      <c r="S10" s="7">
        <v>1077667</v>
      </c>
      <c r="T10" s="7">
        <v>0</v>
      </c>
      <c r="U10" s="7">
        <v>0</v>
      </c>
      <c r="V10" s="5" t="s">
        <v>753</v>
      </c>
      <c r="W10" s="5" t="s">
        <v>754</v>
      </c>
    </row>
    <row r="11" spans="1:23">
      <c r="A11" s="16" t="str">
        <f>HYPERLINK("#A"&amp;MATCH("hwhyperview_17.0",A16:A65536,0)+15,"hwhyperview_17.0")</f>
        <v>hwhyperview_17.0</v>
      </c>
      <c r="B11" s="7">
        <v>2147483647</v>
      </c>
      <c r="C11" s="7">
        <v>13</v>
      </c>
      <c r="D11" s="7">
        <v>144</v>
      </c>
      <c r="E11" s="7">
        <v>0</v>
      </c>
      <c r="F11" s="6">
        <v>21000</v>
      </c>
      <c r="G11" s="8" t="s">
        <v>790</v>
      </c>
      <c r="H11" s="8" t="s">
        <v>330</v>
      </c>
      <c r="I11" s="8" t="s">
        <v>791</v>
      </c>
      <c r="J11" s="8" t="s">
        <v>792</v>
      </c>
      <c r="K11" s="7">
        <v>168000</v>
      </c>
      <c r="L11" s="7">
        <v>0</v>
      </c>
      <c r="M11" s="7">
        <v>168000</v>
      </c>
      <c r="N11" s="7">
        <v>0</v>
      </c>
      <c r="O11" s="6">
        <v>0</v>
      </c>
      <c r="P11" s="6">
        <v>0</v>
      </c>
      <c r="Q11" s="6">
        <v>0</v>
      </c>
      <c r="R11" s="7">
        <v>9758000</v>
      </c>
      <c r="S11" s="7">
        <v>7834750</v>
      </c>
      <c r="T11" s="7">
        <v>0</v>
      </c>
      <c r="U11" s="7">
        <v>0</v>
      </c>
      <c r="V11" s="5" t="s">
        <v>753</v>
      </c>
      <c r="W11" s="5" t="s">
        <v>754</v>
      </c>
    </row>
    <row r="12" spans="1:23">
      <c r="A12" s="16" t="str">
        <f>HYPERLINK("#A"&amp;MATCH("hwhyperstudy_17.0",A16:A65536,0)+15,"hwhyperstudy_17.0")</f>
        <v>hwhyperstudy_17.0</v>
      </c>
      <c r="B12" s="7">
        <v>2147483647</v>
      </c>
      <c r="C12" s="7">
        <v>1</v>
      </c>
      <c r="D12" s="7">
        <v>7</v>
      </c>
      <c r="E12" s="7">
        <v>0</v>
      </c>
      <c r="F12" s="6">
        <v>25000</v>
      </c>
      <c r="G12" s="8" t="s">
        <v>793</v>
      </c>
      <c r="H12" s="8" t="s">
        <v>330</v>
      </c>
      <c r="I12" s="8" t="s">
        <v>794</v>
      </c>
      <c r="J12" s="8" t="s">
        <v>310</v>
      </c>
      <c r="K12" s="7">
        <v>25000</v>
      </c>
      <c r="L12" s="7">
        <v>0</v>
      </c>
      <c r="M12" s="7">
        <v>25000</v>
      </c>
      <c r="N12" s="7">
        <v>0</v>
      </c>
      <c r="O12" s="6">
        <v>0</v>
      </c>
      <c r="P12" s="6">
        <v>0</v>
      </c>
      <c r="Q12" s="6">
        <v>0</v>
      </c>
      <c r="R12" s="7">
        <v>5772917</v>
      </c>
      <c r="S12" s="7">
        <v>2472917</v>
      </c>
      <c r="T12" s="7">
        <v>0</v>
      </c>
      <c r="U12" s="7">
        <v>0</v>
      </c>
      <c r="V12" s="5" t="s">
        <v>753</v>
      </c>
      <c r="W12" s="5" t="s">
        <v>754</v>
      </c>
    </row>
    <row r="13" spans="1:23">
      <c r="A13" s="16" t="str">
        <f>HYPERLINK("#A"&amp;MATCH("hwoptistruct_17.0",A16:A65536,0)+15,"hwoptistruct_17.0")</f>
        <v>hwoptistruct_17.0</v>
      </c>
      <c r="B13" s="7">
        <v>2147483647</v>
      </c>
      <c r="C13" s="7">
        <v>4</v>
      </c>
      <c r="D13" s="7">
        <v>40</v>
      </c>
      <c r="E13" s="7">
        <v>0</v>
      </c>
      <c r="F13" s="6">
        <v>55000</v>
      </c>
      <c r="G13" s="8" t="s">
        <v>795</v>
      </c>
      <c r="H13" s="8" t="s">
        <v>330</v>
      </c>
      <c r="I13" s="8" t="s">
        <v>796</v>
      </c>
      <c r="J13" s="8" t="s">
        <v>797</v>
      </c>
      <c r="K13" s="7">
        <v>95000</v>
      </c>
      <c r="L13" s="7">
        <v>0</v>
      </c>
      <c r="M13" s="7">
        <v>95000</v>
      </c>
      <c r="N13" s="7">
        <v>0</v>
      </c>
      <c r="O13" s="6">
        <v>0</v>
      </c>
      <c r="P13" s="6">
        <v>0</v>
      </c>
      <c r="Q13" s="6">
        <v>0</v>
      </c>
      <c r="R13" s="7">
        <v>1102083</v>
      </c>
      <c r="S13" s="7">
        <v>1057083</v>
      </c>
      <c r="T13" s="7">
        <v>0</v>
      </c>
      <c r="U13" s="7">
        <v>0</v>
      </c>
      <c r="V13" s="5" t="s">
        <v>753</v>
      </c>
      <c r="W13" s="5" t="s">
        <v>754</v>
      </c>
    </row>
    <row r="14" spans="1:23">
      <c r="A14" s="16" t="str">
        <f>HYPERLINK("#A"&amp;MATCH("hwtextview_17.0",A16:A65536,0)+15,"hwtextview_17.0")</f>
        <v>hwtextview_17.0</v>
      </c>
      <c r="B14" s="7">
        <v>2147483647</v>
      </c>
      <c r="C14" s="7">
        <v>1</v>
      </c>
      <c r="D14" s="7">
        <v>1</v>
      </c>
      <c r="E14" s="7">
        <v>0</v>
      </c>
      <c r="F14" s="6">
        <v>6000</v>
      </c>
      <c r="G14" s="8" t="s">
        <v>576</v>
      </c>
      <c r="H14" s="8" t="s">
        <v>576</v>
      </c>
      <c r="I14" s="8" t="s">
        <v>576</v>
      </c>
      <c r="J14" s="8" t="s">
        <v>576</v>
      </c>
      <c r="K14" s="7">
        <v>6000</v>
      </c>
      <c r="L14" s="7">
        <v>0</v>
      </c>
      <c r="M14" s="7">
        <v>6000</v>
      </c>
      <c r="N14" s="7">
        <v>0</v>
      </c>
      <c r="O14" s="6">
        <v>0</v>
      </c>
      <c r="P14" s="6">
        <v>0</v>
      </c>
      <c r="Q14" s="6">
        <v>0</v>
      </c>
      <c r="R14" s="7">
        <v>2000</v>
      </c>
      <c r="S14" s="7">
        <v>2000</v>
      </c>
      <c r="T14" s="7">
        <v>0</v>
      </c>
      <c r="U14" s="7">
        <v>0</v>
      </c>
      <c r="V14" s="5" t="s">
        <v>753</v>
      </c>
      <c r="W14" s="5" t="s">
        <v>754</v>
      </c>
    </row>
    <row r="17" spans="1:18">
      <c r="A17" s="27" t="s">
        <v>333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>
      <c r="A18" s="4" t="s">
        <v>0</v>
      </c>
      <c r="B18" s="4" t="s">
        <v>62</v>
      </c>
      <c r="C18" s="4" t="s">
        <v>334</v>
      </c>
      <c r="D18" s="4" t="s">
        <v>335</v>
      </c>
      <c r="E18" s="4" t="s">
        <v>336</v>
      </c>
      <c r="F18" s="4" t="s">
        <v>337</v>
      </c>
      <c r="G18" s="4" t="s">
        <v>338</v>
      </c>
      <c r="H18" s="4" t="s">
        <v>339</v>
      </c>
      <c r="I18" s="4" t="s">
        <v>340</v>
      </c>
      <c r="J18" s="4" t="s">
        <v>123</v>
      </c>
      <c r="K18" s="4" t="s">
        <v>341</v>
      </c>
      <c r="L18" s="4" t="s">
        <v>342</v>
      </c>
      <c r="M18" s="4" t="s">
        <v>13</v>
      </c>
      <c r="N18" s="4" t="s">
        <v>343</v>
      </c>
      <c r="O18" s="4" t="s">
        <v>131</v>
      </c>
      <c r="P18" s="4" t="s">
        <v>326</v>
      </c>
      <c r="Q18" s="4" t="s">
        <v>344</v>
      </c>
      <c r="R18" s="4" t="s">
        <v>345</v>
      </c>
    </row>
    <row r="19" spans="1:18">
      <c r="A19" s="5" t="s">
        <v>15</v>
      </c>
      <c r="B19" s="5" t="s">
        <v>798</v>
      </c>
      <c r="C19" s="5" t="s">
        <v>799</v>
      </c>
      <c r="D19" s="5" t="s">
        <v>799</v>
      </c>
      <c r="E19" s="5" t="s">
        <v>800</v>
      </c>
      <c r="F19" s="5" t="s">
        <v>49</v>
      </c>
      <c r="G19" s="5" t="s">
        <v>801</v>
      </c>
      <c r="H19" s="5" t="s">
        <v>802</v>
      </c>
      <c r="I19" s="5" t="s">
        <v>803</v>
      </c>
      <c r="J19" s="6">
        <v>5643</v>
      </c>
      <c r="K19" s="5" t="s">
        <v>753</v>
      </c>
      <c r="L19" s="5" t="s">
        <v>395</v>
      </c>
      <c r="M19" s="8" t="s">
        <v>804</v>
      </c>
      <c r="N19" s="8" t="s">
        <v>805</v>
      </c>
      <c r="O19" s="6">
        <v>26415372</v>
      </c>
      <c r="P19" s="6">
        <v>11001022</v>
      </c>
      <c r="Q19" s="7">
        <v>20</v>
      </c>
      <c r="R19" s="7">
        <v>0</v>
      </c>
    </row>
    <row r="20" spans="1:18">
      <c r="A20" s="5" t="s">
        <v>15</v>
      </c>
      <c r="B20" s="5" t="s">
        <v>798</v>
      </c>
      <c r="C20" s="5" t="s">
        <v>806</v>
      </c>
      <c r="D20" s="5" t="s">
        <v>806</v>
      </c>
      <c r="E20" s="5" t="s">
        <v>800</v>
      </c>
      <c r="F20" s="5" t="s">
        <v>49</v>
      </c>
      <c r="G20" s="5" t="s">
        <v>801</v>
      </c>
      <c r="H20" s="5" t="s">
        <v>802</v>
      </c>
      <c r="I20" s="5" t="s">
        <v>803</v>
      </c>
      <c r="J20" s="6">
        <v>4000</v>
      </c>
      <c r="K20" s="5" t="s">
        <v>807</v>
      </c>
      <c r="L20" s="5" t="s">
        <v>808</v>
      </c>
      <c r="M20" s="8" t="s">
        <v>306</v>
      </c>
      <c r="N20" s="8" t="s">
        <v>789</v>
      </c>
      <c r="O20" s="6">
        <v>2469333.25</v>
      </c>
      <c r="P20" s="6">
        <v>1077666.625</v>
      </c>
      <c r="Q20" s="7">
        <v>12</v>
      </c>
      <c r="R20" s="7">
        <v>0</v>
      </c>
    </row>
    <row r="21" spans="1:18">
      <c r="A21" s="5" t="s">
        <v>15</v>
      </c>
      <c r="B21" s="5" t="s">
        <v>798</v>
      </c>
      <c r="C21" s="5" t="s">
        <v>746</v>
      </c>
      <c r="D21" s="5" t="s">
        <v>348</v>
      </c>
      <c r="E21" s="5" t="s">
        <v>747</v>
      </c>
      <c r="F21" s="7">
        <v>20003202</v>
      </c>
      <c r="G21" s="5" t="s">
        <v>748</v>
      </c>
      <c r="H21" s="5" t="s">
        <v>351</v>
      </c>
      <c r="I21" s="5" t="s">
        <v>352</v>
      </c>
      <c r="J21" s="6">
        <v>23800</v>
      </c>
      <c r="K21" s="5" t="s">
        <v>809</v>
      </c>
      <c r="L21" s="5" t="s">
        <v>395</v>
      </c>
      <c r="M21" s="8" t="s">
        <v>810</v>
      </c>
      <c r="N21" s="8" t="s">
        <v>811</v>
      </c>
      <c r="O21" s="6">
        <v>5968500</v>
      </c>
      <c r="P21" s="6">
        <v>2668916.75</v>
      </c>
      <c r="Q21" s="7">
        <v>10</v>
      </c>
      <c r="R21" s="7">
        <v>0</v>
      </c>
    </row>
    <row r="22" spans="1:18">
      <c r="A22" s="5" t="s">
        <v>15</v>
      </c>
      <c r="B22" s="5" t="s">
        <v>798</v>
      </c>
      <c r="C22" s="5" t="s">
        <v>541</v>
      </c>
      <c r="D22" s="5" t="s">
        <v>458</v>
      </c>
      <c r="E22" s="5" t="s">
        <v>542</v>
      </c>
      <c r="F22" s="7">
        <v>20010241</v>
      </c>
      <c r="G22" s="5" t="s">
        <v>543</v>
      </c>
      <c r="H22" s="5" t="s">
        <v>351</v>
      </c>
      <c r="I22" s="5" t="s">
        <v>352</v>
      </c>
      <c r="J22" s="6">
        <v>26658.19921875</v>
      </c>
      <c r="K22" s="5" t="s">
        <v>812</v>
      </c>
      <c r="L22" s="5" t="s">
        <v>354</v>
      </c>
      <c r="M22" s="8" t="s">
        <v>813</v>
      </c>
      <c r="N22" s="8" t="s">
        <v>814</v>
      </c>
      <c r="O22" s="6">
        <v>3937333.25</v>
      </c>
      <c r="P22" s="6">
        <v>3878833.25</v>
      </c>
      <c r="Q22" s="7">
        <v>79</v>
      </c>
      <c r="R22" s="7">
        <v>0</v>
      </c>
    </row>
    <row r="23" spans="1:18">
      <c r="A23" s="5" t="s">
        <v>15</v>
      </c>
      <c r="B23" s="5" t="s">
        <v>798</v>
      </c>
      <c r="C23" s="5" t="s">
        <v>357</v>
      </c>
      <c r="D23" s="5" t="s">
        <v>358</v>
      </c>
      <c r="E23" s="5" t="s">
        <v>359</v>
      </c>
      <c r="F23" s="7">
        <v>18003133</v>
      </c>
      <c r="G23" s="5" t="s">
        <v>360</v>
      </c>
      <c r="H23" s="5" t="s">
        <v>351</v>
      </c>
      <c r="I23" s="5" t="s">
        <v>352</v>
      </c>
      <c r="J23" s="6">
        <v>21000</v>
      </c>
      <c r="K23" s="5" t="s">
        <v>815</v>
      </c>
      <c r="L23" s="5" t="s">
        <v>417</v>
      </c>
      <c r="M23" s="8" t="s">
        <v>816</v>
      </c>
      <c r="N23" s="8" t="s">
        <v>817</v>
      </c>
      <c r="O23" s="6">
        <v>3379250</v>
      </c>
      <c r="P23" s="6">
        <v>2495500</v>
      </c>
      <c r="Q23" s="7">
        <v>44</v>
      </c>
      <c r="R23" s="7">
        <v>0</v>
      </c>
    </row>
    <row r="24" spans="1:18">
      <c r="A24" s="5" t="s">
        <v>15</v>
      </c>
      <c r="B24" s="5" t="s">
        <v>798</v>
      </c>
      <c r="C24" s="5" t="s">
        <v>708</v>
      </c>
      <c r="D24" s="5" t="s">
        <v>458</v>
      </c>
      <c r="E24" s="5" t="s">
        <v>709</v>
      </c>
      <c r="F24" s="7">
        <v>18003877</v>
      </c>
      <c r="G24" s="5" t="s">
        <v>710</v>
      </c>
      <c r="H24" s="5" t="s">
        <v>351</v>
      </c>
      <c r="I24" s="5" t="s">
        <v>352</v>
      </c>
      <c r="J24" s="6">
        <v>21000</v>
      </c>
      <c r="K24" s="5" t="s">
        <v>818</v>
      </c>
      <c r="L24" s="5" t="s">
        <v>484</v>
      </c>
      <c r="M24" s="8" t="s">
        <v>819</v>
      </c>
      <c r="N24" s="8" t="s">
        <v>820</v>
      </c>
      <c r="O24" s="6">
        <v>2072000</v>
      </c>
      <c r="P24" s="6">
        <v>2072000</v>
      </c>
      <c r="Q24" s="7">
        <v>33</v>
      </c>
      <c r="R24" s="7">
        <v>0</v>
      </c>
    </row>
    <row r="25" spans="1:18">
      <c r="A25" s="5" t="s">
        <v>15</v>
      </c>
      <c r="B25" s="5" t="s">
        <v>798</v>
      </c>
      <c r="C25" s="5" t="s">
        <v>548</v>
      </c>
      <c r="D25" s="5" t="s">
        <v>391</v>
      </c>
      <c r="E25" s="5" t="s">
        <v>549</v>
      </c>
      <c r="F25" s="7">
        <v>18003264</v>
      </c>
      <c r="G25" s="5" t="s">
        <v>550</v>
      </c>
      <c r="H25" s="5" t="s">
        <v>351</v>
      </c>
      <c r="I25" s="5" t="s">
        <v>352</v>
      </c>
      <c r="J25" s="6">
        <v>32911.1015625</v>
      </c>
      <c r="K25" s="5" t="s">
        <v>821</v>
      </c>
      <c r="L25" s="5" t="s">
        <v>822</v>
      </c>
      <c r="M25" s="8" t="s">
        <v>823</v>
      </c>
      <c r="N25" s="8" t="s">
        <v>824</v>
      </c>
      <c r="O25" s="6">
        <v>1917416.625</v>
      </c>
      <c r="P25" s="6">
        <v>1848666.625</v>
      </c>
      <c r="Q25" s="7">
        <v>45</v>
      </c>
      <c r="R25" s="7">
        <v>0</v>
      </c>
    </row>
    <row r="26" spans="1:18">
      <c r="A26" s="5" t="s">
        <v>15</v>
      </c>
      <c r="B26" s="5" t="s">
        <v>798</v>
      </c>
      <c r="C26" s="5" t="s">
        <v>703</v>
      </c>
      <c r="D26" s="5" t="s">
        <v>585</v>
      </c>
      <c r="E26" s="5" t="s">
        <v>704</v>
      </c>
      <c r="F26" s="7">
        <v>18003465</v>
      </c>
      <c r="G26" s="5" t="s">
        <v>705</v>
      </c>
      <c r="H26" s="5" t="s">
        <v>351</v>
      </c>
      <c r="I26" s="5" t="s">
        <v>369</v>
      </c>
      <c r="J26" s="6">
        <v>21000</v>
      </c>
      <c r="K26" s="5" t="s">
        <v>825</v>
      </c>
      <c r="L26" s="5" t="s">
        <v>826</v>
      </c>
      <c r="M26" s="8" t="s">
        <v>780</v>
      </c>
      <c r="N26" s="8" t="s">
        <v>780</v>
      </c>
      <c r="O26" s="6">
        <v>1601250</v>
      </c>
      <c r="P26" s="6">
        <v>701750</v>
      </c>
      <c r="Q26" s="7">
        <v>1</v>
      </c>
      <c r="R26" s="7">
        <v>0</v>
      </c>
    </row>
    <row r="27" spans="1:18">
      <c r="A27" s="5" t="s">
        <v>15</v>
      </c>
      <c r="B27" s="5" t="s">
        <v>798</v>
      </c>
      <c r="C27" s="5" t="s">
        <v>715</v>
      </c>
      <c r="D27" s="5" t="s">
        <v>716</v>
      </c>
      <c r="E27" s="5" t="s">
        <v>717</v>
      </c>
      <c r="F27" s="7">
        <v>20032370</v>
      </c>
      <c r="G27" s="5" t="s">
        <v>718</v>
      </c>
      <c r="H27" s="5" t="s">
        <v>351</v>
      </c>
      <c r="I27" s="5" t="s">
        <v>369</v>
      </c>
      <c r="J27" s="6">
        <v>21000</v>
      </c>
      <c r="K27" s="5" t="s">
        <v>827</v>
      </c>
      <c r="L27" s="5" t="s">
        <v>828</v>
      </c>
      <c r="M27" s="8" t="s">
        <v>829</v>
      </c>
      <c r="N27" s="8" t="s">
        <v>594</v>
      </c>
      <c r="O27" s="6">
        <v>1571500</v>
      </c>
      <c r="P27" s="6">
        <v>1265250</v>
      </c>
      <c r="Q27" s="7">
        <v>39</v>
      </c>
      <c r="R27" s="7">
        <v>0</v>
      </c>
    </row>
    <row r="28" spans="1:18">
      <c r="A28" s="5" t="s">
        <v>15</v>
      </c>
      <c r="B28" s="5" t="s">
        <v>798</v>
      </c>
      <c r="C28" s="5" t="s">
        <v>520</v>
      </c>
      <c r="D28" s="5" t="s">
        <v>366</v>
      </c>
      <c r="E28" s="5" t="s">
        <v>521</v>
      </c>
      <c r="F28" s="7">
        <v>18003758</v>
      </c>
      <c r="G28" s="5" t="s">
        <v>522</v>
      </c>
      <c r="H28" s="5" t="s">
        <v>351</v>
      </c>
      <c r="I28" s="5" t="s">
        <v>352</v>
      </c>
      <c r="J28" s="6">
        <v>21000</v>
      </c>
      <c r="K28" s="5" t="s">
        <v>830</v>
      </c>
      <c r="L28" s="5" t="s">
        <v>831</v>
      </c>
      <c r="M28" s="8" t="s">
        <v>832</v>
      </c>
      <c r="N28" s="8" t="s">
        <v>833</v>
      </c>
      <c r="O28" s="6">
        <v>1515500</v>
      </c>
      <c r="P28" s="6">
        <v>927500</v>
      </c>
      <c r="Q28" s="7">
        <v>8</v>
      </c>
      <c r="R28" s="7">
        <v>0</v>
      </c>
    </row>
    <row r="29" spans="1:18">
      <c r="A29" s="5" t="s">
        <v>15</v>
      </c>
      <c r="B29" s="5" t="s">
        <v>798</v>
      </c>
      <c r="C29" s="5" t="s">
        <v>727</v>
      </c>
      <c r="D29" s="5" t="s">
        <v>358</v>
      </c>
      <c r="E29" s="5" t="s">
        <v>728</v>
      </c>
      <c r="F29" s="7">
        <v>18002333</v>
      </c>
      <c r="G29" s="5" t="s">
        <v>729</v>
      </c>
      <c r="H29" s="5" t="s">
        <v>351</v>
      </c>
      <c r="I29" s="5" t="s">
        <v>352</v>
      </c>
      <c r="J29" s="6">
        <v>21000</v>
      </c>
      <c r="K29" s="5" t="s">
        <v>834</v>
      </c>
      <c r="L29" s="5" t="s">
        <v>640</v>
      </c>
      <c r="M29" s="8" t="s">
        <v>835</v>
      </c>
      <c r="N29" s="8" t="s">
        <v>836</v>
      </c>
      <c r="O29" s="6">
        <v>1030750</v>
      </c>
      <c r="P29" s="6">
        <v>966000</v>
      </c>
      <c r="Q29" s="7">
        <v>14</v>
      </c>
      <c r="R29" s="7">
        <v>0</v>
      </c>
    </row>
    <row r="30" spans="1:18">
      <c r="A30" s="5" t="s">
        <v>15</v>
      </c>
      <c r="B30" s="5" t="s">
        <v>798</v>
      </c>
      <c r="C30" s="5" t="s">
        <v>577</v>
      </c>
      <c r="D30" s="5" t="s">
        <v>578</v>
      </c>
      <c r="E30" s="5" t="s">
        <v>579</v>
      </c>
      <c r="F30" s="7">
        <v>18003804</v>
      </c>
      <c r="G30" s="5" t="s">
        <v>580</v>
      </c>
      <c r="H30" s="5" t="s">
        <v>351</v>
      </c>
      <c r="I30" s="5" t="s">
        <v>352</v>
      </c>
      <c r="J30" s="6">
        <v>21000</v>
      </c>
      <c r="K30" s="5" t="s">
        <v>837</v>
      </c>
      <c r="L30" s="5" t="s">
        <v>838</v>
      </c>
      <c r="M30" s="8" t="s">
        <v>839</v>
      </c>
      <c r="N30" s="8" t="s">
        <v>840</v>
      </c>
      <c r="O30" s="6">
        <v>1016750</v>
      </c>
      <c r="P30" s="6">
        <v>1009750</v>
      </c>
      <c r="Q30" s="7">
        <v>18</v>
      </c>
      <c r="R30" s="7">
        <v>0</v>
      </c>
    </row>
    <row r="31" spans="1:18">
      <c r="A31" s="5" t="s">
        <v>15</v>
      </c>
      <c r="B31" s="5" t="s">
        <v>798</v>
      </c>
      <c r="C31" s="5" t="s">
        <v>661</v>
      </c>
      <c r="D31" s="5" t="s">
        <v>495</v>
      </c>
      <c r="E31" s="5" t="s">
        <v>662</v>
      </c>
      <c r="F31" s="7">
        <v>18000139</v>
      </c>
      <c r="G31" s="5" t="s">
        <v>663</v>
      </c>
      <c r="H31" s="5" t="s">
        <v>351</v>
      </c>
      <c r="I31" s="5" t="s">
        <v>369</v>
      </c>
      <c r="J31" s="6">
        <v>21000</v>
      </c>
      <c r="K31" s="5" t="s">
        <v>841</v>
      </c>
      <c r="L31" s="5" t="s">
        <v>842</v>
      </c>
      <c r="M31" s="8" t="s">
        <v>843</v>
      </c>
      <c r="N31" s="8" t="s">
        <v>429</v>
      </c>
      <c r="O31" s="6">
        <v>549500</v>
      </c>
      <c r="P31" s="6">
        <v>448000</v>
      </c>
      <c r="Q31" s="7">
        <v>18</v>
      </c>
      <c r="R31" s="7">
        <v>0</v>
      </c>
    </row>
    <row r="32" spans="1:18">
      <c r="A32" s="5" t="s">
        <v>15</v>
      </c>
      <c r="B32" s="5" t="s">
        <v>798</v>
      </c>
      <c r="C32" s="5" t="s">
        <v>844</v>
      </c>
      <c r="D32" s="5" t="s">
        <v>716</v>
      </c>
      <c r="E32" s="5" t="s">
        <v>845</v>
      </c>
      <c r="F32" s="7">
        <v>40003538</v>
      </c>
      <c r="G32" s="5" t="s">
        <v>705</v>
      </c>
      <c r="H32" s="5" t="s">
        <v>351</v>
      </c>
      <c r="I32" s="5" t="s">
        <v>369</v>
      </c>
      <c r="J32" s="6">
        <v>21000</v>
      </c>
      <c r="K32" s="5" t="s">
        <v>846</v>
      </c>
      <c r="L32" s="5" t="s">
        <v>847</v>
      </c>
      <c r="M32" s="8" t="s">
        <v>848</v>
      </c>
      <c r="N32" s="8" t="s">
        <v>849</v>
      </c>
      <c r="O32" s="6">
        <v>264250</v>
      </c>
      <c r="P32" s="6">
        <v>264250</v>
      </c>
      <c r="Q32" s="7">
        <v>3</v>
      </c>
      <c r="R32" s="7">
        <v>0</v>
      </c>
    </row>
    <row r="33" spans="1:18">
      <c r="A33" s="5" t="s">
        <v>15</v>
      </c>
      <c r="B33" s="5" t="s">
        <v>798</v>
      </c>
      <c r="C33" s="5" t="s">
        <v>398</v>
      </c>
      <c r="D33" s="5" t="s">
        <v>383</v>
      </c>
      <c r="E33" s="5" t="s">
        <v>399</v>
      </c>
      <c r="F33" s="7">
        <v>18002101</v>
      </c>
      <c r="G33" s="5" t="s">
        <v>400</v>
      </c>
      <c r="H33" s="5" t="s">
        <v>351</v>
      </c>
      <c r="I33" s="5" t="s">
        <v>369</v>
      </c>
      <c r="J33" s="6">
        <v>33269.19921875</v>
      </c>
      <c r="K33" s="5" t="s">
        <v>850</v>
      </c>
      <c r="L33" s="5" t="s">
        <v>851</v>
      </c>
      <c r="M33" s="8" t="s">
        <v>852</v>
      </c>
      <c r="N33" s="8" t="s">
        <v>273</v>
      </c>
      <c r="O33" s="6">
        <v>397333.34375</v>
      </c>
      <c r="P33" s="6">
        <v>397333.34375</v>
      </c>
      <c r="Q33" s="7">
        <v>26</v>
      </c>
      <c r="R33" s="7">
        <v>0</v>
      </c>
    </row>
    <row r="34" spans="1:18">
      <c r="A34" s="5" t="s">
        <v>15</v>
      </c>
      <c r="B34" s="5" t="s">
        <v>798</v>
      </c>
      <c r="C34" s="5" t="s">
        <v>853</v>
      </c>
      <c r="D34" s="5" t="s">
        <v>458</v>
      </c>
      <c r="E34" s="5" t="s">
        <v>854</v>
      </c>
      <c r="F34" s="7">
        <v>13500311</v>
      </c>
      <c r="G34" s="5" t="s">
        <v>855</v>
      </c>
      <c r="H34" s="5" t="s">
        <v>351</v>
      </c>
      <c r="I34" s="5" t="s">
        <v>352</v>
      </c>
      <c r="J34" s="6">
        <v>21000</v>
      </c>
      <c r="K34" s="5" t="s">
        <v>856</v>
      </c>
      <c r="L34" s="5" t="s">
        <v>857</v>
      </c>
      <c r="M34" s="8" t="s">
        <v>858</v>
      </c>
      <c r="N34" s="8" t="s">
        <v>859</v>
      </c>
      <c r="O34" s="6">
        <v>176750</v>
      </c>
      <c r="P34" s="6">
        <v>176750</v>
      </c>
      <c r="Q34" s="7">
        <v>3</v>
      </c>
      <c r="R34" s="7">
        <v>0</v>
      </c>
    </row>
    <row r="35" spans="1:18">
      <c r="A35" s="5" t="s">
        <v>15</v>
      </c>
      <c r="B35" s="5" t="s">
        <v>798</v>
      </c>
      <c r="C35" s="5" t="s">
        <v>494</v>
      </c>
      <c r="D35" s="5" t="s">
        <v>495</v>
      </c>
      <c r="E35" s="5" t="s">
        <v>496</v>
      </c>
      <c r="F35" s="7">
        <v>18003931</v>
      </c>
      <c r="G35" s="5" t="s">
        <v>497</v>
      </c>
      <c r="H35" s="5" t="s">
        <v>351</v>
      </c>
      <c r="I35" s="5" t="s">
        <v>352</v>
      </c>
      <c r="J35" s="6">
        <v>28250</v>
      </c>
      <c r="K35" s="5" t="s">
        <v>860</v>
      </c>
      <c r="L35" s="5" t="s">
        <v>861</v>
      </c>
      <c r="M35" s="8" t="s">
        <v>862</v>
      </c>
      <c r="N35" s="8" t="s">
        <v>373</v>
      </c>
      <c r="O35" s="6">
        <v>156000</v>
      </c>
      <c r="P35" s="6">
        <v>156000</v>
      </c>
      <c r="Q35" s="7">
        <v>8</v>
      </c>
      <c r="R35" s="7">
        <v>0</v>
      </c>
    </row>
    <row r="36" spans="1:18">
      <c r="A36" s="5" t="s">
        <v>15</v>
      </c>
      <c r="B36" s="5" t="s">
        <v>798</v>
      </c>
      <c r="C36" s="5" t="s">
        <v>863</v>
      </c>
      <c r="D36" s="5" t="s">
        <v>864</v>
      </c>
      <c r="E36" s="5" t="s">
        <v>865</v>
      </c>
      <c r="F36" s="7">
        <v>20005166</v>
      </c>
      <c r="G36" s="5" t="s">
        <v>866</v>
      </c>
      <c r="H36" s="5" t="s">
        <v>351</v>
      </c>
      <c r="I36" s="5" t="s">
        <v>369</v>
      </c>
      <c r="J36" s="6">
        <v>21000</v>
      </c>
      <c r="K36" s="5" t="s">
        <v>867</v>
      </c>
      <c r="L36" s="5" t="s">
        <v>868</v>
      </c>
      <c r="M36" s="8" t="s">
        <v>869</v>
      </c>
      <c r="N36" s="8" t="s">
        <v>869</v>
      </c>
      <c r="O36" s="6">
        <v>36750</v>
      </c>
      <c r="P36" s="6">
        <v>36750</v>
      </c>
      <c r="Q36" s="7">
        <v>1</v>
      </c>
      <c r="R36" s="7">
        <v>0</v>
      </c>
    </row>
    <row r="37" spans="1:18">
      <c r="A37" s="5" t="s">
        <v>15</v>
      </c>
      <c r="B37" s="5" t="s">
        <v>798</v>
      </c>
      <c r="C37" s="5" t="s">
        <v>870</v>
      </c>
      <c r="D37" s="5" t="s">
        <v>871</v>
      </c>
      <c r="E37" s="5" t="s">
        <v>800</v>
      </c>
      <c r="F37" s="5" t="s">
        <v>49</v>
      </c>
      <c r="G37" s="5" t="s">
        <v>872</v>
      </c>
      <c r="H37" s="5" t="s">
        <v>802</v>
      </c>
      <c r="I37" s="5" t="s">
        <v>803</v>
      </c>
      <c r="J37" s="6">
        <v>21000</v>
      </c>
      <c r="K37" s="5" t="s">
        <v>873</v>
      </c>
      <c r="L37" s="5" t="s">
        <v>874</v>
      </c>
      <c r="M37" s="8" t="s">
        <v>330</v>
      </c>
      <c r="N37" s="8" t="s">
        <v>330</v>
      </c>
      <c r="O37" s="6">
        <v>1750</v>
      </c>
      <c r="P37" s="6">
        <v>1750</v>
      </c>
      <c r="Q37" s="7">
        <v>1</v>
      </c>
      <c r="R37" s="7">
        <v>0</v>
      </c>
    </row>
    <row r="39" spans="1:18">
      <c r="A39" s="4" t="s">
        <v>0</v>
      </c>
      <c r="B39" s="4" t="s">
        <v>62</v>
      </c>
      <c r="C39" s="4" t="s">
        <v>334</v>
      </c>
      <c r="D39" s="4" t="s">
        <v>335</v>
      </c>
      <c r="E39" s="4" t="s">
        <v>336</v>
      </c>
      <c r="F39" s="4" t="s">
        <v>337</v>
      </c>
      <c r="G39" s="4" t="s">
        <v>338</v>
      </c>
      <c r="H39" s="4" t="s">
        <v>339</v>
      </c>
      <c r="I39" s="4" t="s">
        <v>340</v>
      </c>
      <c r="J39" s="4" t="s">
        <v>123</v>
      </c>
      <c r="K39" s="4" t="s">
        <v>341</v>
      </c>
      <c r="L39" s="4" t="s">
        <v>342</v>
      </c>
      <c r="M39" s="4" t="s">
        <v>13</v>
      </c>
      <c r="N39" s="4" t="s">
        <v>343</v>
      </c>
      <c r="O39" s="4" t="s">
        <v>131</v>
      </c>
      <c r="P39" s="4" t="s">
        <v>326</v>
      </c>
      <c r="Q39" s="4" t="s">
        <v>344</v>
      </c>
      <c r="R39" s="4" t="s">
        <v>345</v>
      </c>
    </row>
    <row r="40" spans="1:18">
      <c r="A40" s="5" t="s">
        <v>15</v>
      </c>
      <c r="B40" s="5" t="s">
        <v>301</v>
      </c>
      <c r="C40" s="5" t="s">
        <v>799</v>
      </c>
      <c r="D40" s="5" t="s">
        <v>799</v>
      </c>
      <c r="E40" s="5" t="s">
        <v>800</v>
      </c>
      <c r="F40" s="5" t="s">
        <v>49</v>
      </c>
      <c r="G40" s="5" t="s">
        <v>801</v>
      </c>
      <c r="H40" s="5" t="s">
        <v>802</v>
      </c>
      <c r="I40" s="5" t="s">
        <v>803</v>
      </c>
      <c r="J40" s="6">
        <v>35000</v>
      </c>
      <c r="K40" s="5" t="s">
        <v>753</v>
      </c>
      <c r="L40" s="5" t="s">
        <v>395</v>
      </c>
      <c r="M40" s="8" t="s">
        <v>783</v>
      </c>
      <c r="N40" s="8" t="s">
        <v>782</v>
      </c>
      <c r="O40" s="6">
        <v>26033584</v>
      </c>
      <c r="P40" s="6">
        <v>10850000</v>
      </c>
      <c r="Q40" s="7">
        <v>3</v>
      </c>
      <c r="R40" s="7">
        <v>0</v>
      </c>
    </row>
    <row r="42" spans="1:18">
      <c r="A42" s="4" t="s">
        <v>0</v>
      </c>
      <c r="B42" s="4" t="s">
        <v>62</v>
      </c>
      <c r="C42" s="4" t="s">
        <v>334</v>
      </c>
      <c r="D42" s="4" t="s">
        <v>335</v>
      </c>
      <c r="E42" s="4" t="s">
        <v>336</v>
      </c>
      <c r="F42" s="4" t="s">
        <v>337</v>
      </c>
      <c r="G42" s="4" t="s">
        <v>338</v>
      </c>
      <c r="H42" s="4" t="s">
        <v>339</v>
      </c>
      <c r="I42" s="4" t="s">
        <v>340</v>
      </c>
      <c r="J42" s="4" t="s">
        <v>123</v>
      </c>
      <c r="K42" s="4" t="s">
        <v>341</v>
      </c>
      <c r="L42" s="4" t="s">
        <v>342</v>
      </c>
      <c r="M42" s="4" t="s">
        <v>13</v>
      </c>
      <c r="N42" s="4" t="s">
        <v>343</v>
      </c>
      <c r="O42" s="4" t="s">
        <v>131</v>
      </c>
      <c r="P42" s="4" t="s">
        <v>326</v>
      </c>
      <c r="Q42" s="4" t="s">
        <v>344</v>
      </c>
      <c r="R42" s="4" t="s">
        <v>345</v>
      </c>
    </row>
    <row r="43" spans="1:18">
      <c r="A43" s="5" t="s">
        <v>15</v>
      </c>
      <c r="B43" s="5" t="s">
        <v>305</v>
      </c>
      <c r="C43" s="5" t="s">
        <v>806</v>
      </c>
      <c r="D43" s="5" t="s">
        <v>806</v>
      </c>
      <c r="E43" s="5" t="s">
        <v>800</v>
      </c>
      <c r="F43" s="5" t="s">
        <v>49</v>
      </c>
      <c r="G43" s="5" t="s">
        <v>801</v>
      </c>
      <c r="H43" s="5" t="s">
        <v>802</v>
      </c>
      <c r="I43" s="5" t="s">
        <v>803</v>
      </c>
      <c r="J43" s="6">
        <v>4000</v>
      </c>
      <c r="K43" s="5" t="s">
        <v>807</v>
      </c>
      <c r="L43" s="5" t="s">
        <v>808</v>
      </c>
      <c r="M43" s="8" t="s">
        <v>306</v>
      </c>
      <c r="N43" s="8" t="s">
        <v>789</v>
      </c>
      <c r="O43" s="6">
        <v>2469333.25</v>
      </c>
      <c r="P43" s="6">
        <v>1077666.625</v>
      </c>
      <c r="Q43" s="7">
        <v>12</v>
      </c>
      <c r="R43" s="7">
        <v>0</v>
      </c>
    </row>
    <row r="45" spans="1:18">
      <c r="A45" s="4" t="s">
        <v>0</v>
      </c>
      <c r="B45" s="4" t="s">
        <v>62</v>
      </c>
      <c r="C45" s="4" t="s">
        <v>334</v>
      </c>
      <c r="D45" s="4" t="s">
        <v>335</v>
      </c>
      <c r="E45" s="4" t="s">
        <v>336</v>
      </c>
      <c r="F45" s="4" t="s">
        <v>337</v>
      </c>
      <c r="G45" s="4" t="s">
        <v>338</v>
      </c>
      <c r="H45" s="4" t="s">
        <v>339</v>
      </c>
      <c r="I45" s="4" t="s">
        <v>340</v>
      </c>
      <c r="J45" s="4" t="s">
        <v>123</v>
      </c>
      <c r="K45" s="4" t="s">
        <v>341</v>
      </c>
      <c r="L45" s="4" t="s">
        <v>342</v>
      </c>
      <c r="M45" s="4" t="s">
        <v>13</v>
      </c>
      <c r="N45" s="4" t="s">
        <v>343</v>
      </c>
      <c r="O45" s="4" t="s">
        <v>131</v>
      </c>
      <c r="P45" s="4" t="s">
        <v>326</v>
      </c>
      <c r="Q45" s="4" t="s">
        <v>344</v>
      </c>
      <c r="R45" s="4" t="s">
        <v>345</v>
      </c>
    </row>
    <row r="46" spans="1:18">
      <c r="A46" s="5" t="s">
        <v>15</v>
      </c>
      <c r="B46" s="5" t="s">
        <v>299</v>
      </c>
      <c r="C46" s="5" t="s">
        <v>541</v>
      </c>
      <c r="D46" s="5" t="s">
        <v>458</v>
      </c>
      <c r="E46" s="5" t="s">
        <v>542</v>
      </c>
      <c r="F46" s="7">
        <v>20010241</v>
      </c>
      <c r="G46" s="5" t="s">
        <v>543</v>
      </c>
      <c r="H46" s="5" t="s">
        <v>351</v>
      </c>
      <c r="I46" s="5" t="s">
        <v>352</v>
      </c>
      <c r="J46" s="6">
        <v>21000</v>
      </c>
      <c r="K46" s="5" t="s">
        <v>812</v>
      </c>
      <c r="L46" s="5" t="s">
        <v>354</v>
      </c>
      <c r="M46" s="8" t="s">
        <v>875</v>
      </c>
      <c r="N46" s="8" t="s">
        <v>876</v>
      </c>
      <c r="O46" s="6">
        <v>4789750</v>
      </c>
      <c r="P46" s="6">
        <v>4740750</v>
      </c>
      <c r="Q46" s="7">
        <v>96</v>
      </c>
      <c r="R46" s="7">
        <v>0</v>
      </c>
    </row>
    <row r="47" spans="1:18">
      <c r="A47" s="5" t="s">
        <v>15</v>
      </c>
      <c r="B47" s="5" t="s">
        <v>299</v>
      </c>
      <c r="C47" s="5" t="s">
        <v>703</v>
      </c>
      <c r="D47" s="5" t="s">
        <v>585</v>
      </c>
      <c r="E47" s="5" t="s">
        <v>704</v>
      </c>
      <c r="F47" s="7">
        <v>18003465</v>
      </c>
      <c r="G47" s="5" t="s">
        <v>705</v>
      </c>
      <c r="H47" s="5" t="s">
        <v>351</v>
      </c>
      <c r="I47" s="5" t="s">
        <v>369</v>
      </c>
      <c r="J47" s="6">
        <v>21000</v>
      </c>
      <c r="K47" s="5" t="s">
        <v>825</v>
      </c>
      <c r="L47" s="5" t="s">
        <v>826</v>
      </c>
      <c r="M47" s="8" t="s">
        <v>877</v>
      </c>
      <c r="N47" s="8" t="s">
        <v>878</v>
      </c>
      <c r="O47" s="6">
        <v>3909500</v>
      </c>
      <c r="P47" s="6">
        <v>1799000</v>
      </c>
      <c r="Q47" s="7">
        <v>3</v>
      </c>
      <c r="R47" s="7">
        <v>0</v>
      </c>
    </row>
    <row r="48" spans="1:18">
      <c r="A48" s="5" t="s">
        <v>15</v>
      </c>
      <c r="B48" s="5" t="s">
        <v>299</v>
      </c>
      <c r="C48" s="5" t="s">
        <v>357</v>
      </c>
      <c r="D48" s="5" t="s">
        <v>358</v>
      </c>
      <c r="E48" s="5" t="s">
        <v>359</v>
      </c>
      <c r="F48" s="7">
        <v>18003133</v>
      </c>
      <c r="G48" s="5" t="s">
        <v>360</v>
      </c>
      <c r="H48" s="5" t="s">
        <v>351</v>
      </c>
      <c r="I48" s="5" t="s">
        <v>352</v>
      </c>
      <c r="J48" s="6">
        <v>21000</v>
      </c>
      <c r="K48" s="5" t="s">
        <v>815</v>
      </c>
      <c r="L48" s="5" t="s">
        <v>417</v>
      </c>
      <c r="M48" s="8" t="s">
        <v>879</v>
      </c>
      <c r="N48" s="8" t="s">
        <v>880</v>
      </c>
      <c r="O48" s="6">
        <v>3535000</v>
      </c>
      <c r="P48" s="6">
        <v>2646000</v>
      </c>
      <c r="Q48" s="7">
        <v>51</v>
      </c>
      <c r="R48" s="7">
        <v>0</v>
      </c>
    </row>
    <row r="49" spans="1:18">
      <c r="A49" s="5" t="s">
        <v>15</v>
      </c>
      <c r="B49" s="5" t="s">
        <v>299</v>
      </c>
      <c r="C49" s="5" t="s">
        <v>548</v>
      </c>
      <c r="D49" s="5" t="s">
        <v>391</v>
      </c>
      <c r="E49" s="5" t="s">
        <v>549</v>
      </c>
      <c r="F49" s="7">
        <v>18003264</v>
      </c>
      <c r="G49" s="5" t="s">
        <v>550</v>
      </c>
      <c r="H49" s="5" t="s">
        <v>351</v>
      </c>
      <c r="I49" s="5" t="s">
        <v>352</v>
      </c>
      <c r="J49" s="6">
        <v>21000</v>
      </c>
      <c r="K49" s="5" t="s">
        <v>821</v>
      </c>
      <c r="L49" s="5" t="s">
        <v>822</v>
      </c>
      <c r="M49" s="8" t="s">
        <v>881</v>
      </c>
      <c r="N49" s="8" t="s">
        <v>882</v>
      </c>
      <c r="O49" s="6">
        <v>2919000</v>
      </c>
      <c r="P49" s="6">
        <v>2856000</v>
      </c>
      <c r="Q49" s="7">
        <v>49</v>
      </c>
      <c r="R49" s="7">
        <v>0</v>
      </c>
    </row>
    <row r="50" spans="1:18">
      <c r="A50" s="5" t="s">
        <v>15</v>
      </c>
      <c r="B50" s="5" t="s">
        <v>299</v>
      </c>
      <c r="C50" s="5" t="s">
        <v>520</v>
      </c>
      <c r="D50" s="5" t="s">
        <v>366</v>
      </c>
      <c r="E50" s="5" t="s">
        <v>521</v>
      </c>
      <c r="F50" s="7">
        <v>18003758</v>
      </c>
      <c r="G50" s="5" t="s">
        <v>522</v>
      </c>
      <c r="H50" s="5" t="s">
        <v>351</v>
      </c>
      <c r="I50" s="5" t="s">
        <v>352</v>
      </c>
      <c r="J50" s="6">
        <v>21000</v>
      </c>
      <c r="K50" s="5" t="s">
        <v>830</v>
      </c>
      <c r="L50" s="5" t="s">
        <v>831</v>
      </c>
      <c r="M50" s="8" t="s">
        <v>655</v>
      </c>
      <c r="N50" s="8" t="s">
        <v>883</v>
      </c>
      <c r="O50" s="6">
        <v>2427250</v>
      </c>
      <c r="P50" s="6">
        <v>1545250</v>
      </c>
      <c r="Q50" s="7">
        <v>10</v>
      </c>
      <c r="R50" s="7">
        <v>0</v>
      </c>
    </row>
    <row r="51" spans="1:18">
      <c r="A51" s="5" t="s">
        <v>15</v>
      </c>
      <c r="B51" s="5" t="s">
        <v>299</v>
      </c>
      <c r="C51" s="5" t="s">
        <v>708</v>
      </c>
      <c r="D51" s="5" t="s">
        <v>458</v>
      </c>
      <c r="E51" s="5" t="s">
        <v>709</v>
      </c>
      <c r="F51" s="7">
        <v>18003877</v>
      </c>
      <c r="G51" s="5" t="s">
        <v>710</v>
      </c>
      <c r="H51" s="5" t="s">
        <v>351</v>
      </c>
      <c r="I51" s="5" t="s">
        <v>352</v>
      </c>
      <c r="J51" s="6">
        <v>21000</v>
      </c>
      <c r="K51" s="5" t="s">
        <v>818</v>
      </c>
      <c r="L51" s="5" t="s">
        <v>484</v>
      </c>
      <c r="M51" s="8" t="s">
        <v>884</v>
      </c>
      <c r="N51" s="8" t="s">
        <v>885</v>
      </c>
      <c r="O51" s="6">
        <v>2359000</v>
      </c>
      <c r="P51" s="6">
        <v>2359000</v>
      </c>
      <c r="Q51" s="7">
        <v>37</v>
      </c>
      <c r="R51" s="7">
        <v>0</v>
      </c>
    </row>
    <row r="52" spans="1:18">
      <c r="A52" s="5" t="s">
        <v>15</v>
      </c>
      <c r="B52" s="5" t="s">
        <v>299</v>
      </c>
      <c r="C52" s="5" t="s">
        <v>746</v>
      </c>
      <c r="D52" s="5" t="s">
        <v>348</v>
      </c>
      <c r="E52" s="5" t="s">
        <v>747</v>
      </c>
      <c r="F52" s="7">
        <v>20003202</v>
      </c>
      <c r="G52" s="5" t="s">
        <v>748</v>
      </c>
      <c r="H52" s="5" t="s">
        <v>351</v>
      </c>
      <c r="I52" s="5" t="s">
        <v>352</v>
      </c>
      <c r="J52" s="6">
        <v>21000</v>
      </c>
      <c r="K52" s="5" t="s">
        <v>809</v>
      </c>
      <c r="L52" s="5" t="s">
        <v>886</v>
      </c>
      <c r="M52" s="8" t="s">
        <v>887</v>
      </c>
      <c r="N52" s="8" t="s">
        <v>888</v>
      </c>
      <c r="O52" s="6">
        <v>2261000</v>
      </c>
      <c r="P52" s="6">
        <v>1085000</v>
      </c>
      <c r="Q52" s="7">
        <v>5</v>
      </c>
      <c r="R52" s="7">
        <v>0</v>
      </c>
    </row>
    <row r="53" spans="1:18">
      <c r="A53" s="5" t="s">
        <v>15</v>
      </c>
      <c r="B53" s="5" t="s">
        <v>299</v>
      </c>
      <c r="C53" s="5" t="s">
        <v>715</v>
      </c>
      <c r="D53" s="5" t="s">
        <v>716</v>
      </c>
      <c r="E53" s="5" t="s">
        <v>717</v>
      </c>
      <c r="F53" s="7">
        <v>20032370</v>
      </c>
      <c r="G53" s="5" t="s">
        <v>718</v>
      </c>
      <c r="H53" s="5" t="s">
        <v>351</v>
      </c>
      <c r="I53" s="5" t="s">
        <v>369</v>
      </c>
      <c r="J53" s="6">
        <v>21000</v>
      </c>
      <c r="K53" s="5" t="s">
        <v>827</v>
      </c>
      <c r="L53" s="5" t="s">
        <v>828</v>
      </c>
      <c r="M53" s="8" t="s">
        <v>889</v>
      </c>
      <c r="N53" s="8" t="s">
        <v>890</v>
      </c>
      <c r="O53" s="6">
        <v>2142000</v>
      </c>
      <c r="P53" s="6">
        <v>1541750</v>
      </c>
      <c r="Q53" s="7">
        <v>45</v>
      </c>
      <c r="R53" s="7">
        <v>0</v>
      </c>
    </row>
    <row r="54" spans="1:18">
      <c r="A54" s="5" t="s">
        <v>15</v>
      </c>
      <c r="B54" s="5" t="s">
        <v>299</v>
      </c>
      <c r="C54" s="5" t="s">
        <v>577</v>
      </c>
      <c r="D54" s="5" t="s">
        <v>578</v>
      </c>
      <c r="E54" s="5" t="s">
        <v>579</v>
      </c>
      <c r="F54" s="7">
        <v>18003804</v>
      </c>
      <c r="G54" s="5" t="s">
        <v>580</v>
      </c>
      <c r="H54" s="5" t="s">
        <v>351</v>
      </c>
      <c r="I54" s="5" t="s">
        <v>352</v>
      </c>
      <c r="J54" s="6">
        <v>21000</v>
      </c>
      <c r="K54" s="5" t="s">
        <v>837</v>
      </c>
      <c r="L54" s="5" t="s">
        <v>838</v>
      </c>
      <c r="M54" s="8" t="s">
        <v>891</v>
      </c>
      <c r="N54" s="8" t="s">
        <v>892</v>
      </c>
      <c r="O54" s="6">
        <v>1174250</v>
      </c>
      <c r="P54" s="6">
        <v>1167250</v>
      </c>
      <c r="Q54" s="7">
        <v>20</v>
      </c>
      <c r="R54" s="7">
        <v>0</v>
      </c>
    </row>
    <row r="55" spans="1:18">
      <c r="A55" s="5" t="s">
        <v>15</v>
      </c>
      <c r="B55" s="5" t="s">
        <v>299</v>
      </c>
      <c r="C55" s="5" t="s">
        <v>727</v>
      </c>
      <c r="D55" s="5" t="s">
        <v>358</v>
      </c>
      <c r="E55" s="5" t="s">
        <v>728</v>
      </c>
      <c r="F55" s="7">
        <v>18002333</v>
      </c>
      <c r="G55" s="5" t="s">
        <v>729</v>
      </c>
      <c r="H55" s="5" t="s">
        <v>351</v>
      </c>
      <c r="I55" s="5" t="s">
        <v>352</v>
      </c>
      <c r="J55" s="6">
        <v>21000</v>
      </c>
      <c r="K55" s="5" t="s">
        <v>834</v>
      </c>
      <c r="L55" s="5" t="s">
        <v>640</v>
      </c>
      <c r="M55" s="8" t="s">
        <v>893</v>
      </c>
      <c r="N55" s="8" t="s">
        <v>894</v>
      </c>
      <c r="O55" s="6">
        <v>915250</v>
      </c>
      <c r="P55" s="6">
        <v>827750</v>
      </c>
      <c r="Q55" s="7">
        <v>13</v>
      </c>
      <c r="R55" s="7">
        <v>0</v>
      </c>
    </row>
    <row r="56" spans="1:18">
      <c r="A56" s="5" t="s">
        <v>15</v>
      </c>
      <c r="B56" s="5" t="s">
        <v>299</v>
      </c>
      <c r="C56" s="5" t="s">
        <v>844</v>
      </c>
      <c r="D56" s="5" t="s">
        <v>716</v>
      </c>
      <c r="E56" s="5" t="s">
        <v>845</v>
      </c>
      <c r="F56" s="7">
        <v>40003538</v>
      </c>
      <c r="G56" s="5" t="s">
        <v>705</v>
      </c>
      <c r="H56" s="5" t="s">
        <v>351</v>
      </c>
      <c r="I56" s="5" t="s">
        <v>369</v>
      </c>
      <c r="J56" s="6">
        <v>21000</v>
      </c>
      <c r="K56" s="5" t="s">
        <v>846</v>
      </c>
      <c r="L56" s="5" t="s">
        <v>847</v>
      </c>
      <c r="M56" s="8" t="s">
        <v>895</v>
      </c>
      <c r="N56" s="8" t="s">
        <v>896</v>
      </c>
      <c r="O56" s="6">
        <v>479500</v>
      </c>
      <c r="P56" s="6">
        <v>479500</v>
      </c>
      <c r="Q56" s="7">
        <v>7</v>
      </c>
      <c r="R56" s="7">
        <v>0</v>
      </c>
    </row>
    <row r="57" spans="1:18">
      <c r="A57" s="5" t="s">
        <v>15</v>
      </c>
      <c r="B57" s="5" t="s">
        <v>299</v>
      </c>
      <c r="C57" s="5" t="s">
        <v>398</v>
      </c>
      <c r="D57" s="5" t="s">
        <v>383</v>
      </c>
      <c r="E57" s="5" t="s">
        <v>399</v>
      </c>
      <c r="F57" s="7">
        <v>18002101</v>
      </c>
      <c r="G57" s="5" t="s">
        <v>400</v>
      </c>
      <c r="H57" s="5" t="s">
        <v>351</v>
      </c>
      <c r="I57" s="5" t="s">
        <v>369</v>
      </c>
      <c r="J57" s="6">
        <v>21000</v>
      </c>
      <c r="K57" s="5" t="s">
        <v>850</v>
      </c>
      <c r="L57" s="5" t="s">
        <v>851</v>
      </c>
      <c r="M57" s="8" t="s">
        <v>897</v>
      </c>
      <c r="N57" s="8" t="s">
        <v>840</v>
      </c>
      <c r="O57" s="6">
        <v>395500</v>
      </c>
      <c r="P57" s="6">
        <v>395500</v>
      </c>
      <c r="Q57" s="7">
        <v>7</v>
      </c>
      <c r="R57" s="7">
        <v>0</v>
      </c>
    </row>
    <row r="58" spans="1:18">
      <c r="A58" s="5" t="s">
        <v>15</v>
      </c>
      <c r="B58" s="5" t="s">
        <v>299</v>
      </c>
      <c r="C58" s="5" t="s">
        <v>853</v>
      </c>
      <c r="D58" s="5" t="s">
        <v>458</v>
      </c>
      <c r="E58" s="5" t="s">
        <v>854</v>
      </c>
      <c r="F58" s="7">
        <v>13500311</v>
      </c>
      <c r="G58" s="5" t="s">
        <v>855</v>
      </c>
      <c r="H58" s="5" t="s">
        <v>351</v>
      </c>
      <c r="I58" s="5" t="s">
        <v>352</v>
      </c>
      <c r="J58" s="6">
        <v>21000</v>
      </c>
      <c r="K58" s="5" t="s">
        <v>856</v>
      </c>
      <c r="L58" s="5" t="s">
        <v>857</v>
      </c>
      <c r="M58" s="8" t="s">
        <v>858</v>
      </c>
      <c r="N58" s="8" t="s">
        <v>859</v>
      </c>
      <c r="O58" s="6">
        <v>176750</v>
      </c>
      <c r="P58" s="6">
        <v>176750</v>
      </c>
      <c r="Q58" s="7">
        <v>3</v>
      </c>
      <c r="R58" s="7">
        <v>0</v>
      </c>
    </row>
    <row r="59" spans="1:18">
      <c r="A59" s="5" t="s">
        <v>15</v>
      </c>
      <c r="B59" s="5" t="s">
        <v>299</v>
      </c>
      <c r="C59" s="5" t="s">
        <v>863</v>
      </c>
      <c r="D59" s="5" t="s">
        <v>864</v>
      </c>
      <c r="E59" s="5" t="s">
        <v>865</v>
      </c>
      <c r="F59" s="7">
        <v>20005166</v>
      </c>
      <c r="G59" s="5" t="s">
        <v>866</v>
      </c>
      <c r="H59" s="5" t="s">
        <v>351</v>
      </c>
      <c r="I59" s="5" t="s">
        <v>369</v>
      </c>
      <c r="J59" s="6">
        <v>21000</v>
      </c>
      <c r="K59" s="5" t="s">
        <v>867</v>
      </c>
      <c r="L59" s="5" t="s">
        <v>868</v>
      </c>
      <c r="M59" s="8" t="s">
        <v>869</v>
      </c>
      <c r="N59" s="8" t="s">
        <v>869</v>
      </c>
      <c r="O59" s="6">
        <v>36750</v>
      </c>
      <c r="P59" s="6">
        <v>36750</v>
      </c>
      <c r="Q59" s="7">
        <v>1</v>
      </c>
      <c r="R59" s="7">
        <v>0</v>
      </c>
    </row>
    <row r="60" spans="1:18">
      <c r="A60" s="5" t="s">
        <v>15</v>
      </c>
      <c r="B60" s="5" t="s">
        <v>299</v>
      </c>
      <c r="C60" s="5" t="s">
        <v>494</v>
      </c>
      <c r="D60" s="5" t="s">
        <v>495</v>
      </c>
      <c r="E60" s="5" t="s">
        <v>496</v>
      </c>
      <c r="F60" s="7">
        <v>18003931</v>
      </c>
      <c r="G60" s="5" t="s">
        <v>497</v>
      </c>
      <c r="H60" s="5" t="s">
        <v>351</v>
      </c>
      <c r="I60" s="5" t="s">
        <v>352</v>
      </c>
      <c r="J60" s="6">
        <v>21000</v>
      </c>
      <c r="K60" s="5" t="s">
        <v>898</v>
      </c>
      <c r="L60" s="5" t="s">
        <v>861</v>
      </c>
      <c r="M60" s="8" t="s">
        <v>899</v>
      </c>
      <c r="N60" s="8" t="s">
        <v>900</v>
      </c>
      <c r="O60" s="6">
        <v>19250</v>
      </c>
      <c r="P60" s="6">
        <v>19250</v>
      </c>
      <c r="Q60" s="7">
        <v>3</v>
      </c>
      <c r="R60" s="7">
        <v>0</v>
      </c>
    </row>
    <row r="61" spans="1:18">
      <c r="A61" s="5" t="s">
        <v>15</v>
      </c>
      <c r="B61" s="5" t="s">
        <v>299</v>
      </c>
      <c r="C61" s="5" t="s">
        <v>870</v>
      </c>
      <c r="D61" s="5" t="s">
        <v>871</v>
      </c>
      <c r="E61" s="5" t="s">
        <v>800</v>
      </c>
      <c r="F61" s="5" t="s">
        <v>49</v>
      </c>
      <c r="G61" s="5" t="s">
        <v>872</v>
      </c>
      <c r="H61" s="5" t="s">
        <v>802</v>
      </c>
      <c r="I61" s="5" t="s">
        <v>803</v>
      </c>
      <c r="J61" s="6">
        <v>21000</v>
      </c>
      <c r="K61" s="5" t="s">
        <v>873</v>
      </c>
      <c r="L61" s="5" t="s">
        <v>874</v>
      </c>
      <c r="M61" s="8" t="s">
        <v>330</v>
      </c>
      <c r="N61" s="8" t="s">
        <v>330</v>
      </c>
      <c r="O61" s="6">
        <v>1750</v>
      </c>
      <c r="P61" s="6">
        <v>1750</v>
      </c>
      <c r="Q61" s="7">
        <v>1</v>
      </c>
      <c r="R61" s="7">
        <v>0</v>
      </c>
    </row>
    <row r="63" spans="1:18">
      <c r="A63" s="4" t="s">
        <v>0</v>
      </c>
      <c r="B63" s="4" t="s">
        <v>62</v>
      </c>
      <c r="C63" s="4" t="s">
        <v>334</v>
      </c>
      <c r="D63" s="4" t="s">
        <v>335</v>
      </c>
      <c r="E63" s="4" t="s">
        <v>336</v>
      </c>
      <c r="F63" s="4" t="s">
        <v>337</v>
      </c>
      <c r="G63" s="4" t="s">
        <v>338</v>
      </c>
      <c r="H63" s="4" t="s">
        <v>339</v>
      </c>
      <c r="I63" s="4" t="s">
        <v>340</v>
      </c>
      <c r="J63" s="4" t="s">
        <v>123</v>
      </c>
      <c r="K63" s="4" t="s">
        <v>341</v>
      </c>
      <c r="L63" s="4" t="s">
        <v>342</v>
      </c>
      <c r="M63" s="4" t="s">
        <v>13</v>
      </c>
      <c r="N63" s="4" t="s">
        <v>343</v>
      </c>
      <c r="O63" s="4" t="s">
        <v>131</v>
      </c>
      <c r="P63" s="4" t="s">
        <v>326</v>
      </c>
      <c r="Q63" s="4" t="s">
        <v>344</v>
      </c>
      <c r="R63" s="4" t="s">
        <v>345</v>
      </c>
    </row>
    <row r="64" spans="1:18">
      <c r="A64" s="5" t="s">
        <v>15</v>
      </c>
      <c r="B64" s="5" t="s">
        <v>309</v>
      </c>
      <c r="C64" s="5" t="s">
        <v>746</v>
      </c>
      <c r="D64" s="5" t="s">
        <v>348</v>
      </c>
      <c r="E64" s="5" t="s">
        <v>747</v>
      </c>
      <c r="F64" s="7">
        <v>20003202</v>
      </c>
      <c r="G64" s="5" t="s">
        <v>748</v>
      </c>
      <c r="H64" s="5" t="s">
        <v>351</v>
      </c>
      <c r="I64" s="5" t="s">
        <v>352</v>
      </c>
      <c r="J64" s="6">
        <v>25000</v>
      </c>
      <c r="K64" s="5" t="s">
        <v>901</v>
      </c>
      <c r="L64" s="5" t="s">
        <v>395</v>
      </c>
      <c r="M64" s="8" t="s">
        <v>310</v>
      </c>
      <c r="N64" s="8" t="s">
        <v>794</v>
      </c>
      <c r="O64" s="6">
        <v>5772500</v>
      </c>
      <c r="P64" s="6">
        <v>2472916.75</v>
      </c>
      <c r="Q64" s="7">
        <v>7</v>
      </c>
      <c r="R64" s="7">
        <v>0</v>
      </c>
    </row>
    <row r="66" spans="1:18">
      <c r="A66" s="4" t="s">
        <v>0</v>
      </c>
      <c r="B66" s="4" t="s">
        <v>62</v>
      </c>
      <c r="C66" s="4" t="s">
        <v>334</v>
      </c>
      <c r="D66" s="4" t="s">
        <v>335</v>
      </c>
      <c r="E66" s="4" t="s">
        <v>336</v>
      </c>
      <c r="F66" s="4" t="s">
        <v>337</v>
      </c>
      <c r="G66" s="4" t="s">
        <v>338</v>
      </c>
      <c r="H66" s="4" t="s">
        <v>339</v>
      </c>
      <c r="I66" s="4" t="s">
        <v>340</v>
      </c>
      <c r="J66" s="4" t="s">
        <v>123</v>
      </c>
      <c r="K66" s="4" t="s">
        <v>341</v>
      </c>
      <c r="L66" s="4" t="s">
        <v>342</v>
      </c>
      <c r="M66" s="4" t="s">
        <v>13</v>
      </c>
      <c r="N66" s="4" t="s">
        <v>343</v>
      </c>
      <c r="O66" s="4" t="s">
        <v>131</v>
      </c>
      <c r="P66" s="4" t="s">
        <v>326</v>
      </c>
      <c r="Q66" s="4" t="s">
        <v>344</v>
      </c>
      <c r="R66" s="4" t="s">
        <v>345</v>
      </c>
    </row>
    <row r="67" spans="1:18">
      <c r="A67" s="5" t="s">
        <v>15</v>
      </c>
      <c r="B67" s="5" t="s">
        <v>307</v>
      </c>
      <c r="C67" s="5" t="s">
        <v>746</v>
      </c>
      <c r="D67" s="5" t="s">
        <v>348</v>
      </c>
      <c r="E67" s="5" t="s">
        <v>747</v>
      </c>
      <c r="F67" s="7">
        <v>20003202</v>
      </c>
      <c r="G67" s="5" t="s">
        <v>748</v>
      </c>
      <c r="H67" s="5" t="s">
        <v>351</v>
      </c>
      <c r="I67" s="5" t="s">
        <v>352</v>
      </c>
      <c r="J67" s="6">
        <v>21000</v>
      </c>
      <c r="K67" s="5" t="s">
        <v>902</v>
      </c>
      <c r="L67" s="5" t="s">
        <v>886</v>
      </c>
      <c r="M67" s="8" t="s">
        <v>889</v>
      </c>
      <c r="N67" s="8" t="s">
        <v>903</v>
      </c>
      <c r="O67" s="6">
        <v>2142000</v>
      </c>
      <c r="P67" s="6">
        <v>966000</v>
      </c>
      <c r="Q67" s="7">
        <v>5</v>
      </c>
      <c r="R67" s="7">
        <v>0</v>
      </c>
    </row>
    <row r="68" spans="1:18">
      <c r="A68" s="5" t="s">
        <v>15</v>
      </c>
      <c r="B68" s="5" t="s">
        <v>307</v>
      </c>
      <c r="C68" s="5" t="s">
        <v>357</v>
      </c>
      <c r="D68" s="5" t="s">
        <v>358</v>
      </c>
      <c r="E68" s="5" t="s">
        <v>359</v>
      </c>
      <c r="F68" s="7">
        <v>18003133</v>
      </c>
      <c r="G68" s="5" t="s">
        <v>360</v>
      </c>
      <c r="H68" s="5" t="s">
        <v>351</v>
      </c>
      <c r="I68" s="5" t="s">
        <v>352</v>
      </c>
      <c r="J68" s="6">
        <v>21000</v>
      </c>
      <c r="K68" s="5" t="s">
        <v>904</v>
      </c>
      <c r="L68" s="5" t="s">
        <v>905</v>
      </c>
      <c r="M68" s="8" t="s">
        <v>906</v>
      </c>
      <c r="N68" s="8" t="s">
        <v>907</v>
      </c>
      <c r="O68" s="6">
        <v>1832250</v>
      </c>
      <c r="P68" s="6">
        <v>1244250</v>
      </c>
      <c r="Q68" s="7">
        <v>20</v>
      </c>
      <c r="R68" s="7">
        <v>0</v>
      </c>
    </row>
    <row r="69" spans="1:18">
      <c r="A69" s="5" t="s">
        <v>15</v>
      </c>
      <c r="B69" s="5" t="s">
        <v>307</v>
      </c>
      <c r="C69" s="5" t="s">
        <v>548</v>
      </c>
      <c r="D69" s="5" t="s">
        <v>391</v>
      </c>
      <c r="E69" s="5" t="s">
        <v>549</v>
      </c>
      <c r="F69" s="7">
        <v>18003264</v>
      </c>
      <c r="G69" s="5" t="s">
        <v>550</v>
      </c>
      <c r="H69" s="5" t="s">
        <v>351</v>
      </c>
      <c r="I69" s="5" t="s">
        <v>352</v>
      </c>
      <c r="J69" s="6">
        <v>21000</v>
      </c>
      <c r="K69" s="5" t="s">
        <v>821</v>
      </c>
      <c r="L69" s="5" t="s">
        <v>822</v>
      </c>
      <c r="M69" s="8" t="s">
        <v>908</v>
      </c>
      <c r="N69" s="8" t="s">
        <v>909</v>
      </c>
      <c r="O69" s="6">
        <v>1344000</v>
      </c>
      <c r="P69" s="6">
        <v>1314250</v>
      </c>
      <c r="Q69" s="7">
        <v>19</v>
      </c>
      <c r="R69" s="7">
        <v>0</v>
      </c>
    </row>
    <row r="70" spans="1:18">
      <c r="A70" s="5" t="s">
        <v>15</v>
      </c>
      <c r="B70" s="5" t="s">
        <v>307</v>
      </c>
      <c r="C70" s="5" t="s">
        <v>708</v>
      </c>
      <c r="D70" s="5" t="s">
        <v>458</v>
      </c>
      <c r="E70" s="5" t="s">
        <v>709</v>
      </c>
      <c r="F70" s="7">
        <v>18003877</v>
      </c>
      <c r="G70" s="5" t="s">
        <v>710</v>
      </c>
      <c r="H70" s="5" t="s">
        <v>351</v>
      </c>
      <c r="I70" s="5" t="s">
        <v>352</v>
      </c>
      <c r="J70" s="6">
        <v>21000</v>
      </c>
      <c r="K70" s="5" t="s">
        <v>910</v>
      </c>
      <c r="L70" s="5" t="s">
        <v>402</v>
      </c>
      <c r="M70" s="8" t="s">
        <v>911</v>
      </c>
      <c r="N70" s="8" t="s">
        <v>912</v>
      </c>
      <c r="O70" s="6">
        <v>1146250</v>
      </c>
      <c r="P70" s="6">
        <v>1146250</v>
      </c>
      <c r="Q70" s="7">
        <v>19</v>
      </c>
      <c r="R70" s="7">
        <v>0</v>
      </c>
    </row>
    <row r="71" spans="1:18">
      <c r="A71" s="5" t="s">
        <v>15</v>
      </c>
      <c r="B71" s="5" t="s">
        <v>307</v>
      </c>
      <c r="C71" s="5" t="s">
        <v>541</v>
      </c>
      <c r="D71" s="5" t="s">
        <v>458</v>
      </c>
      <c r="E71" s="5" t="s">
        <v>542</v>
      </c>
      <c r="F71" s="7">
        <v>20010241</v>
      </c>
      <c r="G71" s="5" t="s">
        <v>543</v>
      </c>
      <c r="H71" s="5" t="s">
        <v>351</v>
      </c>
      <c r="I71" s="5" t="s">
        <v>352</v>
      </c>
      <c r="J71" s="6">
        <v>21000</v>
      </c>
      <c r="K71" s="5" t="s">
        <v>913</v>
      </c>
      <c r="L71" s="5" t="s">
        <v>914</v>
      </c>
      <c r="M71" s="8" t="s">
        <v>915</v>
      </c>
      <c r="N71" s="8" t="s">
        <v>916</v>
      </c>
      <c r="O71" s="6">
        <v>974750</v>
      </c>
      <c r="P71" s="6">
        <v>974750</v>
      </c>
      <c r="Q71" s="7">
        <v>28</v>
      </c>
      <c r="R71" s="7">
        <v>0</v>
      </c>
    </row>
    <row r="72" spans="1:18">
      <c r="A72" s="5" t="s">
        <v>15</v>
      </c>
      <c r="B72" s="5" t="s">
        <v>307</v>
      </c>
      <c r="C72" s="5" t="s">
        <v>727</v>
      </c>
      <c r="D72" s="5" t="s">
        <v>358</v>
      </c>
      <c r="E72" s="5" t="s">
        <v>728</v>
      </c>
      <c r="F72" s="7">
        <v>18002333</v>
      </c>
      <c r="G72" s="5" t="s">
        <v>729</v>
      </c>
      <c r="H72" s="5" t="s">
        <v>351</v>
      </c>
      <c r="I72" s="5" t="s">
        <v>352</v>
      </c>
      <c r="J72" s="6">
        <v>21000</v>
      </c>
      <c r="K72" s="5" t="s">
        <v>917</v>
      </c>
      <c r="L72" s="5" t="s">
        <v>918</v>
      </c>
      <c r="M72" s="8" t="s">
        <v>919</v>
      </c>
      <c r="N72" s="8" t="s">
        <v>920</v>
      </c>
      <c r="O72" s="6">
        <v>581000</v>
      </c>
      <c r="P72" s="6">
        <v>554750</v>
      </c>
      <c r="Q72" s="7">
        <v>9</v>
      </c>
      <c r="R72" s="7">
        <v>0</v>
      </c>
    </row>
    <row r="73" spans="1:18">
      <c r="A73" s="5" t="s">
        <v>15</v>
      </c>
      <c r="B73" s="5" t="s">
        <v>307</v>
      </c>
      <c r="C73" s="5" t="s">
        <v>661</v>
      </c>
      <c r="D73" s="5" t="s">
        <v>495</v>
      </c>
      <c r="E73" s="5" t="s">
        <v>662</v>
      </c>
      <c r="F73" s="7">
        <v>18000139</v>
      </c>
      <c r="G73" s="5" t="s">
        <v>663</v>
      </c>
      <c r="H73" s="5" t="s">
        <v>351</v>
      </c>
      <c r="I73" s="5" t="s">
        <v>369</v>
      </c>
      <c r="J73" s="6">
        <v>21000</v>
      </c>
      <c r="K73" s="5" t="s">
        <v>841</v>
      </c>
      <c r="L73" s="5" t="s">
        <v>842</v>
      </c>
      <c r="M73" s="8" t="s">
        <v>843</v>
      </c>
      <c r="N73" s="8" t="s">
        <v>429</v>
      </c>
      <c r="O73" s="6">
        <v>549500</v>
      </c>
      <c r="P73" s="6">
        <v>448000</v>
      </c>
      <c r="Q73" s="7">
        <v>18</v>
      </c>
      <c r="R73" s="7">
        <v>0</v>
      </c>
    </row>
    <row r="74" spans="1:18">
      <c r="A74" s="5" t="s">
        <v>15</v>
      </c>
      <c r="B74" s="5" t="s">
        <v>307</v>
      </c>
      <c r="C74" s="5" t="s">
        <v>398</v>
      </c>
      <c r="D74" s="5" t="s">
        <v>383</v>
      </c>
      <c r="E74" s="5" t="s">
        <v>399</v>
      </c>
      <c r="F74" s="7">
        <v>18002101</v>
      </c>
      <c r="G74" s="5" t="s">
        <v>400</v>
      </c>
      <c r="H74" s="5" t="s">
        <v>351</v>
      </c>
      <c r="I74" s="5" t="s">
        <v>369</v>
      </c>
      <c r="J74" s="6">
        <v>21000</v>
      </c>
      <c r="K74" s="5" t="s">
        <v>921</v>
      </c>
      <c r="L74" s="5" t="s">
        <v>851</v>
      </c>
      <c r="M74" s="8" t="s">
        <v>922</v>
      </c>
      <c r="N74" s="8" t="s">
        <v>923</v>
      </c>
      <c r="O74" s="6">
        <v>505750</v>
      </c>
      <c r="P74" s="6">
        <v>505750</v>
      </c>
      <c r="Q74" s="7">
        <v>6</v>
      </c>
      <c r="R74" s="7">
        <v>0</v>
      </c>
    </row>
    <row r="75" spans="1:18">
      <c r="A75" s="5" t="s">
        <v>15</v>
      </c>
      <c r="B75" s="5" t="s">
        <v>307</v>
      </c>
      <c r="C75" s="5" t="s">
        <v>577</v>
      </c>
      <c r="D75" s="5" t="s">
        <v>578</v>
      </c>
      <c r="E75" s="5" t="s">
        <v>579</v>
      </c>
      <c r="F75" s="7">
        <v>18003804</v>
      </c>
      <c r="G75" s="5" t="s">
        <v>580</v>
      </c>
      <c r="H75" s="5" t="s">
        <v>351</v>
      </c>
      <c r="I75" s="5" t="s">
        <v>352</v>
      </c>
      <c r="J75" s="6">
        <v>21000</v>
      </c>
      <c r="K75" s="5" t="s">
        <v>733</v>
      </c>
      <c r="L75" s="5" t="s">
        <v>860</v>
      </c>
      <c r="M75" s="8" t="s">
        <v>924</v>
      </c>
      <c r="N75" s="8" t="s">
        <v>925</v>
      </c>
      <c r="O75" s="6">
        <v>334250</v>
      </c>
      <c r="P75" s="6">
        <v>332500</v>
      </c>
      <c r="Q75" s="7">
        <v>8</v>
      </c>
      <c r="R75" s="7">
        <v>0</v>
      </c>
    </row>
    <row r="76" spans="1:18">
      <c r="A76" s="5" t="s">
        <v>15</v>
      </c>
      <c r="B76" s="5" t="s">
        <v>307</v>
      </c>
      <c r="C76" s="5" t="s">
        <v>715</v>
      </c>
      <c r="D76" s="5" t="s">
        <v>716</v>
      </c>
      <c r="E76" s="5" t="s">
        <v>717</v>
      </c>
      <c r="F76" s="7">
        <v>20032370</v>
      </c>
      <c r="G76" s="5" t="s">
        <v>718</v>
      </c>
      <c r="H76" s="5" t="s">
        <v>351</v>
      </c>
      <c r="I76" s="5" t="s">
        <v>369</v>
      </c>
      <c r="J76" s="6">
        <v>21000</v>
      </c>
      <c r="K76" s="5" t="s">
        <v>926</v>
      </c>
      <c r="L76" s="5" t="s">
        <v>927</v>
      </c>
      <c r="M76" s="8" t="s">
        <v>928</v>
      </c>
      <c r="N76" s="8" t="s">
        <v>929</v>
      </c>
      <c r="O76" s="6">
        <v>150500</v>
      </c>
      <c r="P76" s="6">
        <v>150500</v>
      </c>
      <c r="Q76" s="7">
        <v>6</v>
      </c>
      <c r="R76" s="7">
        <v>0</v>
      </c>
    </row>
    <row r="77" spans="1:18">
      <c r="A77" s="5" t="s">
        <v>15</v>
      </c>
      <c r="B77" s="5" t="s">
        <v>307</v>
      </c>
      <c r="C77" s="5" t="s">
        <v>494</v>
      </c>
      <c r="D77" s="5" t="s">
        <v>495</v>
      </c>
      <c r="E77" s="5" t="s">
        <v>496</v>
      </c>
      <c r="F77" s="7">
        <v>18003931</v>
      </c>
      <c r="G77" s="5" t="s">
        <v>497</v>
      </c>
      <c r="H77" s="5" t="s">
        <v>351</v>
      </c>
      <c r="I77" s="5" t="s">
        <v>352</v>
      </c>
      <c r="J77" s="6">
        <v>21000</v>
      </c>
      <c r="K77" s="5" t="s">
        <v>860</v>
      </c>
      <c r="L77" s="5" t="s">
        <v>930</v>
      </c>
      <c r="M77" s="8" t="s">
        <v>525</v>
      </c>
      <c r="N77" s="8" t="s">
        <v>525</v>
      </c>
      <c r="O77" s="6">
        <v>129500</v>
      </c>
      <c r="P77" s="6">
        <v>129500</v>
      </c>
      <c r="Q77" s="7">
        <v>1</v>
      </c>
      <c r="R77" s="7">
        <v>0</v>
      </c>
    </row>
    <row r="78" spans="1:18">
      <c r="A78" s="5" t="s">
        <v>15</v>
      </c>
      <c r="B78" s="5" t="s">
        <v>307</v>
      </c>
      <c r="C78" s="5" t="s">
        <v>520</v>
      </c>
      <c r="D78" s="5" t="s">
        <v>366</v>
      </c>
      <c r="E78" s="5" t="s">
        <v>521</v>
      </c>
      <c r="F78" s="7">
        <v>18003758</v>
      </c>
      <c r="G78" s="5" t="s">
        <v>522</v>
      </c>
      <c r="H78" s="5" t="s">
        <v>351</v>
      </c>
      <c r="I78" s="5" t="s">
        <v>352</v>
      </c>
      <c r="J78" s="6">
        <v>21000</v>
      </c>
      <c r="K78" s="5" t="s">
        <v>931</v>
      </c>
      <c r="L78" s="5" t="s">
        <v>932</v>
      </c>
      <c r="M78" s="8" t="s">
        <v>869</v>
      </c>
      <c r="N78" s="8" t="s">
        <v>869</v>
      </c>
      <c r="O78" s="6">
        <v>36750</v>
      </c>
      <c r="P78" s="6">
        <v>36750</v>
      </c>
      <c r="Q78" s="7">
        <v>1</v>
      </c>
      <c r="R78" s="7">
        <v>0</v>
      </c>
    </row>
    <row r="79" spans="1:18">
      <c r="A79" s="5" t="s">
        <v>15</v>
      </c>
      <c r="B79" s="5" t="s">
        <v>307</v>
      </c>
      <c r="C79" s="5" t="s">
        <v>703</v>
      </c>
      <c r="D79" s="5" t="s">
        <v>585</v>
      </c>
      <c r="E79" s="5" t="s">
        <v>704</v>
      </c>
      <c r="F79" s="7">
        <v>18003465</v>
      </c>
      <c r="G79" s="5" t="s">
        <v>705</v>
      </c>
      <c r="H79" s="5" t="s">
        <v>351</v>
      </c>
      <c r="I79" s="5" t="s">
        <v>369</v>
      </c>
      <c r="J79" s="6">
        <v>21000</v>
      </c>
      <c r="K79" s="5" t="s">
        <v>933</v>
      </c>
      <c r="L79" s="5" t="s">
        <v>934</v>
      </c>
      <c r="M79" s="8" t="s">
        <v>935</v>
      </c>
      <c r="N79" s="8" t="s">
        <v>554</v>
      </c>
      <c r="O79" s="6">
        <v>31500</v>
      </c>
      <c r="P79" s="6">
        <v>31500</v>
      </c>
      <c r="Q79" s="7">
        <v>4</v>
      </c>
      <c r="R79" s="7">
        <v>0</v>
      </c>
    </row>
    <row r="81" spans="1:18">
      <c r="A81" s="4" t="s">
        <v>0</v>
      </c>
      <c r="B81" s="4" t="s">
        <v>62</v>
      </c>
      <c r="C81" s="4" t="s">
        <v>334</v>
      </c>
      <c r="D81" s="4" t="s">
        <v>335</v>
      </c>
      <c r="E81" s="4" t="s">
        <v>336</v>
      </c>
      <c r="F81" s="4" t="s">
        <v>337</v>
      </c>
      <c r="G81" s="4" t="s">
        <v>338</v>
      </c>
      <c r="H81" s="4" t="s">
        <v>339</v>
      </c>
      <c r="I81" s="4" t="s">
        <v>340</v>
      </c>
      <c r="J81" s="4" t="s">
        <v>123</v>
      </c>
      <c r="K81" s="4" t="s">
        <v>341</v>
      </c>
      <c r="L81" s="4" t="s">
        <v>342</v>
      </c>
      <c r="M81" s="4" t="s">
        <v>13</v>
      </c>
      <c r="N81" s="4" t="s">
        <v>343</v>
      </c>
      <c r="O81" s="4" t="s">
        <v>131</v>
      </c>
      <c r="P81" s="4" t="s">
        <v>326</v>
      </c>
      <c r="Q81" s="4" t="s">
        <v>344</v>
      </c>
      <c r="R81" s="4" t="s">
        <v>345</v>
      </c>
    </row>
    <row r="82" spans="1:18">
      <c r="A82" s="5" t="s">
        <v>15</v>
      </c>
      <c r="B82" s="5" t="s">
        <v>311</v>
      </c>
      <c r="C82" s="5" t="s">
        <v>541</v>
      </c>
      <c r="D82" s="5" t="s">
        <v>458</v>
      </c>
      <c r="E82" s="5" t="s">
        <v>542</v>
      </c>
      <c r="F82" s="7">
        <v>20010241</v>
      </c>
      <c r="G82" s="5" t="s">
        <v>543</v>
      </c>
      <c r="H82" s="5" t="s">
        <v>351</v>
      </c>
      <c r="I82" s="5" t="s">
        <v>352</v>
      </c>
      <c r="J82" s="6">
        <v>55384.6015625</v>
      </c>
      <c r="K82" s="5" t="s">
        <v>936</v>
      </c>
      <c r="L82" s="5" t="s">
        <v>937</v>
      </c>
      <c r="M82" s="8" t="s">
        <v>938</v>
      </c>
      <c r="N82" s="8" t="s">
        <v>723</v>
      </c>
      <c r="O82" s="6">
        <v>519583.34375</v>
      </c>
      <c r="P82" s="6">
        <v>499583.34375</v>
      </c>
      <c r="Q82" s="7">
        <v>13</v>
      </c>
      <c r="R82" s="7">
        <v>0</v>
      </c>
    </row>
    <row r="83" spans="1:18">
      <c r="A83" s="5" t="s">
        <v>15</v>
      </c>
      <c r="B83" s="5" t="s">
        <v>311</v>
      </c>
      <c r="C83" s="5" t="s">
        <v>398</v>
      </c>
      <c r="D83" s="5" t="s">
        <v>383</v>
      </c>
      <c r="E83" s="5" t="s">
        <v>399</v>
      </c>
      <c r="F83" s="7">
        <v>18002101</v>
      </c>
      <c r="G83" s="5" t="s">
        <v>400</v>
      </c>
      <c r="H83" s="5" t="s">
        <v>351</v>
      </c>
      <c r="I83" s="5" t="s">
        <v>369</v>
      </c>
      <c r="J83" s="6">
        <v>50000</v>
      </c>
      <c r="K83" s="5" t="s">
        <v>939</v>
      </c>
      <c r="L83" s="5" t="s">
        <v>940</v>
      </c>
      <c r="M83" s="8" t="s">
        <v>941</v>
      </c>
      <c r="N83" s="8" t="s">
        <v>673</v>
      </c>
      <c r="O83" s="6">
        <v>295833.34375</v>
      </c>
      <c r="P83" s="6">
        <v>295833.34375</v>
      </c>
      <c r="Q83" s="7">
        <v>11</v>
      </c>
      <c r="R83" s="7">
        <v>0</v>
      </c>
    </row>
    <row r="84" spans="1:18">
      <c r="A84" s="5" t="s">
        <v>15</v>
      </c>
      <c r="B84" s="5" t="s">
        <v>311</v>
      </c>
      <c r="C84" s="5" t="s">
        <v>548</v>
      </c>
      <c r="D84" s="5" t="s">
        <v>391</v>
      </c>
      <c r="E84" s="5" t="s">
        <v>549</v>
      </c>
      <c r="F84" s="7">
        <v>18003264</v>
      </c>
      <c r="G84" s="5" t="s">
        <v>550</v>
      </c>
      <c r="H84" s="5" t="s">
        <v>351</v>
      </c>
      <c r="I84" s="5" t="s">
        <v>352</v>
      </c>
      <c r="J84" s="6">
        <v>59285.69921875</v>
      </c>
      <c r="K84" s="5" t="s">
        <v>942</v>
      </c>
      <c r="L84" s="5" t="s">
        <v>943</v>
      </c>
      <c r="M84" s="8" t="s">
        <v>944</v>
      </c>
      <c r="N84" s="8" t="s">
        <v>277</v>
      </c>
      <c r="O84" s="6">
        <v>274166.65625</v>
      </c>
      <c r="P84" s="6">
        <v>249166.671875</v>
      </c>
      <c r="Q84" s="7">
        <v>14</v>
      </c>
      <c r="R84" s="7">
        <v>0</v>
      </c>
    </row>
    <row r="85" spans="1:18">
      <c r="A85" s="5" t="s">
        <v>15</v>
      </c>
      <c r="B85" s="5" t="s">
        <v>311</v>
      </c>
      <c r="C85" s="5" t="s">
        <v>494</v>
      </c>
      <c r="D85" s="5" t="s">
        <v>495</v>
      </c>
      <c r="E85" s="5" t="s">
        <v>496</v>
      </c>
      <c r="F85" s="7">
        <v>18003931</v>
      </c>
      <c r="G85" s="5" t="s">
        <v>497</v>
      </c>
      <c r="H85" s="5" t="s">
        <v>351</v>
      </c>
      <c r="I85" s="5" t="s">
        <v>352</v>
      </c>
      <c r="J85" s="6">
        <v>50000</v>
      </c>
      <c r="K85" s="5" t="s">
        <v>945</v>
      </c>
      <c r="L85" s="5" t="s">
        <v>946</v>
      </c>
      <c r="M85" s="8" t="s">
        <v>280</v>
      </c>
      <c r="N85" s="8" t="s">
        <v>745</v>
      </c>
      <c r="O85" s="6">
        <v>12500</v>
      </c>
      <c r="P85" s="6">
        <v>12500</v>
      </c>
      <c r="Q85" s="7">
        <v>2</v>
      </c>
      <c r="R85" s="7">
        <v>0</v>
      </c>
    </row>
    <row r="87" spans="1:18">
      <c r="A87" s="4" t="s">
        <v>0</v>
      </c>
      <c r="B87" s="4" t="s">
        <v>62</v>
      </c>
      <c r="C87" s="4" t="s">
        <v>334</v>
      </c>
      <c r="D87" s="4" t="s">
        <v>335</v>
      </c>
      <c r="E87" s="4" t="s">
        <v>336</v>
      </c>
      <c r="F87" s="4" t="s">
        <v>337</v>
      </c>
      <c r="G87" s="4" t="s">
        <v>338</v>
      </c>
      <c r="H87" s="4" t="s">
        <v>339</v>
      </c>
      <c r="I87" s="4" t="s">
        <v>340</v>
      </c>
      <c r="J87" s="4" t="s">
        <v>123</v>
      </c>
      <c r="K87" s="4" t="s">
        <v>341</v>
      </c>
      <c r="L87" s="4" t="s">
        <v>342</v>
      </c>
      <c r="M87" s="4" t="s">
        <v>13</v>
      </c>
      <c r="N87" s="4" t="s">
        <v>343</v>
      </c>
      <c r="O87" s="4" t="s">
        <v>131</v>
      </c>
      <c r="P87" s="4" t="s">
        <v>326</v>
      </c>
      <c r="Q87" s="4" t="s">
        <v>344</v>
      </c>
      <c r="R87" s="4" t="s">
        <v>345</v>
      </c>
    </row>
    <row r="88" spans="1:18">
      <c r="A88" s="5" t="s">
        <v>15</v>
      </c>
      <c r="B88" s="5" t="s">
        <v>303</v>
      </c>
      <c r="C88" s="5" t="s">
        <v>799</v>
      </c>
      <c r="D88" s="5" t="s">
        <v>799</v>
      </c>
      <c r="E88" s="5" t="s">
        <v>800</v>
      </c>
      <c r="F88" s="5" t="s">
        <v>49</v>
      </c>
      <c r="G88" s="5" t="s">
        <v>947</v>
      </c>
      <c r="H88" s="5" t="s">
        <v>802</v>
      </c>
      <c r="I88" s="5" t="s">
        <v>803</v>
      </c>
      <c r="J88" s="6">
        <v>462.39999389648437</v>
      </c>
      <c r="K88" s="5" t="s">
        <v>753</v>
      </c>
      <c r="L88" s="5" t="s">
        <v>395</v>
      </c>
      <c r="M88" s="8" t="s">
        <v>787</v>
      </c>
      <c r="N88" s="8" t="s">
        <v>786</v>
      </c>
      <c r="O88" s="6">
        <v>381789.5</v>
      </c>
      <c r="P88" s="6">
        <v>151022.5</v>
      </c>
      <c r="Q88" s="7">
        <v>17</v>
      </c>
      <c r="R88" s="7">
        <v>0</v>
      </c>
    </row>
    <row r="90" spans="1:18">
      <c r="A90" s="4" t="s">
        <v>0</v>
      </c>
      <c r="B90" s="4" t="s">
        <v>62</v>
      </c>
      <c r="C90" s="4" t="s">
        <v>334</v>
      </c>
      <c r="D90" s="4" t="s">
        <v>335</v>
      </c>
      <c r="E90" s="4" t="s">
        <v>336</v>
      </c>
      <c r="F90" s="4" t="s">
        <v>337</v>
      </c>
      <c r="G90" s="4" t="s">
        <v>338</v>
      </c>
      <c r="H90" s="4" t="s">
        <v>339</v>
      </c>
      <c r="I90" s="4" t="s">
        <v>340</v>
      </c>
      <c r="J90" s="4" t="s">
        <v>123</v>
      </c>
      <c r="K90" s="4" t="s">
        <v>341</v>
      </c>
      <c r="L90" s="4" t="s">
        <v>342</v>
      </c>
      <c r="M90" s="4" t="s">
        <v>13</v>
      </c>
      <c r="N90" s="4" t="s">
        <v>343</v>
      </c>
      <c r="O90" s="4" t="s">
        <v>131</v>
      </c>
      <c r="P90" s="4" t="s">
        <v>326</v>
      </c>
      <c r="Q90" s="4" t="s">
        <v>344</v>
      </c>
      <c r="R90" s="4" t="s">
        <v>345</v>
      </c>
    </row>
    <row r="91" spans="1:18">
      <c r="A91" s="5" t="s">
        <v>15</v>
      </c>
      <c r="B91" s="5" t="s">
        <v>313</v>
      </c>
      <c r="C91" s="5" t="s">
        <v>746</v>
      </c>
      <c r="D91" s="5" t="s">
        <v>348</v>
      </c>
      <c r="E91" s="5" t="s">
        <v>747</v>
      </c>
      <c r="F91" s="7">
        <v>20003202</v>
      </c>
      <c r="G91" s="5" t="s">
        <v>748</v>
      </c>
      <c r="H91" s="5" t="s">
        <v>351</v>
      </c>
      <c r="I91" s="5" t="s">
        <v>352</v>
      </c>
      <c r="J91" s="6">
        <v>6000</v>
      </c>
      <c r="K91" s="5" t="s">
        <v>948</v>
      </c>
      <c r="L91" s="5" t="s">
        <v>949</v>
      </c>
      <c r="M91" s="8" t="s">
        <v>576</v>
      </c>
      <c r="N91" s="8" t="s">
        <v>576</v>
      </c>
      <c r="O91" s="6">
        <v>2000</v>
      </c>
      <c r="P91" s="6">
        <v>2000</v>
      </c>
      <c r="Q91" s="7">
        <v>1</v>
      </c>
      <c r="R91" s="7">
        <v>0</v>
      </c>
    </row>
    <row r="93" spans="1:18">
      <c r="A93" s="4" t="s">
        <v>0</v>
      </c>
      <c r="B93" s="4" t="s">
        <v>62</v>
      </c>
      <c r="C93" s="4" t="s">
        <v>334</v>
      </c>
      <c r="D93" s="4" t="s">
        <v>335</v>
      </c>
      <c r="E93" s="4" t="s">
        <v>336</v>
      </c>
      <c r="F93" s="4" t="s">
        <v>337</v>
      </c>
      <c r="G93" s="4" t="s">
        <v>338</v>
      </c>
      <c r="H93" s="4" t="s">
        <v>339</v>
      </c>
      <c r="I93" s="4" t="s">
        <v>340</v>
      </c>
      <c r="J93" s="4" t="s">
        <v>123</v>
      </c>
      <c r="K93" s="4" t="s">
        <v>341</v>
      </c>
      <c r="L93" s="4" t="s">
        <v>342</v>
      </c>
      <c r="M93" s="4" t="s">
        <v>13</v>
      </c>
      <c r="N93" s="4" t="s">
        <v>343</v>
      </c>
      <c r="O93" s="4" t="s">
        <v>131</v>
      </c>
      <c r="P93" s="4" t="s">
        <v>326</v>
      </c>
      <c r="Q93" s="4" t="s">
        <v>344</v>
      </c>
      <c r="R93" s="4" t="s">
        <v>345</v>
      </c>
    </row>
    <row r="94" spans="1:18">
      <c r="A94" s="5" t="s">
        <v>15</v>
      </c>
      <c r="B94" s="5" t="s">
        <v>950</v>
      </c>
      <c r="C94" s="5" t="s">
        <v>799</v>
      </c>
      <c r="D94" s="5" t="s">
        <v>799</v>
      </c>
      <c r="E94" s="5" t="s">
        <v>800</v>
      </c>
      <c r="F94" s="5" t="s">
        <v>49</v>
      </c>
      <c r="G94" s="5" t="s">
        <v>801</v>
      </c>
      <c r="H94" s="5" t="s">
        <v>802</v>
      </c>
      <c r="I94" s="5" t="s">
        <v>803</v>
      </c>
      <c r="J94" s="6">
        <v>5643</v>
      </c>
      <c r="K94" s="5" t="s">
        <v>753</v>
      </c>
      <c r="L94" s="5" t="s">
        <v>395</v>
      </c>
      <c r="M94" s="8" t="s">
        <v>804</v>
      </c>
      <c r="N94" s="8" t="s">
        <v>805</v>
      </c>
      <c r="O94" s="6">
        <v>26415372</v>
      </c>
      <c r="P94" s="6">
        <v>11001022</v>
      </c>
      <c r="Q94" s="7">
        <v>20</v>
      </c>
      <c r="R94" s="7">
        <v>0</v>
      </c>
    </row>
    <row r="95" spans="1:18">
      <c r="A95" s="5" t="s">
        <v>15</v>
      </c>
      <c r="B95" s="5" t="s">
        <v>950</v>
      </c>
      <c r="C95" s="5" t="s">
        <v>806</v>
      </c>
      <c r="D95" s="5" t="s">
        <v>806</v>
      </c>
      <c r="E95" s="5" t="s">
        <v>800</v>
      </c>
      <c r="F95" s="5" t="s">
        <v>49</v>
      </c>
      <c r="G95" s="5" t="s">
        <v>801</v>
      </c>
      <c r="H95" s="5" t="s">
        <v>802</v>
      </c>
      <c r="I95" s="5" t="s">
        <v>803</v>
      </c>
      <c r="J95" s="6">
        <v>4000</v>
      </c>
      <c r="K95" s="5" t="s">
        <v>807</v>
      </c>
      <c r="L95" s="5" t="s">
        <v>808</v>
      </c>
      <c r="M95" s="8" t="s">
        <v>306</v>
      </c>
      <c r="N95" s="8" t="s">
        <v>789</v>
      </c>
      <c r="O95" s="6">
        <v>2469333.25</v>
      </c>
      <c r="P95" s="6">
        <v>1077666.625</v>
      </c>
      <c r="Q95" s="7">
        <v>12</v>
      </c>
      <c r="R95" s="7">
        <v>0</v>
      </c>
    </row>
    <row r="96" spans="1:18">
      <c r="A96" s="5" t="s">
        <v>15</v>
      </c>
      <c r="B96" s="5" t="s">
        <v>950</v>
      </c>
      <c r="C96" s="5" t="s">
        <v>746</v>
      </c>
      <c r="D96" s="5" t="s">
        <v>348</v>
      </c>
      <c r="E96" s="5" t="s">
        <v>747</v>
      </c>
      <c r="F96" s="7">
        <v>20003202</v>
      </c>
      <c r="G96" s="5" t="s">
        <v>748</v>
      </c>
      <c r="H96" s="5" t="s">
        <v>351</v>
      </c>
      <c r="I96" s="5" t="s">
        <v>352</v>
      </c>
      <c r="J96" s="6">
        <v>23800</v>
      </c>
      <c r="K96" s="5" t="s">
        <v>809</v>
      </c>
      <c r="L96" s="5" t="s">
        <v>395</v>
      </c>
      <c r="M96" s="8" t="s">
        <v>810</v>
      </c>
      <c r="N96" s="8" t="s">
        <v>811</v>
      </c>
      <c r="O96" s="6">
        <v>5968500</v>
      </c>
      <c r="P96" s="6">
        <v>2668916.75</v>
      </c>
      <c r="Q96" s="7">
        <v>10</v>
      </c>
      <c r="R96" s="7">
        <v>0</v>
      </c>
    </row>
    <row r="97" spans="1:18">
      <c r="A97" s="5" t="s">
        <v>15</v>
      </c>
      <c r="B97" s="5" t="s">
        <v>950</v>
      </c>
      <c r="C97" s="5" t="s">
        <v>541</v>
      </c>
      <c r="D97" s="5" t="s">
        <v>458</v>
      </c>
      <c r="E97" s="5" t="s">
        <v>542</v>
      </c>
      <c r="F97" s="7">
        <v>20010241</v>
      </c>
      <c r="G97" s="5" t="s">
        <v>543</v>
      </c>
      <c r="H97" s="5" t="s">
        <v>351</v>
      </c>
      <c r="I97" s="5" t="s">
        <v>352</v>
      </c>
      <c r="J97" s="6">
        <v>26658.19921875</v>
      </c>
      <c r="K97" s="5" t="s">
        <v>812</v>
      </c>
      <c r="L97" s="5" t="s">
        <v>354</v>
      </c>
      <c r="M97" s="8" t="s">
        <v>813</v>
      </c>
      <c r="N97" s="8" t="s">
        <v>814</v>
      </c>
      <c r="O97" s="6">
        <v>3937333.25</v>
      </c>
      <c r="P97" s="6">
        <v>3878833.25</v>
      </c>
      <c r="Q97" s="7">
        <v>79</v>
      </c>
      <c r="R97" s="7">
        <v>0</v>
      </c>
    </row>
    <row r="98" spans="1:18">
      <c r="A98" s="5" t="s">
        <v>15</v>
      </c>
      <c r="B98" s="5" t="s">
        <v>950</v>
      </c>
      <c r="C98" s="5" t="s">
        <v>357</v>
      </c>
      <c r="D98" s="5" t="s">
        <v>358</v>
      </c>
      <c r="E98" s="5" t="s">
        <v>359</v>
      </c>
      <c r="F98" s="7">
        <v>18003133</v>
      </c>
      <c r="G98" s="5" t="s">
        <v>360</v>
      </c>
      <c r="H98" s="5" t="s">
        <v>351</v>
      </c>
      <c r="I98" s="5" t="s">
        <v>352</v>
      </c>
      <c r="J98" s="6">
        <v>21000</v>
      </c>
      <c r="K98" s="5" t="s">
        <v>815</v>
      </c>
      <c r="L98" s="5" t="s">
        <v>417</v>
      </c>
      <c r="M98" s="8" t="s">
        <v>951</v>
      </c>
      <c r="N98" s="8" t="s">
        <v>952</v>
      </c>
      <c r="O98" s="6">
        <v>3508750</v>
      </c>
      <c r="P98" s="6">
        <v>2619750</v>
      </c>
      <c r="Q98" s="7">
        <v>47</v>
      </c>
      <c r="R98" s="7">
        <v>0</v>
      </c>
    </row>
    <row r="99" spans="1:18">
      <c r="A99" s="5" t="s">
        <v>15</v>
      </c>
      <c r="B99" s="5" t="s">
        <v>950</v>
      </c>
      <c r="C99" s="5" t="s">
        <v>708</v>
      </c>
      <c r="D99" s="5" t="s">
        <v>458</v>
      </c>
      <c r="E99" s="5" t="s">
        <v>709</v>
      </c>
      <c r="F99" s="7">
        <v>18003877</v>
      </c>
      <c r="G99" s="5" t="s">
        <v>710</v>
      </c>
      <c r="H99" s="5" t="s">
        <v>351</v>
      </c>
      <c r="I99" s="5" t="s">
        <v>352</v>
      </c>
      <c r="J99" s="6">
        <v>21000</v>
      </c>
      <c r="K99" s="5" t="s">
        <v>818</v>
      </c>
      <c r="L99" s="5" t="s">
        <v>484</v>
      </c>
      <c r="M99" s="8" t="s">
        <v>819</v>
      </c>
      <c r="N99" s="8" t="s">
        <v>820</v>
      </c>
      <c r="O99" s="6">
        <v>2072000</v>
      </c>
      <c r="P99" s="6">
        <v>2072000</v>
      </c>
      <c r="Q99" s="7">
        <v>33</v>
      </c>
      <c r="R99" s="7">
        <v>0</v>
      </c>
    </row>
    <row r="100" spans="1:18">
      <c r="A100" s="5" t="s">
        <v>15</v>
      </c>
      <c r="B100" s="5" t="s">
        <v>950</v>
      </c>
      <c r="C100" s="5" t="s">
        <v>548</v>
      </c>
      <c r="D100" s="5" t="s">
        <v>391</v>
      </c>
      <c r="E100" s="5" t="s">
        <v>549</v>
      </c>
      <c r="F100" s="7">
        <v>18003264</v>
      </c>
      <c r="G100" s="5" t="s">
        <v>550</v>
      </c>
      <c r="H100" s="5" t="s">
        <v>351</v>
      </c>
      <c r="I100" s="5" t="s">
        <v>352</v>
      </c>
      <c r="J100" s="6">
        <v>32911.1015625</v>
      </c>
      <c r="K100" s="5" t="s">
        <v>821</v>
      </c>
      <c r="L100" s="5" t="s">
        <v>822</v>
      </c>
      <c r="M100" s="8" t="s">
        <v>823</v>
      </c>
      <c r="N100" s="8" t="s">
        <v>824</v>
      </c>
      <c r="O100" s="6">
        <v>1917416.625</v>
      </c>
      <c r="P100" s="6">
        <v>1848666.625</v>
      </c>
      <c r="Q100" s="7">
        <v>45</v>
      </c>
      <c r="R100" s="7">
        <v>0</v>
      </c>
    </row>
    <row r="101" spans="1:18">
      <c r="A101" s="5" t="s">
        <v>15</v>
      </c>
      <c r="B101" s="5" t="s">
        <v>950</v>
      </c>
      <c r="C101" s="5" t="s">
        <v>703</v>
      </c>
      <c r="D101" s="5" t="s">
        <v>585</v>
      </c>
      <c r="E101" s="5" t="s">
        <v>704</v>
      </c>
      <c r="F101" s="7">
        <v>18003465</v>
      </c>
      <c r="G101" s="5" t="s">
        <v>705</v>
      </c>
      <c r="H101" s="5" t="s">
        <v>351</v>
      </c>
      <c r="I101" s="5" t="s">
        <v>369</v>
      </c>
      <c r="J101" s="6">
        <v>21000</v>
      </c>
      <c r="K101" s="5" t="s">
        <v>825</v>
      </c>
      <c r="L101" s="5" t="s">
        <v>826</v>
      </c>
      <c r="M101" s="8" t="s">
        <v>780</v>
      </c>
      <c r="N101" s="8" t="s">
        <v>780</v>
      </c>
      <c r="O101" s="6">
        <v>1601250</v>
      </c>
      <c r="P101" s="6">
        <v>701750</v>
      </c>
      <c r="Q101" s="7">
        <v>1</v>
      </c>
      <c r="R101" s="7">
        <v>0</v>
      </c>
    </row>
    <row r="102" spans="1:18">
      <c r="A102" s="5" t="s">
        <v>15</v>
      </c>
      <c r="B102" s="5" t="s">
        <v>950</v>
      </c>
      <c r="C102" s="5" t="s">
        <v>715</v>
      </c>
      <c r="D102" s="5" t="s">
        <v>716</v>
      </c>
      <c r="E102" s="5" t="s">
        <v>717</v>
      </c>
      <c r="F102" s="7">
        <v>20032370</v>
      </c>
      <c r="G102" s="5" t="s">
        <v>718</v>
      </c>
      <c r="H102" s="5" t="s">
        <v>351</v>
      </c>
      <c r="I102" s="5" t="s">
        <v>369</v>
      </c>
      <c r="J102" s="6">
        <v>21000</v>
      </c>
      <c r="K102" s="5" t="s">
        <v>827</v>
      </c>
      <c r="L102" s="5" t="s">
        <v>828</v>
      </c>
      <c r="M102" s="8" t="s">
        <v>829</v>
      </c>
      <c r="N102" s="8" t="s">
        <v>594</v>
      </c>
      <c r="O102" s="6">
        <v>1571500</v>
      </c>
      <c r="P102" s="6">
        <v>1265250</v>
      </c>
      <c r="Q102" s="7">
        <v>39</v>
      </c>
      <c r="R102" s="7">
        <v>0</v>
      </c>
    </row>
    <row r="103" spans="1:18">
      <c r="A103" s="5" t="s">
        <v>15</v>
      </c>
      <c r="B103" s="5" t="s">
        <v>950</v>
      </c>
      <c r="C103" s="5" t="s">
        <v>520</v>
      </c>
      <c r="D103" s="5" t="s">
        <v>366</v>
      </c>
      <c r="E103" s="5" t="s">
        <v>521</v>
      </c>
      <c r="F103" s="7">
        <v>18003758</v>
      </c>
      <c r="G103" s="5" t="s">
        <v>522</v>
      </c>
      <c r="H103" s="5" t="s">
        <v>351</v>
      </c>
      <c r="I103" s="5" t="s">
        <v>352</v>
      </c>
      <c r="J103" s="6">
        <v>21000</v>
      </c>
      <c r="K103" s="5" t="s">
        <v>830</v>
      </c>
      <c r="L103" s="5" t="s">
        <v>831</v>
      </c>
      <c r="M103" s="8" t="s">
        <v>832</v>
      </c>
      <c r="N103" s="8" t="s">
        <v>833</v>
      </c>
      <c r="O103" s="6">
        <v>1515500</v>
      </c>
      <c r="P103" s="6">
        <v>927500</v>
      </c>
      <c r="Q103" s="7">
        <v>8</v>
      </c>
      <c r="R103" s="7">
        <v>0</v>
      </c>
    </row>
    <row r="104" spans="1:18">
      <c r="A104" s="5" t="s">
        <v>15</v>
      </c>
      <c r="B104" s="5" t="s">
        <v>950</v>
      </c>
      <c r="C104" s="5" t="s">
        <v>727</v>
      </c>
      <c r="D104" s="5" t="s">
        <v>358</v>
      </c>
      <c r="E104" s="5" t="s">
        <v>728</v>
      </c>
      <c r="F104" s="7">
        <v>18002333</v>
      </c>
      <c r="G104" s="5" t="s">
        <v>729</v>
      </c>
      <c r="H104" s="5" t="s">
        <v>351</v>
      </c>
      <c r="I104" s="5" t="s">
        <v>352</v>
      </c>
      <c r="J104" s="6">
        <v>21000</v>
      </c>
      <c r="K104" s="5" t="s">
        <v>834</v>
      </c>
      <c r="L104" s="5" t="s">
        <v>640</v>
      </c>
      <c r="M104" s="8" t="s">
        <v>835</v>
      </c>
      <c r="N104" s="8" t="s">
        <v>836</v>
      </c>
      <c r="O104" s="6">
        <v>1030750</v>
      </c>
      <c r="P104" s="6">
        <v>966000</v>
      </c>
      <c r="Q104" s="7">
        <v>14</v>
      </c>
      <c r="R104" s="7">
        <v>0</v>
      </c>
    </row>
    <row r="105" spans="1:18">
      <c r="A105" s="5" t="s">
        <v>15</v>
      </c>
      <c r="B105" s="5" t="s">
        <v>950</v>
      </c>
      <c r="C105" s="5" t="s">
        <v>577</v>
      </c>
      <c r="D105" s="5" t="s">
        <v>578</v>
      </c>
      <c r="E105" s="5" t="s">
        <v>579</v>
      </c>
      <c r="F105" s="7">
        <v>18003804</v>
      </c>
      <c r="G105" s="5" t="s">
        <v>580</v>
      </c>
      <c r="H105" s="5" t="s">
        <v>351</v>
      </c>
      <c r="I105" s="5" t="s">
        <v>352</v>
      </c>
      <c r="J105" s="6">
        <v>21000</v>
      </c>
      <c r="K105" s="5" t="s">
        <v>837</v>
      </c>
      <c r="L105" s="5" t="s">
        <v>838</v>
      </c>
      <c r="M105" s="8" t="s">
        <v>839</v>
      </c>
      <c r="N105" s="8" t="s">
        <v>840</v>
      </c>
      <c r="O105" s="6">
        <v>1016750</v>
      </c>
      <c r="P105" s="6">
        <v>1009750</v>
      </c>
      <c r="Q105" s="7">
        <v>18</v>
      </c>
      <c r="R105" s="7">
        <v>0</v>
      </c>
    </row>
    <row r="106" spans="1:18">
      <c r="A106" s="5" t="s">
        <v>15</v>
      </c>
      <c r="B106" s="5" t="s">
        <v>950</v>
      </c>
      <c r="C106" s="5" t="s">
        <v>661</v>
      </c>
      <c r="D106" s="5" t="s">
        <v>495</v>
      </c>
      <c r="E106" s="5" t="s">
        <v>662</v>
      </c>
      <c r="F106" s="7">
        <v>18000139</v>
      </c>
      <c r="G106" s="5" t="s">
        <v>663</v>
      </c>
      <c r="H106" s="5" t="s">
        <v>351</v>
      </c>
      <c r="I106" s="5" t="s">
        <v>369</v>
      </c>
      <c r="J106" s="6">
        <v>21000</v>
      </c>
      <c r="K106" s="5" t="s">
        <v>841</v>
      </c>
      <c r="L106" s="5" t="s">
        <v>842</v>
      </c>
      <c r="M106" s="8" t="s">
        <v>843</v>
      </c>
      <c r="N106" s="8" t="s">
        <v>429</v>
      </c>
      <c r="O106" s="6">
        <v>549500</v>
      </c>
      <c r="P106" s="6">
        <v>448000</v>
      </c>
      <c r="Q106" s="7">
        <v>18</v>
      </c>
      <c r="R106" s="7">
        <v>0</v>
      </c>
    </row>
    <row r="107" spans="1:18">
      <c r="A107" s="5" t="s">
        <v>15</v>
      </c>
      <c r="B107" s="5" t="s">
        <v>950</v>
      </c>
      <c r="C107" s="5" t="s">
        <v>844</v>
      </c>
      <c r="D107" s="5" t="s">
        <v>716</v>
      </c>
      <c r="E107" s="5" t="s">
        <v>845</v>
      </c>
      <c r="F107" s="7">
        <v>40003538</v>
      </c>
      <c r="G107" s="5" t="s">
        <v>705</v>
      </c>
      <c r="H107" s="5" t="s">
        <v>351</v>
      </c>
      <c r="I107" s="5" t="s">
        <v>369</v>
      </c>
      <c r="J107" s="6">
        <v>21000</v>
      </c>
      <c r="K107" s="5" t="s">
        <v>846</v>
      </c>
      <c r="L107" s="5" t="s">
        <v>847</v>
      </c>
      <c r="M107" s="8" t="s">
        <v>848</v>
      </c>
      <c r="N107" s="8" t="s">
        <v>849</v>
      </c>
      <c r="O107" s="6">
        <v>264250</v>
      </c>
      <c r="P107" s="6">
        <v>264250</v>
      </c>
      <c r="Q107" s="7">
        <v>3</v>
      </c>
      <c r="R107" s="7">
        <v>0</v>
      </c>
    </row>
    <row r="108" spans="1:18">
      <c r="A108" s="5" t="s">
        <v>15</v>
      </c>
      <c r="B108" s="5" t="s">
        <v>950</v>
      </c>
      <c r="C108" s="5" t="s">
        <v>398</v>
      </c>
      <c r="D108" s="5" t="s">
        <v>383</v>
      </c>
      <c r="E108" s="5" t="s">
        <v>399</v>
      </c>
      <c r="F108" s="7">
        <v>18002101</v>
      </c>
      <c r="G108" s="5" t="s">
        <v>400</v>
      </c>
      <c r="H108" s="5" t="s">
        <v>351</v>
      </c>
      <c r="I108" s="5" t="s">
        <v>369</v>
      </c>
      <c r="J108" s="6">
        <v>33269.19921875</v>
      </c>
      <c r="K108" s="5" t="s">
        <v>850</v>
      </c>
      <c r="L108" s="5" t="s">
        <v>851</v>
      </c>
      <c r="M108" s="8" t="s">
        <v>852</v>
      </c>
      <c r="N108" s="8" t="s">
        <v>273</v>
      </c>
      <c r="O108" s="6">
        <v>397333.34375</v>
      </c>
      <c r="P108" s="6">
        <v>397333.34375</v>
      </c>
      <c r="Q108" s="7">
        <v>26</v>
      </c>
      <c r="R108" s="7">
        <v>0</v>
      </c>
    </row>
    <row r="109" spans="1:18">
      <c r="A109" s="5" t="s">
        <v>15</v>
      </c>
      <c r="B109" s="5" t="s">
        <v>950</v>
      </c>
      <c r="C109" s="5" t="s">
        <v>853</v>
      </c>
      <c r="D109" s="5" t="s">
        <v>458</v>
      </c>
      <c r="E109" s="5" t="s">
        <v>854</v>
      </c>
      <c r="F109" s="7">
        <v>13500311</v>
      </c>
      <c r="G109" s="5" t="s">
        <v>855</v>
      </c>
      <c r="H109" s="5" t="s">
        <v>351</v>
      </c>
      <c r="I109" s="5" t="s">
        <v>352</v>
      </c>
      <c r="J109" s="6">
        <v>21000</v>
      </c>
      <c r="K109" s="5" t="s">
        <v>856</v>
      </c>
      <c r="L109" s="5" t="s">
        <v>857</v>
      </c>
      <c r="M109" s="8" t="s">
        <v>858</v>
      </c>
      <c r="N109" s="8" t="s">
        <v>859</v>
      </c>
      <c r="O109" s="6">
        <v>176750</v>
      </c>
      <c r="P109" s="6">
        <v>176750</v>
      </c>
      <c r="Q109" s="7">
        <v>3</v>
      </c>
      <c r="R109" s="7">
        <v>0</v>
      </c>
    </row>
    <row r="110" spans="1:18">
      <c r="A110" s="5" t="s">
        <v>15</v>
      </c>
      <c r="B110" s="5" t="s">
        <v>950</v>
      </c>
      <c r="C110" s="5" t="s">
        <v>494</v>
      </c>
      <c r="D110" s="5" t="s">
        <v>495</v>
      </c>
      <c r="E110" s="5" t="s">
        <v>496</v>
      </c>
      <c r="F110" s="7">
        <v>18003931</v>
      </c>
      <c r="G110" s="5" t="s">
        <v>497</v>
      </c>
      <c r="H110" s="5" t="s">
        <v>351</v>
      </c>
      <c r="I110" s="5" t="s">
        <v>352</v>
      </c>
      <c r="J110" s="6">
        <v>28250</v>
      </c>
      <c r="K110" s="5" t="s">
        <v>860</v>
      </c>
      <c r="L110" s="5" t="s">
        <v>861</v>
      </c>
      <c r="M110" s="8" t="s">
        <v>862</v>
      </c>
      <c r="N110" s="8" t="s">
        <v>373</v>
      </c>
      <c r="O110" s="6">
        <v>156000</v>
      </c>
      <c r="P110" s="6">
        <v>156000</v>
      </c>
      <c r="Q110" s="7">
        <v>8</v>
      </c>
      <c r="R110" s="7">
        <v>0</v>
      </c>
    </row>
    <row r="111" spans="1:18">
      <c r="A111" s="5" t="s">
        <v>15</v>
      </c>
      <c r="B111" s="5" t="s">
        <v>950</v>
      </c>
      <c r="C111" s="5" t="s">
        <v>863</v>
      </c>
      <c r="D111" s="5" t="s">
        <v>864</v>
      </c>
      <c r="E111" s="5" t="s">
        <v>865</v>
      </c>
      <c r="F111" s="7">
        <v>20005166</v>
      </c>
      <c r="G111" s="5" t="s">
        <v>866</v>
      </c>
      <c r="H111" s="5" t="s">
        <v>351</v>
      </c>
      <c r="I111" s="5" t="s">
        <v>369</v>
      </c>
      <c r="J111" s="6">
        <v>21000</v>
      </c>
      <c r="K111" s="5" t="s">
        <v>867</v>
      </c>
      <c r="L111" s="5" t="s">
        <v>868</v>
      </c>
      <c r="M111" s="8" t="s">
        <v>869</v>
      </c>
      <c r="N111" s="8" t="s">
        <v>869</v>
      </c>
      <c r="O111" s="6">
        <v>36750</v>
      </c>
      <c r="P111" s="6">
        <v>36750</v>
      </c>
      <c r="Q111" s="7">
        <v>1</v>
      </c>
      <c r="R111" s="7">
        <v>0</v>
      </c>
    </row>
    <row r="112" spans="1:18">
      <c r="A112" s="5" t="s">
        <v>15</v>
      </c>
      <c r="B112" s="5" t="s">
        <v>950</v>
      </c>
      <c r="C112" s="5" t="s">
        <v>870</v>
      </c>
      <c r="D112" s="5" t="s">
        <v>871</v>
      </c>
      <c r="E112" s="5" t="s">
        <v>800</v>
      </c>
      <c r="F112" s="5" t="s">
        <v>49</v>
      </c>
      <c r="G112" s="5" t="s">
        <v>872</v>
      </c>
      <c r="H112" s="5" t="s">
        <v>802</v>
      </c>
      <c r="I112" s="5" t="s">
        <v>803</v>
      </c>
      <c r="J112" s="6">
        <v>21000</v>
      </c>
      <c r="K112" s="5" t="s">
        <v>873</v>
      </c>
      <c r="L112" s="5" t="s">
        <v>874</v>
      </c>
      <c r="M112" s="8" t="s">
        <v>330</v>
      </c>
      <c r="N112" s="8" t="s">
        <v>330</v>
      </c>
      <c r="O112" s="6">
        <v>1750</v>
      </c>
      <c r="P112" s="6">
        <v>1750</v>
      </c>
      <c r="Q112" s="7">
        <v>1</v>
      </c>
      <c r="R112" s="7">
        <v>0</v>
      </c>
    </row>
    <row r="114" spans="1:18">
      <c r="A114" s="4" t="s">
        <v>0</v>
      </c>
      <c r="B114" s="4" t="s">
        <v>62</v>
      </c>
      <c r="C114" s="4" t="s">
        <v>334</v>
      </c>
      <c r="D114" s="4" t="s">
        <v>335</v>
      </c>
      <c r="E114" s="4" t="s">
        <v>336</v>
      </c>
      <c r="F114" s="4" t="s">
        <v>337</v>
      </c>
      <c r="G114" s="4" t="s">
        <v>338</v>
      </c>
      <c r="H114" s="4" t="s">
        <v>339</v>
      </c>
      <c r="I114" s="4" t="s">
        <v>340</v>
      </c>
      <c r="J114" s="4" t="s">
        <v>123</v>
      </c>
      <c r="K114" s="4" t="s">
        <v>341</v>
      </c>
      <c r="L114" s="4" t="s">
        <v>342</v>
      </c>
      <c r="M114" s="4" t="s">
        <v>13</v>
      </c>
      <c r="N114" s="4" t="s">
        <v>343</v>
      </c>
      <c r="O114" s="4" t="s">
        <v>131</v>
      </c>
      <c r="P114" s="4" t="s">
        <v>326</v>
      </c>
      <c r="Q114" s="4" t="s">
        <v>344</v>
      </c>
      <c r="R114" s="4" t="s">
        <v>345</v>
      </c>
    </row>
    <row r="115" spans="1:18">
      <c r="A115" s="5" t="s">
        <v>15</v>
      </c>
      <c r="B115" s="5" t="s">
        <v>140</v>
      </c>
      <c r="C115" s="5" t="s">
        <v>799</v>
      </c>
      <c r="D115" s="5" t="s">
        <v>799</v>
      </c>
      <c r="E115" s="5" t="s">
        <v>800</v>
      </c>
      <c r="F115" s="5" t="s">
        <v>49</v>
      </c>
      <c r="G115" s="5" t="s">
        <v>801</v>
      </c>
      <c r="H115" s="5" t="s">
        <v>802</v>
      </c>
      <c r="I115" s="5" t="s">
        <v>803</v>
      </c>
      <c r="J115" s="6">
        <v>5643</v>
      </c>
      <c r="K115" s="5" t="s">
        <v>753</v>
      </c>
      <c r="L115" s="5" t="s">
        <v>395</v>
      </c>
      <c r="M115" s="8" t="s">
        <v>804</v>
      </c>
      <c r="N115" s="8" t="s">
        <v>805</v>
      </c>
      <c r="O115" s="6">
        <v>26415372</v>
      </c>
      <c r="P115" s="6">
        <v>11001022</v>
      </c>
      <c r="Q115" s="7">
        <v>20</v>
      </c>
      <c r="R115" s="7">
        <v>0</v>
      </c>
    </row>
    <row r="116" spans="1:18">
      <c r="A116" s="5" t="s">
        <v>15</v>
      </c>
      <c r="B116" s="5" t="s">
        <v>140</v>
      </c>
      <c r="C116" s="5" t="s">
        <v>806</v>
      </c>
      <c r="D116" s="5" t="s">
        <v>806</v>
      </c>
      <c r="E116" s="5" t="s">
        <v>800</v>
      </c>
      <c r="F116" s="5" t="s">
        <v>49</v>
      </c>
      <c r="G116" s="5" t="s">
        <v>801</v>
      </c>
      <c r="H116" s="5" t="s">
        <v>802</v>
      </c>
      <c r="I116" s="5" t="s">
        <v>803</v>
      </c>
      <c r="J116" s="6">
        <v>4000</v>
      </c>
      <c r="K116" s="5" t="s">
        <v>807</v>
      </c>
      <c r="L116" s="5" t="s">
        <v>808</v>
      </c>
      <c r="M116" s="8" t="s">
        <v>306</v>
      </c>
      <c r="N116" s="8" t="s">
        <v>789</v>
      </c>
      <c r="O116" s="6">
        <v>2469333.25</v>
      </c>
      <c r="P116" s="6">
        <v>1077666.625</v>
      </c>
      <c r="Q116" s="7">
        <v>12</v>
      </c>
      <c r="R116" s="7">
        <v>0</v>
      </c>
    </row>
    <row r="117" spans="1:18">
      <c r="A117" s="5" t="s">
        <v>15</v>
      </c>
      <c r="B117" s="5" t="s">
        <v>140</v>
      </c>
      <c r="C117" s="5" t="s">
        <v>746</v>
      </c>
      <c r="D117" s="5" t="s">
        <v>348</v>
      </c>
      <c r="E117" s="5" t="s">
        <v>747</v>
      </c>
      <c r="F117" s="7">
        <v>20003202</v>
      </c>
      <c r="G117" s="5" t="s">
        <v>748</v>
      </c>
      <c r="H117" s="5" t="s">
        <v>351</v>
      </c>
      <c r="I117" s="5" t="s">
        <v>352</v>
      </c>
      <c r="J117" s="6">
        <v>23800</v>
      </c>
      <c r="K117" s="5" t="s">
        <v>809</v>
      </c>
      <c r="L117" s="5" t="s">
        <v>395</v>
      </c>
      <c r="M117" s="8" t="s">
        <v>810</v>
      </c>
      <c r="N117" s="8" t="s">
        <v>811</v>
      </c>
      <c r="O117" s="6">
        <v>5968500</v>
      </c>
      <c r="P117" s="6">
        <v>2668916.75</v>
      </c>
      <c r="Q117" s="7">
        <v>10</v>
      </c>
      <c r="R117" s="7">
        <v>0</v>
      </c>
    </row>
    <row r="118" spans="1:18">
      <c r="A118" s="5" t="s">
        <v>15</v>
      </c>
      <c r="B118" s="5" t="s">
        <v>140</v>
      </c>
      <c r="C118" s="5" t="s">
        <v>541</v>
      </c>
      <c r="D118" s="5" t="s">
        <v>458</v>
      </c>
      <c r="E118" s="5" t="s">
        <v>542</v>
      </c>
      <c r="F118" s="7">
        <v>20010241</v>
      </c>
      <c r="G118" s="5" t="s">
        <v>543</v>
      </c>
      <c r="H118" s="5" t="s">
        <v>351</v>
      </c>
      <c r="I118" s="5" t="s">
        <v>352</v>
      </c>
      <c r="J118" s="6">
        <v>26658.19921875</v>
      </c>
      <c r="K118" s="5" t="s">
        <v>812</v>
      </c>
      <c r="L118" s="5" t="s">
        <v>354</v>
      </c>
      <c r="M118" s="8" t="s">
        <v>813</v>
      </c>
      <c r="N118" s="8" t="s">
        <v>814</v>
      </c>
      <c r="O118" s="6">
        <v>3937333.25</v>
      </c>
      <c r="P118" s="6">
        <v>3878833.25</v>
      </c>
      <c r="Q118" s="7">
        <v>79</v>
      </c>
      <c r="R118" s="7">
        <v>0</v>
      </c>
    </row>
    <row r="119" spans="1:18">
      <c r="A119" s="5" t="s">
        <v>15</v>
      </c>
      <c r="B119" s="5" t="s">
        <v>140</v>
      </c>
      <c r="C119" s="5" t="s">
        <v>357</v>
      </c>
      <c r="D119" s="5" t="s">
        <v>358</v>
      </c>
      <c r="E119" s="5" t="s">
        <v>359</v>
      </c>
      <c r="F119" s="7">
        <v>18003133</v>
      </c>
      <c r="G119" s="5" t="s">
        <v>360</v>
      </c>
      <c r="H119" s="5" t="s">
        <v>351</v>
      </c>
      <c r="I119" s="5" t="s">
        <v>352</v>
      </c>
      <c r="J119" s="6">
        <v>21000</v>
      </c>
      <c r="K119" s="5" t="s">
        <v>815</v>
      </c>
      <c r="L119" s="5" t="s">
        <v>417</v>
      </c>
      <c r="M119" s="8" t="s">
        <v>951</v>
      </c>
      <c r="N119" s="8" t="s">
        <v>952</v>
      </c>
      <c r="O119" s="6">
        <v>3508750</v>
      </c>
      <c r="P119" s="6">
        <v>2619750</v>
      </c>
      <c r="Q119" s="7">
        <v>47</v>
      </c>
      <c r="R119" s="7">
        <v>0</v>
      </c>
    </row>
    <row r="120" spans="1:18">
      <c r="A120" s="5" t="s">
        <v>15</v>
      </c>
      <c r="B120" s="5" t="s">
        <v>140</v>
      </c>
      <c r="C120" s="5" t="s">
        <v>708</v>
      </c>
      <c r="D120" s="5" t="s">
        <v>458</v>
      </c>
      <c r="E120" s="5" t="s">
        <v>709</v>
      </c>
      <c r="F120" s="7">
        <v>18003877</v>
      </c>
      <c r="G120" s="5" t="s">
        <v>710</v>
      </c>
      <c r="H120" s="5" t="s">
        <v>351</v>
      </c>
      <c r="I120" s="5" t="s">
        <v>352</v>
      </c>
      <c r="J120" s="6">
        <v>21000</v>
      </c>
      <c r="K120" s="5" t="s">
        <v>818</v>
      </c>
      <c r="L120" s="5" t="s">
        <v>484</v>
      </c>
      <c r="M120" s="8" t="s">
        <v>819</v>
      </c>
      <c r="N120" s="8" t="s">
        <v>820</v>
      </c>
      <c r="O120" s="6">
        <v>2072000</v>
      </c>
      <c r="P120" s="6">
        <v>2072000</v>
      </c>
      <c r="Q120" s="7">
        <v>33</v>
      </c>
      <c r="R120" s="7">
        <v>0</v>
      </c>
    </row>
    <row r="121" spans="1:18">
      <c r="A121" s="5" t="s">
        <v>15</v>
      </c>
      <c r="B121" s="5" t="s">
        <v>140</v>
      </c>
      <c r="C121" s="5" t="s">
        <v>548</v>
      </c>
      <c r="D121" s="5" t="s">
        <v>391</v>
      </c>
      <c r="E121" s="5" t="s">
        <v>549</v>
      </c>
      <c r="F121" s="7">
        <v>18003264</v>
      </c>
      <c r="G121" s="5" t="s">
        <v>550</v>
      </c>
      <c r="H121" s="5" t="s">
        <v>351</v>
      </c>
      <c r="I121" s="5" t="s">
        <v>352</v>
      </c>
      <c r="J121" s="6">
        <v>32911.1015625</v>
      </c>
      <c r="K121" s="5" t="s">
        <v>821</v>
      </c>
      <c r="L121" s="5" t="s">
        <v>822</v>
      </c>
      <c r="M121" s="8" t="s">
        <v>823</v>
      </c>
      <c r="N121" s="8" t="s">
        <v>824</v>
      </c>
      <c r="O121" s="6">
        <v>1917416.625</v>
      </c>
      <c r="P121" s="6">
        <v>1848666.625</v>
      </c>
      <c r="Q121" s="7">
        <v>45</v>
      </c>
      <c r="R121" s="7">
        <v>0</v>
      </c>
    </row>
    <row r="122" spans="1:18">
      <c r="A122" s="5" t="s">
        <v>15</v>
      </c>
      <c r="B122" s="5" t="s">
        <v>140</v>
      </c>
      <c r="C122" s="5" t="s">
        <v>703</v>
      </c>
      <c r="D122" s="5" t="s">
        <v>585</v>
      </c>
      <c r="E122" s="5" t="s">
        <v>704</v>
      </c>
      <c r="F122" s="7">
        <v>18003465</v>
      </c>
      <c r="G122" s="5" t="s">
        <v>705</v>
      </c>
      <c r="H122" s="5" t="s">
        <v>351</v>
      </c>
      <c r="I122" s="5" t="s">
        <v>369</v>
      </c>
      <c r="J122" s="6">
        <v>21000</v>
      </c>
      <c r="K122" s="5" t="s">
        <v>825</v>
      </c>
      <c r="L122" s="5" t="s">
        <v>826</v>
      </c>
      <c r="M122" s="8" t="s">
        <v>780</v>
      </c>
      <c r="N122" s="8" t="s">
        <v>780</v>
      </c>
      <c r="O122" s="6">
        <v>1601250</v>
      </c>
      <c r="P122" s="6">
        <v>701750</v>
      </c>
      <c r="Q122" s="7">
        <v>1</v>
      </c>
      <c r="R122" s="7">
        <v>0</v>
      </c>
    </row>
    <row r="123" spans="1:18">
      <c r="A123" s="5" t="s">
        <v>15</v>
      </c>
      <c r="B123" s="5" t="s">
        <v>140</v>
      </c>
      <c r="C123" s="5" t="s">
        <v>715</v>
      </c>
      <c r="D123" s="5" t="s">
        <v>716</v>
      </c>
      <c r="E123" s="5" t="s">
        <v>717</v>
      </c>
      <c r="F123" s="7">
        <v>20032370</v>
      </c>
      <c r="G123" s="5" t="s">
        <v>718</v>
      </c>
      <c r="H123" s="5" t="s">
        <v>351</v>
      </c>
      <c r="I123" s="5" t="s">
        <v>369</v>
      </c>
      <c r="J123" s="6">
        <v>21000</v>
      </c>
      <c r="K123" s="5" t="s">
        <v>827</v>
      </c>
      <c r="L123" s="5" t="s">
        <v>828</v>
      </c>
      <c r="M123" s="8" t="s">
        <v>829</v>
      </c>
      <c r="N123" s="8" t="s">
        <v>594</v>
      </c>
      <c r="O123" s="6">
        <v>1571500</v>
      </c>
      <c r="P123" s="6">
        <v>1265250</v>
      </c>
      <c r="Q123" s="7">
        <v>39</v>
      </c>
      <c r="R123" s="7">
        <v>0</v>
      </c>
    </row>
    <row r="124" spans="1:18">
      <c r="A124" s="5" t="s">
        <v>15</v>
      </c>
      <c r="B124" s="5" t="s">
        <v>140</v>
      </c>
      <c r="C124" s="5" t="s">
        <v>520</v>
      </c>
      <c r="D124" s="5" t="s">
        <v>366</v>
      </c>
      <c r="E124" s="5" t="s">
        <v>521</v>
      </c>
      <c r="F124" s="7">
        <v>18003758</v>
      </c>
      <c r="G124" s="5" t="s">
        <v>522</v>
      </c>
      <c r="H124" s="5" t="s">
        <v>351</v>
      </c>
      <c r="I124" s="5" t="s">
        <v>352</v>
      </c>
      <c r="J124" s="6">
        <v>21000</v>
      </c>
      <c r="K124" s="5" t="s">
        <v>830</v>
      </c>
      <c r="L124" s="5" t="s">
        <v>831</v>
      </c>
      <c r="M124" s="8" t="s">
        <v>832</v>
      </c>
      <c r="N124" s="8" t="s">
        <v>833</v>
      </c>
      <c r="O124" s="6">
        <v>1515500</v>
      </c>
      <c r="P124" s="6">
        <v>927500</v>
      </c>
      <c r="Q124" s="7">
        <v>8</v>
      </c>
      <c r="R124" s="7">
        <v>0</v>
      </c>
    </row>
    <row r="125" spans="1:18">
      <c r="A125" s="5" t="s">
        <v>15</v>
      </c>
      <c r="B125" s="5" t="s">
        <v>140</v>
      </c>
      <c r="C125" s="5" t="s">
        <v>727</v>
      </c>
      <c r="D125" s="5" t="s">
        <v>358</v>
      </c>
      <c r="E125" s="5" t="s">
        <v>728</v>
      </c>
      <c r="F125" s="7">
        <v>18002333</v>
      </c>
      <c r="G125" s="5" t="s">
        <v>729</v>
      </c>
      <c r="H125" s="5" t="s">
        <v>351</v>
      </c>
      <c r="I125" s="5" t="s">
        <v>352</v>
      </c>
      <c r="J125" s="6">
        <v>21000</v>
      </c>
      <c r="K125" s="5" t="s">
        <v>834</v>
      </c>
      <c r="L125" s="5" t="s">
        <v>640</v>
      </c>
      <c r="M125" s="8" t="s">
        <v>835</v>
      </c>
      <c r="N125" s="8" t="s">
        <v>836</v>
      </c>
      <c r="O125" s="6">
        <v>1030750</v>
      </c>
      <c r="P125" s="6">
        <v>966000</v>
      </c>
      <c r="Q125" s="7">
        <v>14</v>
      </c>
      <c r="R125" s="7">
        <v>0</v>
      </c>
    </row>
    <row r="126" spans="1:18">
      <c r="A126" s="5" t="s">
        <v>15</v>
      </c>
      <c r="B126" s="5" t="s">
        <v>140</v>
      </c>
      <c r="C126" s="5" t="s">
        <v>577</v>
      </c>
      <c r="D126" s="5" t="s">
        <v>578</v>
      </c>
      <c r="E126" s="5" t="s">
        <v>579</v>
      </c>
      <c r="F126" s="7">
        <v>18003804</v>
      </c>
      <c r="G126" s="5" t="s">
        <v>580</v>
      </c>
      <c r="H126" s="5" t="s">
        <v>351</v>
      </c>
      <c r="I126" s="5" t="s">
        <v>352</v>
      </c>
      <c r="J126" s="6">
        <v>21000</v>
      </c>
      <c r="K126" s="5" t="s">
        <v>837</v>
      </c>
      <c r="L126" s="5" t="s">
        <v>838</v>
      </c>
      <c r="M126" s="8" t="s">
        <v>839</v>
      </c>
      <c r="N126" s="8" t="s">
        <v>840</v>
      </c>
      <c r="O126" s="6">
        <v>1016750</v>
      </c>
      <c r="P126" s="6">
        <v>1009750</v>
      </c>
      <c r="Q126" s="7">
        <v>18</v>
      </c>
      <c r="R126" s="7">
        <v>0</v>
      </c>
    </row>
    <row r="127" spans="1:18">
      <c r="A127" s="5" t="s">
        <v>15</v>
      </c>
      <c r="B127" s="5" t="s">
        <v>140</v>
      </c>
      <c r="C127" s="5" t="s">
        <v>661</v>
      </c>
      <c r="D127" s="5" t="s">
        <v>495</v>
      </c>
      <c r="E127" s="5" t="s">
        <v>662</v>
      </c>
      <c r="F127" s="7">
        <v>18000139</v>
      </c>
      <c r="G127" s="5" t="s">
        <v>663</v>
      </c>
      <c r="H127" s="5" t="s">
        <v>351</v>
      </c>
      <c r="I127" s="5" t="s">
        <v>369</v>
      </c>
      <c r="J127" s="6">
        <v>21000</v>
      </c>
      <c r="K127" s="5" t="s">
        <v>841</v>
      </c>
      <c r="L127" s="5" t="s">
        <v>842</v>
      </c>
      <c r="M127" s="8" t="s">
        <v>843</v>
      </c>
      <c r="N127" s="8" t="s">
        <v>429</v>
      </c>
      <c r="O127" s="6">
        <v>549500</v>
      </c>
      <c r="P127" s="6">
        <v>448000</v>
      </c>
      <c r="Q127" s="7">
        <v>18</v>
      </c>
      <c r="R127" s="7">
        <v>0</v>
      </c>
    </row>
    <row r="128" spans="1:18">
      <c r="A128" s="5" t="s">
        <v>15</v>
      </c>
      <c r="B128" s="5" t="s">
        <v>140</v>
      </c>
      <c r="C128" s="5" t="s">
        <v>844</v>
      </c>
      <c r="D128" s="5" t="s">
        <v>716</v>
      </c>
      <c r="E128" s="5" t="s">
        <v>845</v>
      </c>
      <c r="F128" s="7">
        <v>40003538</v>
      </c>
      <c r="G128" s="5" t="s">
        <v>705</v>
      </c>
      <c r="H128" s="5" t="s">
        <v>351</v>
      </c>
      <c r="I128" s="5" t="s">
        <v>369</v>
      </c>
      <c r="J128" s="6">
        <v>21000</v>
      </c>
      <c r="K128" s="5" t="s">
        <v>846</v>
      </c>
      <c r="L128" s="5" t="s">
        <v>847</v>
      </c>
      <c r="M128" s="8" t="s">
        <v>848</v>
      </c>
      <c r="N128" s="8" t="s">
        <v>849</v>
      </c>
      <c r="O128" s="6">
        <v>264250</v>
      </c>
      <c r="P128" s="6">
        <v>264250</v>
      </c>
      <c r="Q128" s="7">
        <v>3</v>
      </c>
      <c r="R128" s="7">
        <v>0</v>
      </c>
    </row>
    <row r="129" spans="1:18">
      <c r="A129" s="5" t="s">
        <v>15</v>
      </c>
      <c r="B129" s="5" t="s">
        <v>140</v>
      </c>
      <c r="C129" s="5" t="s">
        <v>398</v>
      </c>
      <c r="D129" s="5" t="s">
        <v>383</v>
      </c>
      <c r="E129" s="5" t="s">
        <v>399</v>
      </c>
      <c r="F129" s="7">
        <v>18002101</v>
      </c>
      <c r="G129" s="5" t="s">
        <v>400</v>
      </c>
      <c r="H129" s="5" t="s">
        <v>351</v>
      </c>
      <c r="I129" s="5" t="s">
        <v>369</v>
      </c>
      <c r="J129" s="6">
        <v>33269.19921875</v>
      </c>
      <c r="K129" s="5" t="s">
        <v>850</v>
      </c>
      <c r="L129" s="5" t="s">
        <v>851</v>
      </c>
      <c r="M129" s="8" t="s">
        <v>852</v>
      </c>
      <c r="N129" s="8" t="s">
        <v>273</v>
      </c>
      <c r="O129" s="6">
        <v>397333.34375</v>
      </c>
      <c r="P129" s="6">
        <v>397333.34375</v>
      </c>
      <c r="Q129" s="7">
        <v>26</v>
      </c>
      <c r="R129" s="7">
        <v>0</v>
      </c>
    </row>
    <row r="130" spans="1:18">
      <c r="A130" s="5" t="s">
        <v>15</v>
      </c>
      <c r="B130" s="5" t="s">
        <v>140</v>
      </c>
      <c r="C130" s="5" t="s">
        <v>853</v>
      </c>
      <c r="D130" s="5" t="s">
        <v>458</v>
      </c>
      <c r="E130" s="5" t="s">
        <v>854</v>
      </c>
      <c r="F130" s="7">
        <v>13500311</v>
      </c>
      <c r="G130" s="5" t="s">
        <v>855</v>
      </c>
      <c r="H130" s="5" t="s">
        <v>351</v>
      </c>
      <c r="I130" s="5" t="s">
        <v>352</v>
      </c>
      <c r="J130" s="6">
        <v>21000</v>
      </c>
      <c r="K130" s="5" t="s">
        <v>856</v>
      </c>
      <c r="L130" s="5" t="s">
        <v>857</v>
      </c>
      <c r="M130" s="8" t="s">
        <v>858</v>
      </c>
      <c r="N130" s="8" t="s">
        <v>859</v>
      </c>
      <c r="O130" s="6">
        <v>176750</v>
      </c>
      <c r="P130" s="6">
        <v>176750</v>
      </c>
      <c r="Q130" s="7">
        <v>3</v>
      </c>
      <c r="R130" s="7">
        <v>0</v>
      </c>
    </row>
    <row r="131" spans="1:18">
      <c r="A131" s="5" t="s">
        <v>15</v>
      </c>
      <c r="B131" s="5" t="s">
        <v>140</v>
      </c>
      <c r="C131" s="5" t="s">
        <v>494</v>
      </c>
      <c r="D131" s="5" t="s">
        <v>495</v>
      </c>
      <c r="E131" s="5" t="s">
        <v>496</v>
      </c>
      <c r="F131" s="7">
        <v>18003931</v>
      </c>
      <c r="G131" s="5" t="s">
        <v>497</v>
      </c>
      <c r="H131" s="5" t="s">
        <v>351</v>
      </c>
      <c r="I131" s="5" t="s">
        <v>352</v>
      </c>
      <c r="J131" s="6">
        <v>28250</v>
      </c>
      <c r="K131" s="5" t="s">
        <v>860</v>
      </c>
      <c r="L131" s="5" t="s">
        <v>861</v>
      </c>
      <c r="M131" s="8" t="s">
        <v>862</v>
      </c>
      <c r="N131" s="8" t="s">
        <v>373</v>
      </c>
      <c r="O131" s="6">
        <v>156000</v>
      </c>
      <c r="P131" s="6">
        <v>156000</v>
      </c>
      <c r="Q131" s="7">
        <v>8</v>
      </c>
      <c r="R131" s="7">
        <v>0</v>
      </c>
    </row>
    <row r="132" spans="1:18">
      <c r="A132" s="5" t="s">
        <v>15</v>
      </c>
      <c r="B132" s="5" t="s">
        <v>140</v>
      </c>
      <c r="C132" s="5" t="s">
        <v>863</v>
      </c>
      <c r="D132" s="5" t="s">
        <v>864</v>
      </c>
      <c r="E132" s="5" t="s">
        <v>865</v>
      </c>
      <c r="F132" s="7">
        <v>20005166</v>
      </c>
      <c r="G132" s="5" t="s">
        <v>866</v>
      </c>
      <c r="H132" s="5" t="s">
        <v>351</v>
      </c>
      <c r="I132" s="5" t="s">
        <v>369</v>
      </c>
      <c r="J132" s="6">
        <v>21000</v>
      </c>
      <c r="K132" s="5" t="s">
        <v>867</v>
      </c>
      <c r="L132" s="5" t="s">
        <v>868</v>
      </c>
      <c r="M132" s="8" t="s">
        <v>869</v>
      </c>
      <c r="N132" s="8" t="s">
        <v>869</v>
      </c>
      <c r="O132" s="6">
        <v>36750</v>
      </c>
      <c r="P132" s="6">
        <v>36750</v>
      </c>
      <c r="Q132" s="7">
        <v>1</v>
      </c>
      <c r="R132" s="7">
        <v>0</v>
      </c>
    </row>
    <row r="133" spans="1:18">
      <c r="A133" s="5" t="s">
        <v>15</v>
      </c>
      <c r="B133" s="5" t="s">
        <v>140</v>
      </c>
      <c r="C133" s="5" t="s">
        <v>870</v>
      </c>
      <c r="D133" s="5" t="s">
        <v>871</v>
      </c>
      <c r="E133" s="5" t="s">
        <v>800</v>
      </c>
      <c r="F133" s="5" t="s">
        <v>49</v>
      </c>
      <c r="G133" s="5" t="s">
        <v>872</v>
      </c>
      <c r="H133" s="5" t="s">
        <v>802</v>
      </c>
      <c r="I133" s="5" t="s">
        <v>803</v>
      </c>
      <c r="J133" s="6">
        <v>21000</v>
      </c>
      <c r="K133" s="5" t="s">
        <v>873</v>
      </c>
      <c r="L133" s="5" t="s">
        <v>874</v>
      </c>
      <c r="M133" s="8" t="s">
        <v>330</v>
      </c>
      <c r="N133" s="8" t="s">
        <v>330</v>
      </c>
      <c r="O133" s="6">
        <v>1750</v>
      </c>
      <c r="P133" s="6">
        <v>1750</v>
      </c>
      <c r="Q133" s="7">
        <v>1</v>
      </c>
      <c r="R133" s="7">
        <v>0</v>
      </c>
    </row>
    <row r="136" spans="1:18">
      <c r="A136" s="27" t="s">
        <v>600</v>
      </c>
      <c r="B136" s="28"/>
      <c r="C136" s="28"/>
      <c r="D136" s="28"/>
      <c r="E136" s="28"/>
    </row>
    <row r="137" spans="1:18">
      <c r="A137" s="4" t="s">
        <v>339</v>
      </c>
      <c r="B137" s="4" t="s">
        <v>316</v>
      </c>
      <c r="C137" s="4" t="s">
        <v>124</v>
      </c>
      <c r="D137" s="4" t="s">
        <v>601</v>
      </c>
      <c r="E137" s="4" t="s">
        <v>131</v>
      </c>
    </row>
    <row r="138" spans="1:18">
      <c r="A138" s="5" t="s">
        <v>602</v>
      </c>
      <c r="B138" s="7">
        <v>19</v>
      </c>
      <c r="C138" s="7">
        <v>1730</v>
      </c>
      <c r="D138" s="8" t="s">
        <v>58</v>
      </c>
      <c r="E138" s="6">
        <v>236755664</v>
      </c>
    </row>
    <row r="140" spans="1:18">
      <c r="A140" s="27" t="s">
        <v>606</v>
      </c>
      <c r="B140" s="28"/>
      <c r="C140" s="28"/>
      <c r="D140" s="28"/>
      <c r="E140" s="28"/>
    </row>
    <row r="141" spans="1:18">
      <c r="A141" s="4" t="s">
        <v>340</v>
      </c>
      <c r="B141" s="4" t="s">
        <v>316</v>
      </c>
      <c r="C141" s="4" t="s">
        <v>124</v>
      </c>
      <c r="D141" s="4" t="s">
        <v>601</v>
      </c>
      <c r="E141" s="4" t="s">
        <v>131</v>
      </c>
    </row>
    <row r="142" spans="1:18">
      <c r="A142" s="5" t="s">
        <v>803</v>
      </c>
      <c r="B142" s="7">
        <v>3</v>
      </c>
      <c r="C142" s="7">
        <v>132</v>
      </c>
      <c r="D142" s="8" t="s">
        <v>953</v>
      </c>
      <c r="E142" s="6">
        <v>115548160</v>
      </c>
    </row>
    <row r="143" spans="1:18">
      <c r="A143" s="5" t="s">
        <v>572</v>
      </c>
      <c r="B143" s="7">
        <v>16</v>
      </c>
      <c r="C143" s="7">
        <v>1598</v>
      </c>
      <c r="D143" s="8" t="s">
        <v>954</v>
      </c>
      <c r="E143" s="6">
        <v>121207496</v>
      </c>
    </row>
    <row r="146" spans="1:16">
      <c r="A146" s="27" t="s">
        <v>611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</row>
    <row r="147" spans="1:16">
      <c r="A147" s="4" t="s">
        <v>62</v>
      </c>
      <c r="B147" s="4" t="s">
        <v>63</v>
      </c>
      <c r="C147" s="4" t="s">
        <v>339</v>
      </c>
      <c r="D147" s="4" t="s">
        <v>316</v>
      </c>
      <c r="E147" s="4" t="s">
        <v>124</v>
      </c>
      <c r="F147" s="4" t="s">
        <v>123</v>
      </c>
      <c r="G147" s="4" t="s">
        <v>317</v>
      </c>
      <c r="H147" s="4" t="s">
        <v>318</v>
      </c>
      <c r="I147" s="4" t="s">
        <v>612</v>
      </c>
      <c r="J147" s="4" t="s">
        <v>613</v>
      </c>
      <c r="K147" s="4" t="s">
        <v>134</v>
      </c>
      <c r="L147" s="4" t="s">
        <v>614</v>
      </c>
      <c r="M147" s="4" t="s">
        <v>8</v>
      </c>
      <c r="N147" s="4" t="s">
        <v>9</v>
      </c>
      <c r="O147" s="4" t="s">
        <v>10</v>
      </c>
      <c r="P147" s="4" t="s">
        <v>131</v>
      </c>
    </row>
    <row r="148" spans="1:16">
      <c r="A148" s="5" t="s">
        <v>798</v>
      </c>
      <c r="B148" s="7">
        <v>288000</v>
      </c>
      <c r="C148" s="5" t="s">
        <v>602</v>
      </c>
      <c r="D148" s="7">
        <v>19</v>
      </c>
      <c r="E148" s="7">
        <v>383</v>
      </c>
      <c r="F148" s="6">
        <v>23289.5</v>
      </c>
      <c r="G148" s="8" t="s">
        <v>955</v>
      </c>
      <c r="H148" s="8" t="s">
        <v>330</v>
      </c>
      <c r="I148" s="8" t="s">
        <v>956</v>
      </c>
      <c r="J148" s="8" t="s">
        <v>957</v>
      </c>
      <c r="K148" s="7">
        <v>250960</v>
      </c>
      <c r="L148" s="6">
        <v>138228.40625</v>
      </c>
      <c r="M148" s="7">
        <v>87</v>
      </c>
      <c r="N148" s="7">
        <v>12</v>
      </c>
      <c r="O148" s="7">
        <v>48</v>
      </c>
      <c r="P148" s="6">
        <v>54478288</v>
      </c>
    </row>
    <row r="150" spans="1:16">
      <c r="A150" s="4" t="s">
        <v>62</v>
      </c>
      <c r="B150" s="4" t="s">
        <v>63</v>
      </c>
      <c r="C150" s="4" t="s">
        <v>339</v>
      </c>
      <c r="D150" s="4" t="s">
        <v>316</v>
      </c>
      <c r="E150" s="4" t="s">
        <v>124</v>
      </c>
      <c r="F150" s="4" t="s">
        <v>123</v>
      </c>
      <c r="G150" s="4" t="s">
        <v>317</v>
      </c>
      <c r="H150" s="4" t="s">
        <v>318</v>
      </c>
      <c r="I150" s="4" t="s">
        <v>612</v>
      </c>
      <c r="J150" s="4" t="s">
        <v>613</v>
      </c>
      <c r="K150" s="4" t="s">
        <v>134</v>
      </c>
      <c r="L150" s="4" t="s">
        <v>614</v>
      </c>
      <c r="M150" s="4" t="s">
        <v>8</v>
      </c>
      <c r="N150" s="4" t="s">
        <v>9</v>
      </c>
      <c r="O150" s="4" t="s">
        <v>10</v>
      </c>
      <c r="P150" s="4" t="s">
        <v>131</v>
      </c>
    </row>
    <row r="151" spans="1:16">
      <c r="A151" s="5" t="s">
        <v>301</v>
      </c>
      <c r="B151" s="7">
        <v>2147483647</v>
      </c>
      <c r="C151" s="5" t="s">
        <v>602</v>
      </c>
      <c r="D151" s="7">
        <v>1</v>
      </c>
      <c r="E151" s="7">
        <v>3</v>
      </c>
      <c r="F151" s="6">
        <v>35000</v>
      </c>
      <c r="G151" s="8" t="s">
        <v>955</v>
      </c>
      <c r="H151" s="8" t="s">
        <v>958</v>
      </c>
      <c r="I151" s="8" t="s">
        <v>959</v>
      </c>
      <c r="J151" s="8" t="s">
        <v>302</v>
      </c>
      <c r="K151" s="7">
        <v>35000</v>
      </c>
      <c r="L151" s="6">
        <v>35000</v>
      </c>
      <c r="M151" s="7">
        <v>0</v>
      </c>
      <c r="N151" s="7">
        <v>0</v>
      </c>
      <c r="O151" s="7">
        <v>0</v>
      </c>
      <c r="P151" s="6">
        <v>26034166</v>
      </c>
    </row>
    <row r="153" spans="1:16">
      <c r="A153" s="4" t="s">
        <v>62</v>
      </c>
      <c r="B153" s="4" t="s">
        <v>63</v>
      </c>
      <c r="C153" s="4" t="s">
        <v>339</v>
      </c>
      <c r="D153" s="4" t="s">
        <v>316</v>
      </c>
      <c r="E153" s="4" t="s">
        <v>124</v>
      </c>
      <c r="F153" s="4" t="s">
        <v>123</v>
      </c>
      <c r="G153" s="4" t="s">
        <v>317</v>
      </c>
      <c r="H153" s="4" t="s">
        <v>318</v>
      </c>
      <c r="I153" s="4" t="s">
        <v>612</v>
      </c>
      <c r="J153" s="4" t="s">
        <v>613</v>
      </c>
      <c r="K153" s="4" t="s">
        <v>134</v>
      </c>
      <c r="L153" s="4" t="s">
        <v>614</v>
      </c>
      <c r="M153" s="4" t="s">
        <v>8</v>
      </c>
      <c r="N153" s="4" t="s">
        <v>9</v>
      </c>
      <c r="O153" s="4" t="s">
        <v>10</v>
      </c>
      <c r="P153" s="4" t="s">
        <v>131</v>
      </c>
    </row>
    <row r="154" spans="1:16">
      <c r="A154" s="5" t="s">
        <v>305</v>
      </c>
      <c r="B154" s="7">
        <v>2147483647</v>
      </c>
      <c r="C154" s="5" t="s">
        <v>602</v>
      </c>
      <c r="D154" s="7">
        <v>1</v>
      </c>
      <c r="E154" s="7">
        <v>12</v>
      </c>
      <c r="F154" s="6">
        <v>4000</v>
      </c>
      <c r="G154" s="8" t="s">
        <v>788</v>
      </c>
      <c r="H154" s="8" t="s">
        <v>330</v>
      </c>
      <c r="I154" s="8" t="s">
        <v>789</v>
      </c>
      <c r="J154" s="8" t="s">
        <v>306</v>
      </c>
      <c r="K154" s="7">
        <v>12000</v>
      </c>
      <c r="L154" s="6">
        <v>4740.7001953125</v>
      </c>
      <c r="M154" s="7">
        <v>0</v>
      </c>
      <c r="N154" s="7">
        <v>0</v>
      </c>
      <c r="O154" s="7">
        <v>0</v>
      </c>
      <c r="P154" s="6">
        <v>2469333.25</v>
      </c>
    </row>
    <row r="156" spans="1:16">
      <c r="A156" s="4" t="s">
        <v>62</v>
      </c>
      <c r="B156" s="4" t="s">
        <v>63</v>
      </c>
      <c r="C156" s="4" t="s">
        <v>339</v>
      </c>
      <c r="D156" s="4" t="s">
        <v>316</v>
      </c>
      <c r="E156" s="4" t="s">
        <v>124</v>
      </c>
      <c r="F156" s="4" t="s">
        <v>123</v>
      </c>
      <c r="G156" s="4" t="s">
        <v>317</v>
      </c>
      <c r="H156" s="4" t="s">
        <v>318</v>
      </c>
      <c r="I156" s="4" t="s">
        <v>612</v>
      </c>
      <c r="J156" s="4" t="s">
        <v>613</v>
      </c>
      <c r="K156" s="4" t="s">
        <v>134</v>
      </c>
      <c r="L156" s="4" t="s">
        <v>614</v>
      </c>
      <c r="M156" s="4" t="s">
        <v>8</v>
      </c>
      <c r="N156" s="4" t="s">
        <v>9</v>
      </c>
      <c r="O156" s="4" t="s">
        <v>10</v>
      </c>
      <c r="P156" s="4" t="s">
        <v>131</v>
      </c>
    </row>
    <row r="157" spans="1:16">
      <c r="A157" s="5" t="s">
        <v>299</v>
      </c>
      <c r="B157" s="7">
        <v>2147483647</v>
      </c>
      <c r="C157" s="5" t="s">
        <v>602</v>
      </c>
      <c r="D157" s="7">
        <v>16</v>
      </c>
      <c r="E157" s="7">
        <v>351</v>
      </c>
      <c r="F157" s="6">
        <v>21000</v>
      </c>
      <c r="G157" s="8" t="s">
        <v>780</v>
      </c>
      <c r="H157" s="8" t="s">
        <v>330</v>
      </c>
      <c r="I157" s="8" t="s">
        <v>456</v>
      </c>
      <c r="J157" s="8" t="s">
        <v>300</v>
      </c>
      <c r="K157" s="7">
        <v>231000</v>
      </c>
      <c r="L157" s="6">
        <v>162272.703125</v>
      </c>
      <c r="M157" s="7">
        <v>0</v>
      </c>
      <c r="N157" s="7">
        <v>0</v>
      </c>
      <c r="O157" s="7">
        <v>0</v>
      </c>
      <c r="P157" s="7">
        <v>27541500</v>
      </c>
    </row>
    <row r="159" spans="1:16">
      <c r="A159" s="4" t="s">
        <v>62</v>
      </c>
      <c r="B159" s="4" t="s">
        <v>63</v>
      </c>
      <c r="C159" s="4" t="s">
        <v>339</v>
      </c>
      <c r="D159" s="4" t="s">
        <v>316</v>
      </c>
      <c r="E159" s="4" t="s">
        <v>124</v>
      </c>
      <c r="F159" s="4" t="s">
        <v>123</v>
      </c>
      <c r="G159" s="4" t="s">
        <v>317</v>
      </c>
      <c r="H159" s="4" t="s">
        <v>318</v>
      </c>
      <c r="I159" s="4" t="s">
        <v>612</v>
      </c>
      <c r="J159" s="4" t="s">
        <v>613</v>
      </c>
      <c r="K159" s="4" t="s">
        <v>134</v>
      </c>
      <c r="L159" s="4" t="s">
        <v>614</v>
      </c>
      <c r="M159" s="4" t="s">
        <v>8</v>
      </c>
      <c r="N159" s="4" t="s">
        <v>9</v>
      </c>
      <c r="O159" s="4" t="s">
        <v>10</v>
      </c>
      <c r="P159" s="4" t="s">
        <v>131</v>
      </c>
    </row>
    <row r="160" spans="1:16">
      <c r="A160" s="5" t="s">
        <v>309</v>
      </c>
      <c r="B160" s="7">
        <v>2147483647</v>
      </c>
      <c r="C160" s="5" t="s">
        <v>602</v>
      </c>
      <c r="D160" s="7">
        <v>1</v>
      </c>
      <c r="E160" s="7">
        <v>7</v>
      </c>
      <c r="F160" s="6">
        <v>25000</v>
      </c>
      <c r="G160" s="8" t="s">
        <v>960</v>
      </c>
      <c r="H160" s="8" t="s">
        <v>330</v>
      </c>
      <c r="I160" s="8" t="s">
        <v>961</v>
      </c>
      <c r="J160" s="8" t="s">
        <v>310</v>
      </c>
      <c r="K160" s="7">
        <v>25000</v>
      </c>
      <c r="L160" s="6">
        <v>25000</v>
      </c>
      <c r="M160" s="7">
        <v>0</v>
      </c>
      <c r="N160" s="7">
        <v>0</v>
      </c>
      <c r="O160" s="7">
        <v>0</v>
      </c>
      <c r="P160" s="6">
        <v>5772916.5</v>
      </c>
    </row>
    <row r="162" spans="1:16">
      <c r="A162" s="4" t="s">
        <v>62</v>
      </c>
      <c r="B162" s="4" t="s">
        <v>63</v>
      </c>
      <c r="C162" s="4" t="s">
        <v>339</v>
      </c>
      <c r="D162" s="4" t="s">
        <v>316</v>
      </c>
      <c r="E162" s="4" t="s">
        <v>124</v>
      </c>
      <c r="F162" s="4" t="s">
        <v>123</v>
      </c>
      <c r="G162" s="4" t="s">
        <v>317</v>
      </c>
      <c r="H162" s="4" t="s">
        <v>318</v>
      </c>
      <c r="I162" s="4" t="s">
        <v>612</v>
      </c>
      <c r="J162" s="4" t="s">
        <v>613</v>
      </c>
      <c r="K162" s="4" t="s">
        <v>134</v>
      </c>
      <c r="L162" s="4" t="s">
        <v>614</v>
      </c>
      <c r="M162" s="4" t="s">
        <v>8</v>
      </c>
      <c r="N162" s="4" t="s">
        <v>9</v>
      </c>
      <c r="O162" s="4" t="s">
        <v>10</v>
      </c>
      <c r="P162" s="4" t="s">
        <v>131</v>
      </c>
    </row>
    <row r="163" spans="1:16">
      <c r="A163" s="5" t="s">
        <v>307</v>
      </c>
      <c r="B163" s="7">
        <v>2147483647</v>
      </c>
      <c r="C163" s="5" t="s">
        <v>602</v>
      </c>
      <c r="D163" s="7">
        <v>13</v>
      </c>
      <c r="E163" s="7">
        <v>144</v>
      </c>
      <c r="F163" s="6">
        <v>21000</v>
      </c>
      <c r="G163" s="8" t="s">
        <v>790</v>
      </c>
      <c r="H163" s="8" t="s">
        <v>330</v>
      </c>
      <c r="I163" s="8" t="s">
        <v>791</v>
      </c>
      <c r="J163" s="8" t="s">
        <v>308</v>
      </c>
      <c r="K163" s="7">
        <v>168000</v>
      </c>
      <c r="L163" s="6">
        <v>74454.5</v>
      </c>
      <c r="M163" s="7">
        <v>0</v>
      </c>
      <c r="N163" s="7">
        <v>0</v>
      </c>
      <c r="O163" s="7">
        <v>0</v>
      </c>
      <c r="P163" s="7">
        <v>9758000</v>
      </c>
    </row>
    <row r="165" spans="1:16">
      <c r="A165" s="4" t="s">
        <v>62</v>
      </c>
      <c r="B165" s="4" t="s">
        <v>63</v>
      </c>
      <c r="C165" s="4" t="s">
        <v>339</v>
      </c>
      <c r="D165" s="4" t="s">
        <v>316</v>
      </c>
      <c r="E165" s="4" t="s">
        <v>124</v>
      </c>
      <c r="F165" s="4" t="s">
        <v>123</v>
      </c>
      <c r="G165" s="4" t="s">
        <v>317</v>
      </c>
      <c r="H165" s="4" t="s">
        <v>318</v>
      </c>
      <c r="I165" s="4" t="s">
        <v>612</v>
      </c>
      <c r="J165" s="4" t="s">
        <v>613</v>
      </c>
      <c r="K165" s="4" t="s">
        <v>134</v>
      </c>
      <c r="L165" s="4" t="s">
        <v>614</v>
      </c>
      <c r="M165" s="4" t="s">
        <v>8</v>
      </c>
      <c r="N165" s="4" t="s">
        <v>9</v>
      </c>
      <c r="O165" s="4" t="s">
        <v>10</v>
      </c>
      <c r="P165" s="4" t="s">
        <v>131</v>
      </c>
    </row>
    <row r="166" spans="1:16">
      <c r="A166" s="5" t="s">
        <v>311</v>
      </c>
      <c r="B166" s="7">
        <v>2147483647</v>
      </c>
      <c r="C166" s="5" t="s">
        <v>602</v>
      </c>
      <c r="D166" s="7">
        <v>4</v>
      </c>
      <c r="E166" s="7">
        <v>40</v>
      </c>
      <c r="F166" s="6">
        <v>55000</v>
      </c>
      <c r="G166" s="8" t="s">
        <v>795</v>
      </c>
      <c r="H166" s="8" t="s">
        <v>330</v>
      </c>
      <c r="I166" s="8" t="s">
        <v>796</v>
      </c>
      <c r="J166" s="8" t="s">
        <v>312</v>
      </c>
      <c r="K166" s="7">
        <v>95000</v>
      </c>
      <c r="L166" s="6">
        <v>62142.8984375</v>
      </c>
      <c r="M166" s="7">
        <v>0</v>
      </c>
      <c r="N166" s="7">
        <v>0</v>
      </c>
      <c r="O166" s="7">
        <v>0</v>
      </c>
      <c r="P166" s="6">
        <v>1102083.375</v>
      </c>
    </row>
    <row r="168" spans="1:16">
      <c r="A168" s="4" t="s">
        <v>62</v>
      </c>
      <c r="B168" s="4" t="s">
        <v>63</v>
      </c>
      <c r="C168" s="4" t="s">
        <v>339</v>
      </c>
      <c r="D168" s="4" t="s">
        <v>316</v>
      </c>
      <c r="E168" s="4" t="s">
        <v>124</v>
      </c>
      <c r="F168" s="4" t="s">
        <v>123</v>
      </c>
      <c r="G168" s="4" t="s">
        <v>317</v>
      </c>
      <c r="H168" s="4" t="s">
        <v>318</v>
      </c>
      <c r="I168" s="4" t="s">
        <v>612</v>
      </c>
      <c r="J168" s="4" t="s">
        <v>613</v>
      </c>
      <c r="K168" s="4" t="s">
        <v>134</v>
      </c>
      <c r="L168" s="4" t="s">
        <v>614</v>
      </c>
      <c r="M168" s="4" t="s">
        <v>8</v>
      </c>
      <c r="N168" s="4" t="s">
        <v>9</v>
      </c>
      <c r="O168" s="4" t="s">
        <v>10</v>
      </c>
      <c r="P168" s="4" t="s">
        <v>131</v>
      </c>
    </row>
    <row r="169" spans="1:16">
      <c r="A169" s="5" t="s">
        <v>303</v>
      </c>
      <c r="B169" s="7">
        <v>2147483647</v>
      </c>
      <c r="C169" s="5" t="s">
        <v>602</v>
      </c>
      <c r="D169" s="7">
        <v>1</v>
      </c>
      <c r="E169" s="7">
        <v>17</v>
      </c>
      <c r="F169" s="6">
        <v>462.39999389648437</v>
      </c>
      <c r="G169" s="8" t="s">
        <v>962</v>
      </c>
      <c r="H169" s="8" t="s">
        <v>785</v>
      </c>
      <c r="I169" s="8" t="s">
        <v>963</v>
      </c>
      <c r="J169" s="8" t="s">
        <v>304</v>
      </c>
      <c r="K169" s="7">
        <v>1110</v>
      </c>
      <c r="L169" s="6">
        <v>703</v>
      </c>
      <c r="M169" s="7">
        <v>0</v>
      </c>
      <c r="N169" s="7">
        <v>0</v>
      </c>
      <c r="O169" s="7">
        <v>0</v>
      </c>
      <c r="P169" s="7">
        <v>381790</v>
      </c>
    </row>
    <row r="171" spans="1:16">
      <c r="A171" s="4" t="s">
        <v>62</v>
      </c>
      <c r="B171" s="4" t="s">
        <v>63</v>
      </c>
      <c r="C171" s="4" t="s">
        <v>339</v>
      </c>
      <c r="D171" s="4" t="s">
        <v>316</v>
      </c>
      <c r="E171" s="4" t="s">
        <v>124</v>
      </c>
      <c r="F171" s="4" t="s">
        <v>123</v>
      </c>
      <c r="G171" s="4" t="s">
        <v>317</v>
      </c>
      <c r="H171" s="4" t="s">
        <v>318</v>
      </c>
      <c r="I171" s="4" t="s">
        <v>612</v>
      </c>
      <c r="J171" s="4" t="s">
        <v>613</v>
      </c>
      <c r="K171" s="4" t="s">
        <v>134</v>
      </c>
      <c r="L171" s="4" t="s">
        <v>614</v>
      </c>
      <c r="M171" s="4" t="s">
        <v>8</v>
      </c>
      <c r="N171" s="4" t="s">
        <v>9</v>
      </c>
      <c r="O171" s="4" t="s">
        <v>10</v>
      </c>
      <c r="P171" s="4" t="s">
        <v>131</v>
      </c>
    </row>
    <row r="172" spans="1:16">
      <c r="A172" s="5" t="s">
        <v>313</v>
      </c>
      <c r="B172" s="7">
        <v>2147483647</v>
      </c>
      <c r="C172" s="5" t="s">
        <v>602</v>
      </c>
      <c r="D172" s="7">
        <v>1</v>
      </c>
      <c r="E172" s="7">
        <v>1</v>
      </c>
      <c r="F172" s="6">
        <v>6000</v>
      </c>
      <c r="G172" s="8" t="s">
        <v>576</v>
      </c>
      <c r="H172" s="8" t="s">
        <v>576</v>
      </c>
      <c r="I172" s="8" t="s">
        <v>576</v>
      </c>
      <c r="J172" s="8" t="s">
        <v>277</v>
      </c>
      <c r="K172" s="7">
        <v>6000</v>
      </c>
      <c r="L172" s="6">
        <v>6000</v>
      </c>
      <c r="M172" s="7">
        <v>0</v>
      </c>
      <c r="N172" s="7">
        <v>0</v>
      </c>
      <c r="O172" s="7">
        <v>0</v>
      </c>
      <c r="P172" s="7">
        <v>2000</v>
      </c>
    </row>
    <row r="174" spans="1:16">
      <c r="A174" s="4" t="s">
        <v>62</v>
      </c>
      <c r="B174" s="4" t="s">
        <v>63</v>
      </c>
      <c r="C174" s="4" t="s">
        <v>339</v>
      </c>
      <c r="D174" s="4" t="s">
        <v>316</v>
      </c>
      <c r="E174" s="4" t="s">
        <v>124</v>
      </c>
      <c r="F174" s="4" t="s">
        <v>123</v>
      </c>
      <c r="G174" s="4" t="s">
        <v>317</v>
      </c>
      <c r="H174" s="4" t="s">
        <v>318</v>
      </c>
      <c r="I174" s="4" t="s">
        <v>612</v>
      </c>
      <c r="J174" s="4" t="s">
        <v>613</v>
      </c>
      <c r="K174" s="4" t="s">
        <v>134</v>
      </c>
      <c r="L174" s="4" t="s">
        <v>614</v>
      </c>
      <c r="M174" s="4" t="s">
        <v>8</v>
      </c>
      <c r="N174" s="4" t="s">
        <v>9</v>
      </c>
      <c r="O174" s="4" t="s">
        <v>10</v>
      </c>
      <c r="P174" s="4" t="s">
        <v>131</v>
      </c>
    </row>
    <row r="175" spans="1:16">
      <c r="A175" s="5" t="s">
        <v>950</v>
      </c>
      <c r="B175" s="7">
        <v>288000</v>
      </c>
      <c r="C175" s="5" t="s">
        <v>602</v>
      </c>
      <c r="D175" s="7">
        <v>19</v>
      </c>
      <c r="E175" s="7">
        <v>386</v>
      </c>
      <c r="F175" s="6">
        <v>23271.69921875</v>
      </c>
      <c r="G175" s="8" t="s">
        <v>955</v>
      </c>
      <c r="H175" s="8" t="s">
        <v>330</v>
      </c>
      <c r="I175" s="8" t="s">
        <v>964</v>
      </c>
      <c r="J175" s="8" t="s">
        <v>141</v>
      </c>
      <c r="K175" s="7">
        <v>250960</v>
      </c>
      <c r="L175" s="6">
        <v>138228.40625</v>
      </c>
      <c r="M175" s="7">
        <v>87</v>
      </c>
      <c r="N175" s="7">
        <v>12</v>
      </c>
      <c r="O175" s="7">
        <v>48</v>
      </c>
      <c r="P175" s="6">
        <v>54607788</v>
      </c>
    </row>
    <row r="177" spans="1:16">
      <c r="A177" s="4" t="s">
        <v>62</v>
      </c>
      <c r="B177" s="4" t="s">
        <v>63</v>
      </c>
      <c r="C177" s="4" t="s">
        <v>339</v>
      </c>
      <c r="D177" s="4" t="s">
        <v>316</v>
      </c>
      <c r="E177" s="4" t="s">
        <v>124</v>
      </c>
      <c r="F177" s="4" t="s">
        <v>123</v>
      </c>
      <c r="G177" s="4" t="s">
        <v>317</v>
      </c>
      <c r="H177" s="4" t="s">
        <v>318</v>
      </c>
      <c r="I177" s="4" t="s">
        <v>612</v>
      </c>
      <c r="J177" s="4" t="s">
        <v>613</v>
      </c>
      <c r="K177" s="4" t="s">
        <v>134</v>
      </c>
      <c r="L177" s="4" t="s">
        <v>614</v>
      </c>
      <c r="M177" s="4" t="s">
        <v>8</v>
      </c>
      <c r="N177" s="4" t="s">
        <v>9</v>
      </c>
      <c r="O177" s="4" t="s">
        <v>10</v>
      </c>
      <c r="P177" s="4" t="s">
        <v>131</v>
      </c>
    </row>
    <row r="178" spans="1:16">
      <c r="A178" s="5" t="s">
        <v>140</v>
      </c>
      <c r="B178" s="7">
        <v>288000</v>
      </c>
      <c r="C178" s="5" t="s">
        <v>602</v>
      </c>
      <c r="D178" s="7">
        <v>19</v>
      </c>
      <c r="E178" s="7">
        <v>386</v>
      </c>
      <c r="F178" s="6">
        <v>23271.69921875</v>
      </c>
      <c r="G178" s="8" t="s">
        <v>955</v>
      </c>
      <c r="H178" s="8" t="s">
        <v>330</v>
      </c>
      <c r="I178" s="8" t="s">
        <v>964</v>
      </c>
      <c r="J178" s="8" t="s">
        <v>141</v>
      </c>
      <c r="K178" s="7">
        <v>250960</v>
      </c>
      <c r="L178" s="6">
        <v>138228.40625</v>
      </c>
      <c r="M178" s="7">
        <v>87</v>
      </c>
      <c r="N178" s="7">
        <v>12</v>
      </c>
      <c r="O178" s="7">
        <v>48</v>
      </c>
      <c r="P178" s="6">
        <v>54607788</v>
      </c>
    </row>
    <row r="180" spans="1:16">
      <c r="A180" s="27" t="s">
        <v>618</v>
      </c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1:16">
      <c r="A181" s="4" t="s">
        <v>62</v>
      </c>
      <c r="B181" s="4" t="s">
        <v>63</v>
      </c>
      <c r="C181" s="4" t="s">
        <v>340</v>
      </c>
      <c r="D181" s="4" t="s">
        <v>316</v>
      </c>
      <c r="E181" s="4" t="s">
        <v>124</v>
      </c>
      <c r="F181" s="4" t="s">
        <v>123</v>
      </c>
      <c r="G181" s="4" t="s">
        <v>317</v>
      </c>
      <c r="H181" s="4" t="s">
        <v>318</v>
      </c>
      <c r="I181" s="4" t="s">
        <v>612</v>
      </c>
      <c r="J181" s="4" t="s">
        <v>613</v>
      </c>
      <c r="K181" s="4" t="s">
        <v>134</v>
      </c>
      <c r="L181" s="4" t="s">
        <v>614</v>
      </c>
      <c r="M181" s="4" t="s">
        <v>8</v>
      </c>
      <c r="N181" s="4" t="s">
        <v>9</v>
      </c>
      <c r="O181" s="4" t="s">
        <v>10</v>
      </c>
      <c r="P181" s="4" t="s">
        <v>131</v>
      </c>
    </row>
    <row r="182" spans="1:16">
      <c r="A182" s="5" t="s">
        <v>798</v>
      </c>
      <c r="B182" s="7">
        <v>288000</v>
      </c>
      <c r="C182" s="5" t="s">
        <v>803</v>
      </c>
      <c r="D182" s="7">
        <v>3</v>
      </c>
      <c r="E182" s="7">
        <v>33</v>
      </c>
      <c r="F182" s="6">
        <v>5510.89990234375</v>
      </c>
      <c r="G182" s="8" t="s">
        <v>955</v>
      </c>
      <c r="H182" s="8" t="s">
        <v>330</v>
      </c>
      <c r="I182" s="8" t="s">
        <v>965</v>
      </c>
      <c r="J182" s="8" t="s">
        <v>966</v>
      </c>
      <c r="K182" s="7">
        <v>61110</v>
      </c>
      <c r="L182" s="6">
        <v>40486.80078125</v>
      </c>
      <c r="M182" s="7">
        <v>21</v>
      </c>
      <c r="N182" s="7">
        <v>12</v>
      </c>
      <c r="O182" s="7">
        <v>14</v>
      </c>
      <c r="P182" s="6">
        <v>28887040</v>
      </c>
    </row>
    <row r="183" spans="1:16">
      <c r="A183" s="5" t="s">
        <v>798</v>
      </c>
      <c r="B183" s="7">
        <v>288000</v>
      </c>
      <c r="C183" s="5" t="s">
        <v>572</v>
      </c>
      <c r="D183" s="7">
        <v>16</v>
      </c>
      <c r="E183" s="7">
        <v>350</v>
      </c>
      <c r="F183" s="6">
        <v>24965.69921875</v>
      </c>
      <c r="G183" s="8" t="s">
        <v>960</v>
      </c>
      <c r="H183" s="8" t="s">
        <v>330</v>
      </c>
      <c r="I183" s="8" t="s">
        <v>894</v>
      </c>
      <c r="J183" s="8" t="s">
        <v>967</v>
      </c>
      <c r="K183" s="7">
        <v>211000</v>
      </c>
      <c r="L183" s="6">
        <v>138545.5</v>
      </c>
      <c r="M183" s="7">
        <v>73</v>
      </c>
      <c r="N183" s="7">
        <v>29</v>
      </c>
      <c r="O183" s="7">
        <v>48</v>
      </c>
      <c r="P183" s="6">
        <v>25591250</v>
      </c>
    </row>
    <row r="185" spans="1:16">
      <c r="A185" s="4" t="s">
        <v>62</v>
      </c>
      <c r="B185" s="4" t="s">
        <v>63</v>
      </c>
      <c r="C185" s="4" t="s">
        <v>340</v>
      </c>
      <c r="D185" s="4" t="s">
        <v>316</v>
      </c>
      <c r="E185" s="4" t="s">
        <v>124</v>
      </c>
      <c r="F185" s="4" t="s">
        <v>123</v>
      </c>
      <c r="G185" s="4" t="s">
        <v>317</v>
      </c>
      <c r="H185" s="4" t="s">
        <v>318</v>
      </c>
      <c r="I185" s="4" t="s">
        <v>612</v>
      </c>
      <c r="J185" s="4" t="s">
        <v>613</v>
      </c>
      <c r="K185" s="4" t="s">
        <v>134</v>
      </c>
      <c r="L185" s="4" t="s">
        <v>614</v>
      </c>
      <c r="M185" s="4" t="s">
        <v>8</v>
      </c>
      <c r="N185" s="4" t="s">
        <v>9</v>
      </c>
      <c r="O185" s="4" t="s">
        <v>10</v>
      </c>
      <c r="P185" s="4" t="s">
        <v>131</v>
      </c>
    </row>
    <row r="186" spans="1:16">
      <c r="A186" s="5" t="s">
        <v>301</v>
      </c>
      <c r="B186" s="7">
        <v>2147483647</v>
      </c>
      <c r="C186" s="5" t="s">
        <v>803</v>
      </c>
      <c r="D186" s="7">
        <v>1</v>
      </c>
      <c r="E186" s="7">
        <v>3</v>
      </c>
      <c r="F186" s="6">
        <v>35000</v>
      </c>
      <c r="G186" s="8" t="s">
        <v>955</v>
      </c>
      <c r="H186" s="8" t="s">
        <v>958</v>
      </c>
      <c r="I186" s="8" t="s">
        <v>959</v>
      </c>
      <c r="J186" s="8" t="s">
        <v>302</v>
      </c>
      <c r="K186" s="7">
        <v>35000</v>
      </c>
      <c r="L186" s="6">
        <v>35000</v>
      </c>
      <c r="M186" s="7">
        <v>0</v>
      </c>
      <c r="N186" s="7">
        <v>0</v>
      </c>
      <c r="O186" s="7">
        <v>0</v>
      </c>
      <c r="P186" s="6">
        <v>26034166</v>
      </c>
    </row>
    <row r="188" spans="1:16">
      <c r="A188" s="4" t="s">
        <v>62</v>
      </c>
      <c r="B188" s="4" t="s">
        <v>63</v>
      </c>
      <c r="C188" s="4" t="s">
        <v>340</v>
      </c>
      <c r="D188" s="4" t="s">
        <v>316</v>
      </c>
      <c r="E188" s="4" t="s">
        <v>124</v>
      </c>
      <c r="F188" s="4" t="s">
        <v>123</v>
      </c>
      <c r="G188" s="4" t="s">
        <v>317</v>
      </c>
      <c r="H188" s="4" t="s">
        <v>318</v>
      </c>
      <c r="I188" s="4" t="s">
        <v>612</v>
      </c>
      <c r="J188" s="4" t="s">
        <v>613</v>
      </c>
      <c r="K188" s="4" t="s">
        <v>134</v>
      </c>
      <c r="L188" s="4" t="s">
        <v>614</v>
      </c>
      <c r="M188" s="4" t="s">
        <v>8</v>
      </c>
      <c r="N188" s="4" t="s">
        <v>9</v>
      </c>
      <c r="O188" s="4" t="s">
        <v>10</v>
      </c>
      <c r="P188" s="4" t="s">
        <v>131</v>
      </c>
    </row>
    <row r="189" spans="1:16">
      <c r="A189" s="5" t="s">
        <v>305</v>
      </c>
      <c r="B189" s="7">
        <v>2147483647</v>
      </c>
      <c r="C189" s="5" t="s">
        <v>803</v>
      </c>
      <c r="D189" s="7">
        <v>1</v>
      </c>
      <c r="E189" s="7">
        <v>12</v>
      </c>
      <c r="F189" s="6">
        <v>4000</v>
      </c>
      <c r="G189" s="8" t="s">
        <v>788</v>
      </c>
      <c r="H189" s="8" t="s">
        <v>330</v>
      </c>
      <c r="I189" s="8" t="s">
        <v>789</v>
      </c>
      <c r="J189" s="8" t="s">
        <v>306</v>
      </c>
      <c r="K189" s="7">
        <v>12000</v>
      </c>
      <c r="L189" s="6">
        <v>4740.7001953125</v>
      </c>
      <c r="M189" s="7">
        <v>0</v>
      </c>
      <c r="N189" s="7">
        <v>0</v>
      </c>
      <c r="O189" s="7">
        <v>0</v>
      </c>
      <c r="P189" s="6">
        <v>2469333.25</v>
      </c>
    </row>
    <row r="191" spans="1:16">
      <c r="A191" s="4" t="s">
        <v>62</v>
      </c>
      <c r="B191" s="4" t="s">
        <v>63</v>
      </c>
      <c r="C191" s="4" t="s">
        <v>340</v>
      </c>
      <c r="D191" s="4" t="s">
        <v>316</v>
      </c>
      <c r="E191" s="4" t="s">
        <v>124</v>
      </c>
      <c r="F191" s="4" t="s">
        <v>123</v>
      </c>
      <c r="G191" s="4" t="s">
        <v>317</v>
      </c>
      <c r="H191" s="4" t="s">
        <v>318</v>
      </c>
      <c r="I191" s="4" t="s">
        <v>612</v>
      </c>
      <c r="J191" s="4" t="s">
        <v>613</v>
      </c>
      <c r="K191" s="4" t="s">
        <v>134</v>
      </c>
      <c r="L191" s="4" t="s">
        <v>614</v>
      </c>
      <c r="M191" s="4" t="s">
        <v>8</v>
      </c>
      <c r="N191" s="4" t="s">
        <v>9</v>
      </c>
      <c r="O191" s="4" t="s">
        <v>10</v>
      </c>
      <c r="P191" s="4" t="s">
        <v>131</v>
      </c>
    </row>
    <row r="192" spans="1:16">
      <c r="A192" s="5" t="s">
        <v>299</v>
      </c>
      <c r="B192" s="7">
        <v>2147483647</v>
      </c>
      <c r="C192" s="5" t="s">
        <v>572</v>
      </c>
      <c r="D192" s="7">
        <v>15</v>
      </c>
      <c r="E192" s="7">
        <v>350</v>
      </c>
      <c r="F192" s="6">
        <v>21000</v>
      </c>
      <c r="G192" s="8" t="s">
        <v>780</v>
      </c>
      <c r="H192" s="8" t="s">
        <v>330</v>
      </c>
      <c r="I192" s="8" t="s">
        <v>456</v>
      </c>
      <c r="J192" s="8" t="s">
        <v>968</v>
      </c>
      <c r="K192" s="7">
        <v>231000</v>
      </c>
      <c r="L192" s="6">
        <v>162272.703125</v>
      </c>
      <c r="M192" s="7">
        <v>0</v>
      </c>
      <c r="N192" s="7">
        <v>0</v>
      </c>
      <c r="O192" s="7">
        <v>0</v>
      </c>
      <c r="P192" s="7">
        <v>27539750</v>
      </c>
    </row>
    <row r="193" spans="1:16">
      <c r="A193" s="5" t="s">
        <v>299</v>
      </c>
      <c r="B193" s="7">
        <v>2147483647</v>
      </c>
      <c r="C193" s="5" t="s">
        <v>803</v>
      </c>
      <c r="D193" s="7">
        <v>1</v>
      </c>
      <c r="E193" s="7">
        <v>1</v>
      </c>
      <c r="F193" s="6">
        <v>21000</v>
      </c>
      <c r="G193" s="8" t="s">
        <v>330</v>
      </c>
      <c r="H193" s="8" t="s">
        <v>330</v>
      </c>
      <c r="I193" s="8" t="s">
        <v>330</v>
      </c>
      <c r="J193" s="8" t="s">
        <v>87</v>
      </c>
      <c r="K193" s="7">
        <v>21000</v>
      </c>
      <c r="L193" s="6">
        <v>21000</v>
      </c>
      <c r="M193" s="7">
        <v>0</v>
      </c>
      <c r="N193" s="7">
        <v>0</v>
      </c>
      <c r="O193" s="7">
        <v>0</v>
      </c>
      <c r="P193" s="7">
        <v>1750</v>
      </c>
    </row>
    <row r="195" spans="1:16">
      <c r="A195" s="4" t="s">
        <v>62</v>
      </c>
      <c r="B195" s="4" t="s">
        <v>63</v>
      </c>
      <c r="C195" s="4" t="s">
        <v>340</v>
      </c>
      <c r="D195" s="4" t="s">
        <v>316</v>
      </c>
      <c r="E195" s="4" t="s">
        <v>124</v>
      </c>
      <c r="F195" s="4" t="s">
        <v>123</v>
      </c>
      <c r="G195" s="4" t="s">
        <v>317</v>
      </c>
      <c r="H195" s="4" t="s">
        <v>318</v>
      </c>
      <c r="I195" s="4" t="s">
        <v>612</v>
      </c>
      <c r="J195" s="4" t="s">
        <v>613</v>
      </c>
      <c r="K195" s="4" t="s">
        <v>134</v>
      </c>
      <c r="L195" s="4" t="s">
        <v>614</v>
      </c>
      <c r="M195" s="4" t="s">
        <v>8</v>
      </c>
      <c r="N195" s="4" t="s">
        <v>9</v>
      </c>
      <c r="O195" s="4" t="s">
        <v>10</v>
      </c>
      <c r="P195" s="4" t="s">
        <v>131</v>
      </c>
    </row>
    <row r="196" spans="1:16">
      <c r="A196" s="5" t="s">
        <v>309</v>
      </c>
      <c r="B196" s="7">
        <v>2147483647</v>
      </c>
      <c r="C196" s="5" t="s">
        <v>572</v>
      </c>
      <c r="D196" s="7">
        <v>1</v>
      </c>
      <c r="E196" s="7">
        <v>7</v>
      </c>
      <c r="F196" s="6">
        <v>25000</v>
      </c>
      <c r="G196" s="8" t="s">
        <v>960</v>
      </c>
      <c r="H196" s="8" t="s">
        <v>330</v>
      </c>
      <c r="I196" s="8" t="s">
        <v>961</v>
      </c>
      <c r="J196" s="8" t="s">
        <v>310</v>
      </c>
      <c r="K196" s="7">
        <v>25000</v>
      </c>
      <c r="L196" s="6">
        <v>25000</v>
      </c>
      <c r="M196" s="7">
        <v>0</v>
      </c>
      <c r="N196" s="7">
        <v>0</v>
      </c>
      <c r="O196" s="7">
        <v>0</v>
      </c>
      <c r="P196" s="6">
        <v>5772916.5</v>
      </c>
    </row>
    <row r="198" spans="1:16">
      <c r="A198" s="4" t="s">
        <v>62</v>
      </c>
      <c r="B198" s="4" t="s">
        <v>63</v>
      </c>
      <c r="C198" s="4" t="s">
        <v>340</v>
      </c>
      <c r="D198" s="4" t="s">
        <v>316</v>
      </c>
      <c r="E198" s="4" t="s">
        <v>124</v>
      </c>
      <c r="F198" s="4" t="s">
        <v>123</v>
      </c>
      <c r="G198" s="4" t="s">
        <v>317</v>
      </c>
      <c r="H198" s="4" t="s">
        <v>318</v>
      </c>
      <c r="I198" s="4" t="s">
        <v>612</v>
      </c>
      <c r="J198" s="4" t="s">
        <v>613</v>
      </c>
      <c r="K198" s="4" t="s">
        <v>134</v>
      </c>
      <c r="L198" s="4" t="s">
        <v>614</v>
      </c>
      <c r="M198" s="4" t="s">
        <v>8</v>
      </c>
      <c r="N198" s="4" t="s">
        <v>9</v>
      </c>
      <c r="O198" s="4" t="s">
        <v>10</v>
      </c>
      <c r="P198" s="4" t="s">
        <v>131</v>
      </c>
    </row>
    <row r="199" spans="1:16">
      <c r="A199" s="5" t="s">
        <v>307</v>
      </c>
      <c r="B199" s="7">
        <v>2147483647</v>
      </c>
      <c r="C199" s="5" t="s">
        <v>572</v>
      </c>
      <c r="D199" s="7">
        <v>13</v>
      </c>
      <c r="E199" s="7">
        <v>144</v>
      </c>
      <c r="F199" s="6">
        <v>21000</v>
      </c>
      <c r="G199" s="8" t="s">
        <v>790</v>
      </c>
      <c r="H199" s="8" t="s">
        <v>330</v>
      </c>
      <c r="I199" s="8" t="s">
        <v>791</v>
      </c>
      <c r="J199" s="8" t="s">
        <v>308</v>
      </c>
      <c r="K199" s="7">
        <v>168000</v>
      </c>
      <c r="L199" s="6">
        <v>74454.5</v>
      </c>
      <c r="M199" s="7">
        <v>0</v>
      </c>
      <c r="N199" s="7">
        <v>0</v>
      </c>
      <c r="O199" s="7">
        <v>0</v>
      </c>
      <c r="P199" s="7">
        <v>9758000</v>
      </c>
    </row>
    <row r="201" spans="1:16">
      <c r="A201" s="4" t="s">
        <v>62</v>
      </c>
      <c r="B201" s="4" t="s">
        <v>63</v>
      </c>
      <c r="C201" s="4" t="s">
        <v>340</v>
      </c>
      <c r="D201" s="4" t="s">
        <v>316</v>
      </c>
      <c r="E201" s="4" t="s">
        <v>124</v>
      </c>
      <c r="F201" s="4" t="s">
        <v>123</v>
      </c>
      <c r="G201" s="4" t="s">
        <v>317</v>
      </c>
      <c r="H201" s="4" t="s">
        <v>318</v>
      </c>
      <c r="I201" s="4" t="s">
        <v>612</v>
      </c>
      <c r="J201" s="4" t="s">
        <v>613</v>
      </c>
      <c r="K201" s="4" t="s">
        <v>134</v>
      </c>
      <c r="L201" s="4" t="s">
        <v>614</v>
      </c>
      <c r="M201" s="4" t="s">
        <v>8</v>
      </c>
      <c r="N201" s="4" t="s">
        <v>9</v>
      </c>
      <c r="O201" s="4" t="s">
        <v>10</v>
      </c>
      <c r="P201" s="4" t="s">
        <v>131</v>
      </c>
    </row>
    <row r="202" spans="1:16">
      <c r="A202" s="5" t="s">
        <v>311</v>
      </c>
      <c r="B202" s="7">
        <v>2147483647</v>
      </c>
      <c r="C202" s="5" t="s">
        <v>572</v>
      </c>
      <c r="D202" s="7">
        <v>4</v>
      </c>
      <c r="E202" s="7">
        <v>40</v>
      </c>
      <c r="F202" s="6">
        <v>55000</v>
      </c>
      <c r="G202" s="8" t="s">
        <v>795</v>
      </c>
      <c r="H202" s="8" t="s">
        <v>330</v>
      </c>
      <c r="I202" s="8" t="s">
        <v>796</v>
      </c>
      <c r="J202" s="8" t="s">
        <v>312</v>
      </c>
      <c r="K202" s="7">
        <v>95000</v>
      </c>
      <c r="L202" s="6">
        <v>62142.8984375</v>
      </c>
      <c r="M202" s="7">
        <v>0</v>
      </c>
      <c r="N202" s="7">
        <v>0</v>
      </c>
      <c r="O202" s="7">
        <v>0</v>
      </c>
      <c r="P202" s="6">
        <v>1102083.375</v>
      </c>
    </row>
    <row r="204" spans="1:16">
      <c r="A204" s="4" t="s">
        <v>62</v>
      </c>
      <c r="B204" s="4" t="s">
        <v>63</v>
      </c>
      <c r="C204" s="4" t="s">
        <v>340</v>
      </c>
      <c r="D204" s="4" t="s">
        <v>316</v>
      </c>
      <c r="E204" s="4" t="s">
        <v>124</v>
      </c>
      <c r="F204" s="4" t="s">
        <v>123</v>
      </c>
      <c r="G204" s="4" t="s">
        <v>317</v>
      </c>
      <c r="H204" s="4" t="s">
        <v>318</v>
      </c>
      <c r="I204" s="4" t="s">
        <v>612</v>
      </c>
      <c r="J204" s="4" t="s">
        <v>613</v>
      </c>
      <c r="K204" s="4" t="s">
        <v>134</v>
      </c>
      <c r="L204" s="4" t="s">
        <v>614</v>
      </c>
      <c r="M204" s="4" t="s">
        <v>8</v>
      </c>
      <c r="N204" s="4" t="s">
        <v>9</v>
      </c>
      <c r="O204" s="4" t="s">
        <v>10</v>
      </c>
      <c r="P204" s="4" t="s">
        <v>131</v>
      </c>
    </row>
    <row r="205" spans="1:16">
      <c r="A205" s="5" t="s">
        <v>303</v>
      </c>
      <c r="B205" s="7">
        <v>2147483647</v>
      </c>
      <c r="C205" s="5" t="s">
        <v>803</v>
      </c>
      <c r="D205" s="7">
        <v>1</v>
      </c>
      <c r="E205" s="7">
        <v>17</v>
      </c>
      <c r="F205" s="6">
        <v>462.39999389648437</v>
      </c>
      <c r="G205" s="8" t="s">
        <v>962</v>
      </c>
      <c r="H205" s="8" t="s">
        <v>785</v>
      </c>
      <c r="I205" s="8" t="s">
        <v>963</v>
      </c>
      <c r="J205" s="8" t="s">
        <v>304</v>
      </c>
      <c r="K205" s="7">
        <v>1110</v>
      </c>
      <c r="L205" s="6">
        <v>703</v>
      </c>
      <c r="M205" s="7">
        <v>0</v>
      </c>
      <c r="N205" s="7">
        <v>0</v>
      </c>
      <c r="O205" s="7">
        <v>0</v>
      </c>
      <c r="P205" s="7">
        <v>381790</v>
      </c>
    </row>
    <row r="207" spans="1:16">
      <c r="A207" s="4" t="s">
        <v>62</v>
      </c>
      <c r="B207" s="4" t="s">
        <v>63</v>
      </c>
      <c r="C207" s="4" t="s">
        <v>340</v>
      </c>
      <c r="D207" s="4" t="s">
        <v>316</v>
      </c>
      <c r="E207" s="4" t="s">
        <v>124</v>
      </c>
      <c r="F207" s="4" t="s">
        <v>123</v>
      </c>
      <c r="G207" s="4" t="s">
        <v>317</v>
      </c>
      <c r="H207" s="4" t="s">
        <v>318</v>
      </c>
      <c r="I207" s="4" t="s">
        <v>612</v>
      </c>
      <c r="J207" s="4" t="s">
        <v>613</v>
      </c>
      <c r="K207" s="4" t="s">
        <v>134</v>
      </c>
      <c r="L207" s="4" t="s">
        <v>614</v>
      </c>
      <c r="M207" s="4" t="s">
        <v>8</v>
      </c>
      <c r="N207" s="4" t="s">
        <v>9</v>
      </c>
      <c r="O207" s="4" t="s">
        <v>10</v>
      </c>
      <c r="P207" s="4" t="s">
        <v>131</v>
      </c>
    </row>
    <row r="208" spans="1:16">
      <c r="A208" s="5" t="s">
        <v>313</v>
      </c>
      <c r="B208" s="7">
        <v>2147483647</v>
      </c>
      <c r="C208" s="5" t="s">
        <v>572</v>
      </c>
      <c r="D208" s="7">
        <v>1</v>
      </c>
      <c r="E208" s="7">
        <v>1</v>
      </c>
      <c r="F208" s="6">
        <v>6000</v>
      </c>
      <c r="G208" s="8" t="s">
        <v>576</v>
      </c>
      <c r="H208" s="8" t="s">
        <v>576</v>
      </c>
      <c r="I208" s="8" t="s">
        <v>576</v>
      </c>
      <c r="J208" s="8" t="s">
        <v>277</v>
      </c>
      <c r="K208" s="7">
        <v>6000</v>
      </c>
      <c r="L208" s="6">
        <v>6000</v>
      </c>
      <c r="M208" s="7">
        <v>0</v>
      </c>
      <c r="N208" s="7">
        <v>0</v>
      </c>
      <c r="O208" s="7">
        <v>0</v>
      </c>
      <c r="P208" s="7">
        <v>2000</v>
      </c>
    </row>
    <row r="210" spans="1:16">
      <c r="A210" s="4" t="s">
        <v>62</v>
      </c>
      <c r="B210" s="4" t="s">
        <v>63</v>
      </c>
      <c r="C210" s="4" t="s">
        <v>340</v>
      </c>
      <c r="D210" s="4" t="s">
        <v>316</v>
      </c>
      <c r="E210" s="4" t="s">
        <v>124</v>
      </c>
      <c r="F210" s="4" t="s">
        <v>123</v>
      </c>
      <c r="G210" s="4" t="s">
        <v>317</v>
      </c>
      <c r="H210" s="4" t="s">
        <v>318</v>
      </c>
      <c r="I210" s="4" t="s">
        <v>612</v>
      </c>
      <c r="J210" s="4" t="s">
        <v>613</v>
      </c>
      <c r="K210" s="4" t="s">
        <v>134</v>
      </c>
      <c r="L210" s="4" t="s">
        <v>614</v>
      </c>
      <c r="M210" s="4" t="s">
        <v>8</v>
      </c>
      <c r="N210" s="4" t="s">
        <v>9</v>
      </c>
      <c r="O210" s="4" t="s">
        <v>10</v>
      </c>
      <c r="P210" s="4" t="s">
        <v>131</v>
      </c>
    </row>
    <row r="211" spans="1:16">
      <c r="A211" s="5" t="s">
        <v>950</v>
      </c>
      <c r="B211" s="7">
        <v>288000</v>
      </c>
      <c r="C211" s="5" t="s">
        <v>803</v>
      </c>
      <c r="D211" s="7">
        <v>3</v>
      </c>
      <c r="E211" s="7">
        <v>33</v>
      </c>
      <c r="F211" s="6">
        <v>5510.89990234375</v>
      </c>
      <c r="G211" s="8" t="s">
        <v>955</v>
      </c>
      <c r="H211" s="8" t="s">
        <v>330</v>
      </c>
      <c r="I211" s="8" t="s">
        <v>965</v>
      </c>
      <c r="J211" s="8" t="s">
        <v>966</v>
      </c>
      <c r="K211" s="7">
        <v>61110</v>
      </c>
      <c r="L211" s="6">
        <v>40486.80078125</v>
      </c>
      <c r="M211" s="7">
        <v>21</v>
      </c>
      <c r="N211" s="7">
        <v>12</v>
      </c>
      <c r="O211" s="7">
        <v>14</v>
      </c>
      <c r="P211" s="6">
        <v>28887040</v>
      </c>
    </row>
    <row r="212" spans="1:16">
      <c r="A212" s="5" t="s">
        <v>950</v>
      </c>
      <c r="B212" s="7">
        <v>288000</v>
      </c>
      <c r="C212" s="5" t="s">
        <v>572</v>
      </c>
      <c r="D212" s="7">
        <v>16</v>
      </c>
      <c r="E212" s="7">
        <v>353</v>
      </c>
      <c r="F212" s="6">
        <v>24932</v>
      </c>
      <c r="G212" s="8" t="s">
        <v>960</v>
      </c>
      <c r="H212" s="8" t="s">
        <v>330</v>
      </c>
      <c r="I212" s="8" t="s">
        <v>969</v>
      </c>
      <c r="J212" s="8" t="s">
        <v>970</v>
      </c>
      <c r="K212" s="7">
        <v>211000</v>
      </c>
      <c r="L212" s="6">
        <v>138545.5</v>
      </c>
      <c r="M212" s="7">
        <v>73</v>
      </c>
      <c r="N212" s="7">
        <v>29</v>
      </c>
      <c r="O212" s="7">
        <v>48</v>
      </c>
      <c r="P212" s="6">
        <v>25720750</v>
      </c>
    </row>
    <row r="214" spans="1:16">
      <c r="A214" s="4" t="s">
        <v>62</v>
      </c>
      <c r="B214" s="4" t="s">
        <v>63</v>
      </c>
      <c r="C214" s="4" t="s">
        <v>340</v>
      </c>
      <c r="D214" s="4" t="s">
        <v>316</v>
      </c>
      <c r="E214" s="4" t="s">
        <v>124</v>
      </c>
      <c r="F214" s="4" t="s">
        <v>123</v>
      </c>
      <c r="G214" s="4" t="s">
        <v>317</v>
      </c>
      <c r="H214" s="4" t="s">
        <v>318</v>
      </c>
      <c r="I214" s="4" t="s">
        <v>612</v>
      </c>
      <c r="J214" s="4" t="s">
        <v>613</v>
      </c>
      <c r="K214" s="4" t="s">
        <v>134</v>
      </c>
      <c r="L214" s="4" t="s">
        <v>614</v>
      </c>
      <c r="M214" s="4" t="s">
        <v>8</v>
      </c>
      <c r="N214" s="4" t="s">
        <v>9</v>
      </c>
      <c r="O214" s="4" t="s">
        <v>10</v>
      </c>
      <c r="P214" s="4" t="s">
        <v>131</v>
      </c>
    </row>
    <row r="215" spans="1:16">
      <c r="A215" s="5" t="s">
        <v>140</v>
      </c>
      <c r="B215" s="7">
        <v>288000</v>
      </c>
      <c r="C215" s="5" t="s">
        <v>803</v>
      </c>
      <c r="D215" s="7">
        <v>3</v>
      </c>
      <c r="E215" s="7">
        <v>33</v>
      </c>
      <c r="F215" s="6">
        <v>5510.89990234375</v>
      </c>
      <c r="G215" s="8" t="s">
        <v>955</v>
      </c>
      <c r="H215" s="8" t="s">
        <v>330</v>
      </c>
      <c r="I215" s="8" t="s">
        <v>965</v>
      </c>
      <c r="J215" s="8" t="s">
        <v>966</v>
      </c>
      <c r="K215" s="7">
        <v>61110</v>
      </c>
      <c r="L215" s="6">
        <v>40486.80078125</v>
      </c>
      <c r="M215" s="7">
        <v>21</v>
      </c>
      <c r="N215" s="7">
        <v>12</v>
      </c>
      <c r="O215" s="7">
        <v>14</v>
      </c>
      <c r="P215" s="6">
        <v>28887040</v>
      </c>
    </row>
    <row r="216" spans="1:16">
      <c r="A216" s="5" t="s">
        <v>140</v>
      </c>
      <c r="B216" s="7">
        <v>288000</v>
      </c>
      <c r="C216" s="5" t="s">
        <v>572</v>
      </c>
      <c r="D216" s="7">
        <v>16</v>
      </c>
      <c r="E216" s="7">
        <v>353</v>
      </c>
      <c r="F216" s="6">
        <v>24932</v>
      </c>
      <c r="G216" s="8" t="s">
        <v>960</v>
      </c>
      <c r="H216" s="8" t="s">
        <v>330</v>
      </c>
      <c r="I216" s="8" t="s">
        <v>969</v>
      </c>
      <c r="J216" s="8" t="s">
        <v>970</v>
      </c>
      <c r="K216" s="7">
        <v>211000</v>
      </c>
      <c r="L216" s="6">
        <v>138545.5</v>
      </c>
      <c r="M216" s="7">
        <v>73</v>
      </c>
      <c r="N216" s="7">
        <v>29</v>
      </c>
      <c r="O216" s="7">
        <v>48</v>
      </c>
      <c r="P216" s="6">
        <v>25720750</v>
      </c>
    </row>
    <row r="219" spans="1:16">
      <c r="A219" s="27" t="s">
        <v>627</v>
      </c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</row>
    <row r="220" spans="1:16">
      <c r="A220" s="4" t="s">
        <v>0</v>
      </c>
      <c r="B220" s="4" t="s">
        <v>62</v>
      </c>
      <c r="C220" s="4" t="s">
        <v>628</v>
      </c>
      <c r="D220" s="4" t="s">
        <v>629</v>
      </c>
      <c r="E220" s="4" t="s">
        <v>630</v>
      </c>
      <c r="F220" s="4" t="s">
        <v>631</v>
      </c>
      <c r="G220" s="4" t="s">
        <v>632</v>
      </c>
      <c r="H220" s="4" t="s">
        <v>334</v>
      </c>
      <c r="I220" s="4" t="s">
        <v>633</v>
      </c>
      <c r="J220" s="4" t="s">
        <v>337</v>
      </c>
      <c r="K220" s="4" t="s">
        <v>339</v>
      </c>
      <c r="L220" s="4" t="s">
        <v>340</v>
      </c>
    </row>
    <row r="223" spans="1:16">
      <c r="A223" s="27" t="s">
        <v>634</v>
      </c>
      <c r="B223" s="28"/>
      <c r="C223" s="28"/>
    </row>
    <row r="224" spans="1:16">
      <c r="A224" s="4" t="s">
        <v>62</v>
      </c>
      <c r="B224" s="4" t="s">
        <v>63</v>
      </c>
      <c r="C224" s="4" t="s">
        <v>635</v>
      </c>
    </row>
    <row r="225" spans="1:3">
      <c r="A225" s="5" t="s">
        <v>971</v>
      </c>
      <c r="B225" s="7">
        <v>2147483647</v>
      </c>
      <c r="C225" s="5" t="s">
        <v>972</v>
      </c>
    </row>
    <row r="226" spans="1:3">
      <c r="A226" s="5" t="s">
        <v>973</v>
      </c>
      <c r="B226" s="7">
        <v>2147483647</v>
      </c>
      <c r="C226" s="5" t="s">
        <v>972</v>
      </c>
    </row>
    <row r="227" spans="1:3">
      <c r="A227" s="5" t="s">
        <v>974</v>
      </c>
      <c r="B227" s="7">
        <v>2147483647</v>
      </c>
      <c r="C227" s="5" t="s">
        <v>972</v>
      </c>
    </row>
    <row r="228" spans="1:3">
      <c r="A228" s="5" t="s">
        <v>975</v>
      </c>
      <c r="B228" s="7">
        <v>2147483647</v>
      </c>
      <c r="C228" s="5" t="s">
        <v>972</v>
      </c>
    </row>
    <row r="229" spans="1:3">
      <c r="A229" s="5" t="s">
        <v>976</v>
      </c>
      <c r="B229" s="7">
        <v>2147483647</v>
      </c>
      <c r="C229" s="5" t="s">
        <v>972</v>
      </c>
    </row>
    <row r="230" spans="1:3">
      <c r="A230" s="5" t="s">
        <v>977</v>
      </c>
      <c r="B230" s="7">
        <v>2147483647</v>
      </c>
      <c r="C230" s="5" t="s">
        <v>972</v>
      </c>
    </row>
    <row r="231" spans="1:3">
      <c r="A231" s="5" t="s">
        <v>978</v>
      </c>
      <c r="B231" s="7">
        <v>2147483647</v>
      </c>
      <c r="C231" s="5" t="s">
        <v>972</v>
      </c>
    </row>
    <row r="232" spans="1:3">
      <c r="A232" s="5" t="s">
        <v>979</v>
      </c>
      <c r="B232" s="7">
        <v>2147483647</v>
      </c>
      <c r="C232" s="5" t="s">
        <v>972</v>
      </c>
    </row>
    <row r="233" spans="1:3">
      <c r="A233" s="5" t="s">
        <v>980</v>
      </c>
      <c r="B233" s="7">
        <v>2147483647</v>
      </c>
      <c r="C233" s="5" t="s">
        <v>972</v>
      </c>
    </row>
    <row r="234" spans="1:3">
      <c r="A234" s="5" t="s">
        <v>981</v>
      </c>
      <c r="B234" s="7">
        <v>2147483647</v>
      </c>
      <c r="C234" s="5" t="s">
        <v>972</v>
      </c>
    </row>
    <row r="235" spans="1:3">
      <c r="A235" s="5" t="s">
        <v>982</v>
      </c>
      <c r="B235" s="7">
        <v>2147483647</v>
      </c>
      <c r="C235" s="5" t="s">
        <v>972</v>
      </c>
    </row>
    <row r="236" spans="1:3">
      <c r="A236" s="5" t="s">
        <v>983</v>
      </c>
      <c r="B236" s="7">
        <v>2147483647</v>
      </c>
      <c r="C236" s="5" t="s">
        <v>972</v>
      </c>
    </row>
    <row r="237" spans="1:3">
      <c r="A237" s="5" t="s">
        <v>984</v>
      </c>
      <c r="B237" s="7">
        <v>2147483647</v>
      </c>
      <c r="C237" s="5" t="s">
        <v>972</v>
      </c>
    </row>
    <row r="238" spans="1:3">
      <c r="A238" s="5" t="s">
        <v>985</v>
      </c>
      <c r="B238" s="7">
        <v>2147483647</v>
      </c>
      <c r="C238" s="5" t="s">
        <v>972</v>
      </c>
    </row>
    <row r="239" spans="1:3">
      <c r="A239" s="5" t="s">
        <v>986</v>
      </c>
      <c r="B239" s="7">
        <v>2147483647</v>
      </c>
      <c r="C239" s="5" t="s">
        <v>972</v>
      </c>
    </row>
    <row r="240" spans="1:3">
      <c r="A240" s="5" t="s">
        <v>987</v>
      </c>
      <c r="B240" s="7">
        <v>2147483647</v>
      </c>
      <c r="C240" s="5" t="s">
        <v>972</v>
      </c>
    </row>
    <row r="241" spans="1:3">
      <c r="A241" s="5" t="s">
        <v>988</v>
      </c>
      <c r="B241" s="7">
        <v>2147483647</v>
      </c>
      <c r="C241" s="5" t="s">
        <v>972</v>
      </c>
    </row>
    <row r="242" spans="1:3">
      <c r="A242" s="5" t="s">
        <v>989</v>
      </c>
      <c r="B242" s="7">
        <v>2147483647</v>
      </c>
      <c r="C242" s="5" t="s">
        <v>972</v>
      </c>
    </row>
    <row r="243" spans="1:3">
      <c r="A243" s="5" t="s">
        <v>990</v>
      </c>
      <c r="B243" s="7">
        <v>2147483647</v>
      </c>
      <c r="C243" s="5" t="s">
        <v>972</v>
      </c>
    </row>
    <row r="244" spans="1:3">
      <c r="A244" s="5" t="s">
        <v>991</v>
      </c>
      <c r="B244" s="7">
        <v>2147483647</v>
      </c>
      <c r="C244" s="5" t="s">
        <v>972</v>
      </c>
    </row>
    <row r="245" spans="1:3">
      <c r="A245" s="5" t="s">
        <v>992</v>
      </c>
      <c r="B245" s="7">
        <v>2147483647</v>
      </c>
      <c r="C245" s="5" t="s">
        <v>972</v>
      </c>
    </row>
    <row r="246" spans="1:3">
      <c r="A246" s="5" t="s">
        <v>993</v>
      </c>
      <c r="B246" s="7">
        <v>2147483647</v>
      </c>
      <c r="C246" s="5" t="s">
        <v>972</v>
      </c>
    </row>
    <row r="247" spans="1:3">
      <c r="A247" s="5" t="s">
        <v>994</v>
      </c>
      <c r="B247" s="7">
        <v>2147483647</v>
      </c>
      <c r="C247" s="5" t="s">
        <v>972</v>
      </c>
    </row>
    <row r="248" spans="1:3">
      <c r="A248" s="5" t="s">
        <v>995</v>
      </c>
      <c r="B248" s="7">
        <v>2147483647</v>
      </c>
      <c r="C248" s="5" t="s">
        <v>972</v>
      </c>
    </row>
    <row r="249" spans="1:3">
      <c r="A249" s="5" t="s">
        <v>996</v>
      </c>
      <c r="B249" s="7">
        <v>2147483647</v>
      </c>
      <c r="C249" s="5" t="s">
        <v>972</v>
      </c>
    </row>
    <row r="250" spans="1:3">
      <c r="A250" s="5" t="s">
        <v>997</v>
      </c>
      <c r="B250" s="7">
        <v>2147483647</v>
      </c>
      <c r="C250" s="5" t="s">
        <v>972</v>
      </c>
    </row>
    <row r="251" spans="1:3">
      <c r="A251" s="5" t="s">
        <v>998</v>
      </c>
      <c r="B251" s="7">
        <v>2147483647</v>
      </c>
      <c r="C251" s="5" t="s">
        <v>972</v>
      </c>
    </row>
    <row r="252" spans="1:3">
      <c r="A252" s="5" t="s">
        <v>999</v>
      </c>
      <c r="B252" s="7">
        <v>2147483647</v>
      </c>
      <c r="C252" s="5" t="s">
        <v>972</v>
      </c>
    </row>
    <row r="253" spans="1:3">
      <c r="A253" s="5" t="s">
        <v>1000</v>
      </c>
      <c r="B253" s="7">
        <v>2147483647</v>
      </c>
      <c r="C253" s="5" t="s">
        <v>972</v>
      </c>
    </row>
    <row r="254" spans="1:3">
      <c r="A254" s="5" t="s">
        <v>1001</v>
      </c>
      <c r="B254" s="7">
        <v>2147483647</v>
      </c>
      <c r="C254" s="5" t="s">
        <v>972</v>
      </c>
    </row>
    <row r="255" spans="1:3">
      <c r="A255" s="5" t="s">
        <v>1002</v>
      </c>
      <c r="B255" s="7">
        <v>2147483647</v>
      </c>
      <c r="C255" s="5" t="s">
        <v>972</v>
      </c>
    </row>
    <row r="256" spans="1:3">
      <c r="A256" s="5" t="s">
        <v>1003</v>
      </c>
      <c r="B256" s="7">
        <v>2147483647</v>
      </c>
      <c r="C256" s="5" t="s">
        <v>972</v>
      </c>
    </row>
    <row r="257" spans="1:3">
      <c r="A257" s="5" t="s">
        <v>1004</v>
      </c>
      <c r="B257" s="7">
        <v>2147483647</v>
      </c>
      <c r="C257" s="5" t="s">
        <v>972</v>
      </c>
    </row>
    <row r="258" spans="1:3">
      <c r="A258" s="5" t="s">
        <v>1005</v>
      </c>
      <c r="B258" s="7">
        <v>2147483647</v>
      </c>
      <c r="C258" s="5" t="s">
        <v>972</v>
      </c>
    </row>
    <row r="259" spans="1:3">
      <c r="A259" s="5" t="s">
        <v>1006</v>
      </c>
      <c r="B259" s="7">
        <v>2147483647</v>
      </c>
      <c r="C259" s="5" t="s">
        <v>972</v>
      </c>
    </row>
    <row r="260" spans="1:3">
      <c r="A260" s="5" t="s">
        <v>1007</v>
      </c>
      <c r="B260" s="7">
        <v>2147483647</v>
      </c>
      <c r="C260" s="5" t="s">
        <v>972</v>
      </c>
    </row>
    <row r="261" spans="1:3">
      <c r="A261" s="5" t="s">
        <v>1008</v>
      </c>
      <c r="B261" s="7">
        <v>2147483647</v>
      </c>
      <c r="C261" s="5" t="s">
        <v>972</v>
      </c>
    </row>
    <row r="262" spans="1:3">
      <c r="A262" s="5" t="s">
        <v>1009</v>
      </c>
      <c r="B262" s="7">
        <v>2147483647</v>
      </c>
      <c r="C262" s="5" t="s">
        <v>972</v>
      </c>
    </row>
    <row r="263" spans="1:3">
      <c r="A263" s="5" t="s">
        <v>1010</v>
      </c>
      <c r="B263" s="7">
        <v>2147483647</v>
      </c>
      <c r="C263" s="5" t="s">
        <v>972</v>
      </c>
    </row>
    <row r="264" spans="1:3">
      <c r="A264" s="5" t="s">
        <v>1011</v>
      </c>
      <c r="B264" s="7">
        <v>2147483647</v>
      </c>
      <c r="C264" s="5" t="s">
        <v>972</v>
      </c>
    </row>
    <row r="265" spans="1:3">
      <c r="A265" s="5" t="s">
        <v>1012</v>
      </c>
      <c r="B265" s="7">
        <v>2147483647</v>
      </c>
      <c r="C265" s="5" t="s">
        <v>972</v>
      </c>
    </row>
    <row r="266" spans="1:3">
      <c r="A266" s="5" t="s">
        <v>1013</v>
      </c>
      <c r="B266" s="7">
        <v>2147483647</v>
      </c>
      <c r="C266" s="5" t="s">
        <v>972</v>
      </c>
    </row>
    <row r="267" spans="1:3">
      <c r="A267" s="5" t="s">
        <v>1014</v>
      </c>
      <c r="B267" s="7">
        <v>2147483647</v>
      </c>
      <c r="C267" s="5" t="s">
        <v>972</v>
      </c>
    </row>
    <row r="268" spans="1:3">
      <c r="A268" s="5" t="s">
        <v>1015</v>
      </c>
      <c r="B268" s="7">
        <v>2147483647</v>
      </c>
      <c r="C268" s="5" t="s">
        <v>972</v>
      </c>
    </row>
    <row r="269" spans="1:3">
      <c r="A269" s="5" t="s">
        <v>1016</v>
      </c>
      <c r="B269" s="7">
        <v>2147483647</v>
      </c>
      <c r="C269" s="5" t="s">
        <v>972</v>
      </c>
    </row>
    <row r="270" spans="1:3">
      <c r="A270" s="5" t="s">
        <v>1017</v>
      </c>
      <c r="B270" s="7">
        <v>2147483647</v>
      </c>
      <c r="C270" s="5" t="s">
        <v>972</v>
      </c>
    </row>
    <row r="271" spans="1:3">
      <c r="A271" s="5" t="s">
        <v>1018</v>
      </c>
      <c r="B271" s="7">
        <v>2147483647</v>
      </c>
      <c r="C271" s="5" t="s">
        <v>972</v>
      </c>
    </row>
    <row r="272" spans="1:3">
      <c r="A272" s="5" t="s">
        <v>1019</v>
      </c>
      <c r="B272" s="7">
        <v>2147483647</v>
      </c>
      <c r="C272" s="5" t="s">
        <v>972</v>
      </c>
    </row>
    <row r="273" spans="1:3">
      <c r="A273" s="5" t="s">
        <v>1020</v>
      </c>
      <c r="B273" s="7">
        <v>2147483647</v>
      </c>
      <c r="C273" s="5" t="s">
        <v>972</v>
      </c>
    </row>
    <row r="274" spans="1:3">
      <c r="A274" s="5" t="s">
        <v>1021</v>
      </c>
      <c r="B274" s="7">
        <v>2147483647</v>
      </c>
      <c r="C274" s="5" t="s">
        <v>972</v>
      </c>
    </row>
    <row r="275" spans="1:3">
      <c r="A275" s="5" t="s">
        <v>1022</v>
      </c>
      <c r="B275" s="7">
        <v>2147483647</v>
      </c>
      <c r="C275" s="5" t="s">
        <v>972</v>
      </c>
    </row>
    <row r="276" spans="1:3">
      <c r="A276" s="5" t="s">
        <v>1023</v>
      </c>
      <c r="B276" s="7">
        <v>2147483647</v>
      </c>
      <c r="C276" s="5" t="s">
        <v>972</v>
      </c>
    </row>
    <row r="277" spans="1:3">
      <c r="A277" s="5" t="s">
        <v>1024</v>
      </c>
      <c r="B277" s="7">
        <v>2147483647</v>
      </c>
      <c r="C277" s="5" t="s">
        <v>972</v>
      </c>
    </row>
    <row r="278" spans="1:3">
      <c r="A278" s="5" t="s">
        <v>1025</v>
      </c>
      <c r="B278" s="7">
        <v>2147483647</v>
      </c>
      <c r="C278" s="5" t="s">
        <v>972</v>
      </c>
    </row>
    <row r="279" spans="1:3">
      <c r="A279" s="5" t="s">
        <v>1026</v>
      </c>
      <c r="B279" s="7">
        <v>2147483647</v>
      </c>
      <c r="C279" s="5" t="s">
        <v>972</v>
      </c>
    </row>
    <row r="280" spans="1:3">
      <c r="A280" s="5" t="s">
        <v>1027</v>
      </c>
      <c r="B280" s="7">
        <v>2147483647</v>
      </c>
      <c r="C280" s="5" t="s">
        <v>972</v>
      </c>
    </row>
    <row r="281" spans="1:3">
      <c r="A281" s="5" t="s">
        <v>1028</v>
      </c>
      <c r="B281" s="7">
        <v>2147483647</v>
      </c>
      <c r="C281" s="5" t="s">
        <v>972</v>
      </c>
    </row>
    <row r="282" spans="1:3">
      <c r="A282" s="5" t="s">
        <v>1029</v>
      </c>
      <c r="B282" s="7">
        <v>2147483647</v>
      </c>
      <c r="C282" s="5" t="s">
        <v>972</v>
      </c>
    </row>
    <row r="283" spans="1:3">
      <c r="A283" s="5" t="s">
        <v>1030</v>
      </c>
      <c r="B283" s="7">
        <v>2147483647</v>
      </c>
      <c r="C283" s="5" t="s">
        <v>972</v>
      </c>
    </row>
    <row r="284" spans="1:3">
      <c r="A284" s="5" t="s">
        <v>1031</v>
      </c>
      <c r="B284" s="7">
        <v>2147483647</v>
      </c>
      <c r="C284" s="5" t="s">
        <v>972</v>
      </c>
    </row>
    <row r="285" spans="1:3">
      <c r="A285" s="5" t="s">
        <v>1032</v>
      </c>
      <c r="B285" s="7">
        <v>2147483647</v>
      </c>
      <c r="C285" s="5" t="s">
        <v>972</v>
      </c>
    </row>
    <row r="286" spans="1:3">
      <c r="A286" s="5" t="s">
        <v>1033</v>
      </c>
      <c r="B286" s="7">
        <v>2147483647</v>
      </c>
      <c r="C286" s="5" t="s">
        <v>972</v>
      </c>
    </row>
    <row r="287" spans="1:3">
      <c r="A287" s="5" t="s">
        <v>1034</v>
      </c>
      <c r="B287" s="7">
        <v>2147483647</v>
      </c>
      <c r="C287" s="5" t="s">
        <v>972</v>
      </c>
    </row>
    <row r="288" spans="1:3">
      <c r="A288" s="5" t="s">
        <v>1035</v>
      </c>
      <c r="B288" s="7">
        <v>2147483647</v>
      </c>
      <c r="C288" s="5" t="s">
        <v>972</v>
      </c>
    </row>
    <row r="289" spans="1:3">
      <c r="A289" s="5" t="s">
        <v>1036</v>
      </c>
      <c r="B289" s="7">
        <v>2147483647</v>
      </c>
      <c r="C289" s="5" t="s">
        <v>972</v>
      </c>
    </row>
    <row r="290" spans="1:3">
      <c r="A290" s="5" t="s">
        <v>1037</v>
      </c>
      <c r="B290" s="7">
        <v>2147483647</v>
      </c>
      <c r="C290" s="5" t="s">
        <v>972</v>
      </c>
    </row>
    <row r="291" spans="1:3">
      <c r="A291" s="5" t="s">
        <v>1038</v>
      </c>
      <c r="B291" s="7">
        <v>2147483647</v>
      </c>
      <c r="C291" s="5" t="s">
        <v>972</v>
      </c>
    </row>
    <row r="292" spans="1:3">
      <c r="A292" s="5" t="s">
        <v>1039</v>
      </c>
      <c r="B292" s="7">
        <v>2147483647</v>
      </c>
      <c r="C292" s="5" t="s">
        <v>972</v>
      </c>
    </row>
    <row r="293" spans="1:3">
      <c r="A293" s="5" t="s">
        <v>1040</v>
      </c>
      <c r="B293" s="7">
        <v>2147483647</v>
      </c>
      <c r="C293" s="5" t="s">
        <v>972</v>
      </c>
    </row>
    <row r="294" spans="1:3">
      <c r="A294" s="5" t="s">
        <v>1041</v>
      </c>
      <c r="B294" s="7">
        <v>2147483647</v>
      </c>
      <c r="C294" s="5" t="s">
        <v>972</v>
      </c>
    </row>
    <row r="295" spans="1:3">
      <c r="A295" s="5" t="s">
        <v>1042</v>
      </c>
      <c r="B295" s="7">
        <v>2147483647</v>
      </c>
      <c r="C295" s="5" t="s">
        <v>972</v>
      </c>
    </row>
    <row r="296" spans="1:3">
      <c r="A296" s="5" t="s">
        <v>1043</v>
      </c>
      <c r="B296" s="7">
        <v>2147483647</v>
      </c>
      <c r="C296" s="5" t="s">
        <v>972</v>
      </c>
    </row>
    <row r="297" spans="1:3">
      <c r="A297" s="5" t="s">
        <v>1044</v>
      </c>
      <c r="B297" s="7">
        <v>2147483647</v>
      </c>
      <c r="C297" s="5" t="s">
        <v>972</v>
      </c>
    </row>
    <row r="298" spans="1:3">
      <c r="A298" s="5" t="s">
        <v>1045</v>
      </c>
      <c r="B298" s="7">
        <v>2147483647</v>
      </c>
      <c r="C298" s="5" t="s">
        <v>972</v>
      </c>
    </row>
    <row r="299" spans="1:3">
      <c r="A299" s="5" t="s">
        <v>1046</v>
      </c>
      <c r="B299" s="7">
        <v>2147483647</v>
      </c>
      <c r="C299" s="5" t="s">
        <v>972</v>
      </c>
    </row>
    <row r="300" spans="1:3">
      <c r="A300" s="5" t="s">
        <v>1047</v>
      </c>
      <c r="B300" s="7">
        <v>2147483647</v>
      </c>
      <c r="C300" s="5" t="s">
        <v>972</v>
      </c>
    </row>
    <row r="301" spans="1:3">
      <c r="A301" s="5" t="s">
        <v>1048</v>
      </c>
      <c r="B301" s="7">
        <v>2147483647</v>
      </c>
      <c r="C301" s="5" t="s">
        <v>972</v>
      </c>
    </row>
    <row r="302" spans="1:3">
      <c r="A302" s="5" t="s">
        <v>1049</v>
      </c>
      <c r="B302" s="7">
        <v>2147483647</v>
      </c>
      <c r="C302" s="5" t="s">
        <v>972</v>
      </c>
    </row>
    <row r="303" spans="1:3">
      <c r="A303" s="5" t="s">
        <v>1050</v>
      </c>
      <c r="B303" s="7">
        <v>2147483647</v>
      </c>
      <c r="C303" s="5" t="s">
        <v>972</v>
      </c>
    </row>
    <row r="304" spans="1:3">
      <c r="A304" s="5" t="s">
        <v>1051</v>
      </c>
      <c r="B304" s="7">
        <v>2147483647</v>
      </c>
      <c r="C304" s="5" t="s">
        <v>972</v>
      </c>
    </row>
    <row r="305" spans="1:3">
      <c r="A305" s="5" t="s">
        <v>1052</v>
      </c>
      <c r="B305" s="7">
        <v>2147483647</v>
      </c>
      <c r="C305" s="5" t="s">
        <v>972</v>
      </c>
    </row>
    <row r="306" spans="1:3">
      <c r="A306" s="5" t="s">
        <v>1053</v>
      </c>
      <c r="B306" s="7">
        <v>2147483647</v>
      </c>
      <c r="C306" s="5" t="s">
        <v>972</v>
      </c>
    </row>
    <row r="307" spans="1:3">
      <c r="A307" s="5" t="s">
        <v>1054</v>
      </c>
      <c r="B307" s="7">
        <v>2147483647</v>
      </c>
      <c r="C307" s="5" t="s">
        <v>972</v>
      </c>
    </row>
    <row r="308" spans="1:3">
      <c r="A308" s="5" t="s">
        <v>1055</v>
      </c>
      <c r="B308" s="7">
        <v>2147483647</v>
      </c>
      <c r="C308" s="5" t="s">
        <v>972</v>
      </c>
    </row>
    <row r="309" spans="1:3">
      <c r="A309" s="5" t="s">
        <v>1056</v>
      </c>
      <c r="B309" s="7">
        <v>2147483647</v>
      </c>
      <c r="C309" s="5" t="s">
        <v>972</v>
      </c>
    </row>
    <row r="310" spans="1:3">
      <c r="A310" s="5" t="s">
        <v>1057</v>
      </c>
      <c r="B310" s="7">
        <v>2147483647</v>
      </c>
      <c r="C310" s="5" t="s">
        <v>972</v>
      </c>
    </row>
    <row r="311" spans="1:3">
      <c r="A311" s="5" t="s">
        <v>1058</v>
      </c>
      <c r="B311" s="7">
        <v>2147483647</v>
      </c>
      <c r="C311" s="5" t="s">
        <v>972</v>
      </c>
    </row>
    <row r="312" spans="1:3">
      <c r="A312" s="5" t="s">
        <v>1059</v>
      </c>
      <c r="B312" s="7">
        <v>2147483647</v>
      </c>
      <c r="C312" s="5" t="s">
        <v>972</v>
      </c>
    </row>
    <row r="313" spans="1:3">
      <c r="A313" s="5" t="s">
        <v>1060</v>
      </c>
      <c r="B313" s="7">
        <v>2147483647</v>
      </c>
      <c r="C313" s="5" t="s">
        <v>972</v>
      </c>
    </row>
    <row r="314" spans="1:3">
      <c r="A314" s="5" t="s">
        <v>1061</v>
      </c>
      <c r="B314" s="7">
        <v>2147483647</v>
      </c>
      <c r="C314" s="5" t="s">
        <v>972</v>
      </c>
    </row>
    <row r="315" spans="1:3">
      <c r="A315" s="5" t="s">
        <v>1062</v>
      </c>
      <c r="B315" s="7">
        <v>2147483647</v>
      </c>
      <c r="C315" s="5" t="s">
        <v>972</v>
      </c>
    </row>
    <row r="316" spans="1:3">
      <c r="A316" s="5" t="s">
        <v>1063</v>
      </c>
      <c r="B316" s="7">
        <v>2147483647</v>
      </c>
      <c r="C316" s="5" t="s">
        <v>972</v>
      </c>
    </row>
    <row r="317" spans="1:3">
      <c r="A317" s="5" t="s">
        <v>1064</v>
      </c>
      <c r="B317" s="7">
        <v>2147483647</v>
      </c>
      <c r="C317" s="5" t="s">
        <v>972</v>
      </c>
    </row>
    <row r="318" spans="1:3">
      <c r="A318" s="5" t="s">
        <v>1065</v>
      </c>
      <c r="B318" s="7">
        <v>2147483647</v>
      </c>
      <c r="C318" s="5" t="s">
        <v>972</v>
      </c>
    </row>
    <row r="319" spans="1:3">
      <c r="A319" s="5" t="s">
        <v>1066</v>
      </c>
      <c r="B319" s="7">
        <v>2147483647</v>
      </c>
      <c r="C319" s="5" t="s">
        <v>972</v>
      </c>
    </row>
    <row r="320" spans="1:3">
      <c r="A320" s="5" t="s">
        <v>1067</v>
      </c>
      <c r="B320" s="7">
        <v>2147483647</v>
      </c>
      <c r="C320" s="5" t="s">
        <v>972</v>
      </c>
    </row>
    <row r="321" spans="1:3">
      <c r="A321" s="5" t="s">
        <v>1068</v>
      </c>
      <c r="B321" s="7">
        <v>2147483647</v>
      </c>
      <c r="C321" s="5" t="s">
        <v>972</v>
      </c>
    </row>
    <row r="322" spans="1:3">
      <c r="A322" s="5" t="s">
        <v>1069</v>
      </c>
      <c r="B322" s="7">
        <v>2147483647</v>
      </c>
      <c r="C322" s="5" t="s">
        <v>972</v>
      </c>
    </row>
    <row r="323" spans="1:3">
      <c r="A323" s="5" t="s">
        <v>1070</v>
      </c>
      <c r="B323" s="7">
        <v>2147483647</v>
      </c>
      <c r="C323" s="5" t="s">
        <v>972</v>
      </c>
    </row>
    <row r="324" spans="1:3">
      <c r="A324" s="5" t="s">
        <v>1071</v>
      </c>
      <c r="B324" s="7">
        <v>2147483647</v>
      </c>
      <c r="C324" s="5" t="s">
        <v>972</v>
      </c>
    </row>
    <row r="325" spans="1:3">
      <c r="A325" s="5" t="s">
        <v>1072</v>
      </c>
      <c r="B325" s="7">
        <v>2147483647</v>
      </c>
      <c r="C325" s="5" t="s">
        <v>972</v>
      </c>
    </row>
    <row r="326" spans="1:3">
      <c r="A326" s="5" t="s">
        <v>1073</v>
      </c>
      <c r="B326" s="7">
        <v>2147483647</v>
      </c>
      <c r="C326" s="5" t="s">
        <v>972</v>
      </c>
    </row>
    <row r="327" spans="1:3">
      <c r="A327" s="5" t="s">
        <v>1074</v>
      </c>
      <c r="B327" s="7">
        <v>2147483647</v>
      </c>
      <c r="C327" s="5" t="s">
        <v>972</v>
      </c>
    </row>
    <row r="328" spans="1:3">
      <c r="A328" s="5" t="s">
        <v>1075</v>
      </c>
      <c r="B328" s="7">
        <v>2147483647</v>
      </c>
      <c r="C328" s="5" t="s">
        <v>972</v>
      </c>
    </row>
    <row r="329" spans="1:3">
      <c r="A329" s="5" t="s">
        <v>1076</v>
      </c>
      <c r="B329" s="7">
        <v>2147483647</v>
      </c>
      <c r="C329" s="5" t="s">
        <v>972</v>
      </c>
    </row>
    <row r="330" spans="1:3">
      <c r="A330" s="5" t="s">
        <v>1077</v>
      </c>
      <c r="B330" s="7">
        <v>2147483647</v>
      </c>
      <c r="C330" s="5" t="s">
        <v>972</v>
      </c>
    </row>
    <row r="331" spans="1:3">
      <c r="A331" s="5" t="s">
        <v>1078</v>
      </c>
      <c r="B331" s="7">
        <v>2147483647</v>
      </c>
      <c r="C331" s="5" t="s">
        <v>972</v>
      </c>
    </row>
    <row r="332" spans="1:3">
      <c r="A332" s="5" t="s">
        <v>1079</v>
      </c>
      <c r="B332" s="7">
        <v>2147483647</v>
      </c>
      <c r="C332" s="5" t="s">
        <v>972</v>
      </c>
    </row>
    <row r="333" spans="1:3">
      <c r="A333" s="5" t="s">
        <v>1080</v>
      </c>
      <c r="B333" s="7">
        <v>2147483647</v>
      </c>
      <c r="C333" s="5" t="s">
        <v>972</v>
      </c>
    </row>
    <row r="334" spans="1:3">
      <c r="A334" s="5" t="s">
        <v>1081</v>
      </c>
      <c r="B334" s="7">
        <v>2147483647</v>
      </c>
      <c r="C334" s="5" t="s">
        <v>972</v>
      </c>
    </row>
    <row r="335" spans="1:3">
      <c r="A335" s="5" t="s">
        <v>1082</v>
      </c>
      <c r="B335" s="7">
        <v>2147483647</v>
      </c>
      <c r="C335" s="5" t="s">
        <v>972</v>
      </c>
    </row>
    <row r="336" spans="1:3">
      <c r="A336" s="5" t="s">
        <v>1083</v>
      </c>
      <c r="B336" s="7">
        <v>2147483647</v>
      </c>
      <c r="C336" s="5" t="s">
        <v>972</v>
      </c>
    </row>
    <row r="337" spans="1:3">
      <c r="A337" s="5" t="s">
        <v>1084</v>
      </c>
      <c r="B337" s="7">
        <v>2147483647</v>
      </c>
      <c r="C337" s="5" t="s">
        <v>972</v>
      </c>
    </row>
    <row r="338" spans="1:3">
      <c r="A338" s="5" t="s">
        <v>1085</v>
      </c>
      <c r="B338" s="7">
        <v>2147483647</v>
      </c>
      <c r="C338" s="5" t="s">
        <v>972</v>
      </c>
    </row>
    <row r="339" spans="1:3">
      <c r="A339" s="5" t="s">
        <v>1086</v>
      </c>
      <c r="B339" s="7">
        <v>2147483647</v>
      </c>
      <c r="C339" s="5" t="s">
        <v>972</v>
      </c>
    </row>
  </sheetData>
  <mergeCells count="8">
    <mergeCell ref="A180:P180"/>
    <mergeCell ref="A219:L219"/>
    <mergeCell ref="A223:C223"/>
    <mergeCell ref="A2:W2"/>
    <mergeCell ref="A17:R17"/>
    <mergeCell ref="A136:E136"/>
    <mergeCell ref="A140:E140"/>
    <mergeCell ref="A146:P146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880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17" t="str">
        <f>HYPERLINK("#A"&amp;MATCH("Catia FR_Pool",A28:A65536,0)+27,"Catia FR_Pool")</f>
        <v>Catia FR_Pool</v>
      </c>
      <c r="B4" s="7">
        <v>22</v>
      </c>
      <c r="C4" s="7">
        <v>32</v>
      </c>
      <c r="D4" s="7">
        <v>521</v>
      </c>
      <c r="E4" s="7">
        <v>1341</v>
      </c>
      <c r="F4" s="6">
        <v>1</v>
      </c>
      <c r="G4" s="8" t="s">
        <v>329</v>
      </c>
      <c r="H4" s="8" t="s">
        <v>330</v>
      </c>
      <c r="I4" s="8" t="s">
        <v>1087</v>
      </c>
      <c r="J4" s="8" t="s">
        <v>1088</v>
      </c>
      <c r="K4" s="7">
        <v>16</v>
      </c>
      <c r="L4" s="7">
        <v>0</v>
      </c>
      <c r="M4" s="7">
        <v>16</v>
      </c>
      <c r="N4" s="7">
        <v>0</v>
      </c>
      <c r="O4" s="6">
        <v>72.699996948242188</v>
      </c>
      <c r="P4" s="6">
        <v>4.5</v>
      </c>
      <c r="Q4" s="6">
        <v>54</v>
      </c>
      <c r="R4" s="7">
        <v>2462</v>
      </c>
      <c r="S4" s="7">
        <v>1978</v>
      </c>
      <c r="T4" s="7">
        <v>15</v>
      </c>
      <c r="U4" s="7">
        <v>29</v>
      </c>
      <c r="V4" s="5" t="s">
        <v>753</v>
      </c>
      <c r="W4" s="5" t="s">
        <v>754</v>
      </c>
    </row>
    <row r="5" spans="1:23">
      <c r="A5" s="17" t="str">
        <f>HYPERLINK("#A"&amp;MATCH("Catia ZAD_Pool",A28:A65536,0)+27,"Catia ZAD_Pool")</f>
        <v>Catia ZAD_Pool</v>
      </c>
      <c r="B5" s="7">
        <v>12</v>
      </c>
      <c r="C5" s="7">
        <v>30</v>
      </c>
      <c r="D5" s="7">
        <v>396</v>
      </c>
      <c r="E5" s="7">
        <v>1200</v>
      </c>
      <c r="F5" s="6">
        <v>1</v>
      </c>
      <c r="G5" s="8" t="s">
        <v>329</v>
      </c>
      <c r="H5" s="8" t="s">
        <v>330</v>
      </c>
      <c r="I5" s="8" t="s">
        <v>1089</v>
      </c>
      <c r="J5" s="8" t="s">
        <v>1090</v>
      </c>
      <c r="K5" s="7">
        <v>12</v>
      </c>
      <c r="L5" s="7">
        <v>0</v>
      </c>
      <c r="M5" s="7">
        <v>12</v>
      </c>
      <c r="N5" s="7">
        <v>0</v>
      </c>
      <c r="O5" s="6">
        <v>100</v>
      </c>
      <c r="P5" s="6">
        <v>58.299999237060547</v>
      </c>
      <c r="Q5" s="6">
        <v>86.5</v>
      </c>
      <c r="R5" s="7">
        <v>1867</v>
      </c>
      <c r="S5" s="7">
        <v>1531</v>
      </c>
      <c r="T5" s="7">
        <v>21</v>
      </c>
      <c r="U5" s="7">
        <v>41</v>
      </c>
      <c r="V5" s="5" t="s">
        <v>753</v>
      </c>
      <c r="W5" s="5" t="s">
        <v>754</v>
      </c>
    </row>
    <row r="6" spans="1:23">
      <c r="A6" s="17" t="str">
        <f>HYPERLINK("#A"&amp;MATCH("Catia ZAD_FR_Pool",A28:A65536,0)+27,"Catia ZAD_FR_Pool")</f>
        <v>Catia ZAD_FR_Pool</v>
      </c>
      <c r="B6" s="7">
        <v>12</v>
      </c>
      <c r="C6" s="7">
        <v>30</v>
      </c>
      <c r="D6" s="7">
        <v>396</v>
      </c>
      <c r="E6" s="7">
        <v>1200</v>
      </c>
      <c r="F6" s="6">
        <v>1</v>
      </c>
      <c r="G6" s="8" t="s">
        <v>329</v>
      </c>
      <c r="H6" s="8" t="s">
        <v>330</v>
      </c>
      <c r="I6" s="8" t="s">
        <v>1089</v>
      </c>
      <c r="J6" s="8" t="s">
        <v>1090</v>
      </c>
      <c r="K6" s="7">
        <v>12</v>
      </c>
      <c r="L6" s="7">
        <v>0</v>
      </c>
      <c r="M6" s="7">
        <v>12</v>
      </c>
      <c r="N6" s="7">
        <v>0</v>
      </c>
      <c r="O6" s="6">
        <v>100</v>
      </c>
      <c r="P6" s="6">
        <v>58.299999237060547</v>
      </c>
      <c r="Q6" s="6">
        <v>86.5</v>
      </c>
      <c r="R6" s="7">
        <v>1867</v>
      </c>
      <c r="S6" s="7">
        <v>1531</v>
      </c>
      <c r="T6" s="7">
        <v>21</v>
      </c>
      <c r="U6" s="7">
        <v>41</v>
      </c>
      <c r="V6" s="5" t="s">
        <v>753</v>
      </c>
      <c r="W6" s="5" t="s">
        <v>754</v>
      </c>
    </row>
    <row r="7" spans="1:23">
      <c r="A7" s="17" t="str">
        <f>HYPERLINK("#A"&amp;MATCH("ZAD",A28:A65536,0)+27,"ZAD")</f>
        <v>ZAD</v>
      </c>
      <c r="B7" s="7">
        <v>4</v>
      </c>
      <c r="C7" s="7">
        <v>21</v>
      </c>
      <c r="D7" s="7">
        <v>102</v>
      </c>
      <c r="E7" s="7">
        <v>90</v>
      </c>
      <c r="F7" s="6">
        <v>1</v>
      </c>
      <c r="G7" s="8" t="s">
        <v>1091</v>
      </c>
      <c r="H7" s="8" t="s">
        <v>330</v>
      </c>
      <c r="I7" s="8" t="s">
        <v>397</v>
      </c>
      <c r="J7" s="8" t="s">
        <v>153</v>
      </c>
      <c r="K7" s="7">
        <v>4</v>
      </c>
      <c r="L7" s="7">
        <v>0</v>
      </c>
      <c r="M7" s="7">
        <v>4</v>
      </c>
      <c r="N7" s="7">
        <v>0</v>
      </c>
      <c r="O7" s="6">
        <v>100</v>
      </c>
      <c r="P7" s="6">
        <v>25</v>
      </c>
      <c r="Q7" s="6">
        <v>79.800003051757813</v>
      </c>
      <c r="R7" s="7">
        <v>470</v>
      </c>
      <c r="S7" s="7">
        <v>407</v>
      </c>
      <c r="T7" s="7">
        <v>16</v>
      </c>
      <c r="U7" s="7">
        <v>33</v>
      </c>
      <c r="V7" s="5" t="s">
        <v>753</v>
      </c>
      <c r="W7" s="5" t="s">
        <v>754</v>
      </c>
    </row>
    <row r="8" spans="1:23">
      <c r="A8" s="17" t="str">
        <f>HYPERLINK("#A"&amp;MATCH("Catia ZAH_Pool",A28:A65536,0)+27,"Catia ZAH_Pool")</f>
        <v>Catia ZAH_Pool</v>
      </c>
      <c r="B8" s="7">
        <v>3</v>
      </c>
      <c r="C8" s="7">
        <v>11</v>
      </c>
      <c r="D8" s="7">
        <v>79</v>
      </c>
      <c r="E8" s="7">
        <v>122</v>
      </c>
      <c r="F8" s="6">
        <v>1</v>
      </c>
      <c r="G8" s="8" t="s">
        <v>1092</v>
      </c>
      <c r="H8" s="8" t="s">
        <v>330</v>
      </c>
      <c r="I8" s="8" t="s">
        <v>1093</v>
      </c>
      <c r="J8" s="8" t="s">
        <v>1094</v>
      </c>
      <c r="K8" s="7">
        <v>3</v>
      </c>
      <c r="L8" s="7">
        <v>0</v>
      </c>
      <c r="M8" s="7">
        <v>3</v>
      </c>
      <c r="N8" s="7">
        <v>0</v>
      </c>
      <c r="O8" s="6">
        <v>100</v>
      </c>
      <c r="P8" s="6">
        <v>33.299999237060547</v>
      </c>
      <c r="Q8" s="6">
        <v>65.199996948242188</v>
      </c>
      <c r="R8" s="7">
        <v>410</v>
      </c>
      <c r="S8" s="7">
        <v>279</v>
      </c>
      <c r="T8" s="7">
        <v>18</v>
      </c>
      <c r="U8" s="7">
        <v>30</v>
      </c>
      <c r="V8" s="5" t="s">
        <v>753</v>
      </c>
      <c r="W8" s="5" t="s">
        <v>754</v>
      </c>
    </row>
    <row r="9" spans="1:23">
      <c r="A9" s="17" t="str">
        <f>HYPERLINK("#A"&amp;MATCH("MD2",A28:A65536,0)+27,"MD2")</f>
        <v>MD2</v>
      </c>
      <c r="B9" s="7">
        <v>1</v>
      </c>
      <c r="C9" s="7">
        <v>3</v>
      </c>
      <c r="D9" s="7">
        <v>20</v>
      </c>
      <c r="E9" s="7">
        <v>22</v>
      </c>
      <c r="F9" s="6">
        <v>1</v>
      </c>
      <c r="G9" s="8" t="s">
        <v>1095</v>
      </c>
      <c r="H9" s="8" t="s">
        <v>540</v>
      </c>
      <c r="I9" s="8" t="s">
        <v>1096</v>
      </c>
      <c r="J9" s="8" t="s">
        <v>158</v>
      </c>
      <c r="K9" s="7">
        <v>1</v>
      </c>
      <c r="L9" s="7">
        <v>0</v>
      </c>
      <c r="M9" s="7">
        <v>1</v>
      </c>
      <c r="N9" s="7">
        <v>0</v>
      </c>
      <c r="O9" s="6">
        <v>100</v>
      </c>
      <c r="P9" s="6">
        <v>100</v>
      </c>
      <c r="Q9" s="6">
        <v>100</v>
      </c>
      <c r="R9" s="7">
        <v>407</v>
      </c>
      <c r="S9" s="7">
        <v>191</v>
      </c>
      <c r="T9" s="7">
        <v>55</v>
      </c>
      <c r="U9" s="7">
        <v>62</v>
      </c>
      <c r="V9" s="5" t="s">
        <v>753</v>
      </c>
      <c r="W9" s="5" t="s">
        <v>754</v>
      </c>
    </row>
    <row r="10" spans="1:23">
      <c r="A10" s="17" t="str">
        <f>HYPERLINK("#A"&amp;MATCH("ZAD+TUB",A28:A65536,0)+27,"ZAD+TUB")</f>
        <v>ZAD+TUB</v>
      </c>
      <c r="B10" s="7">
        <v>2</v>
      </c>
      <c r="C10" s="7">
        <v>9</v>
      </c>
      <c r="D10" s="7">
        <v>48</v>
      </c>
      <c r="E10" s="7">
        <v>40</v>
      </c>
      <c r="F10" s="6">
        <v>1</v>
      </c>
      <c r="G10" s="8" t="s">
        <v>329</v>
      </c>
      <c r="H10" s="8" t="s">
        <v>330</v>
      </c>
      <c r="I10" s="8" t="s">
        <v>1097</v>
      </c>
      <c r="J10" s="8" t="s">
        <v>161</v>
      </c>
      <c r="K10" s="7">
        <v>2</v>
      </c>
      <c r="L10" s="7">
        <v>0</v>
      </c>
      <c r="M10" s="7">
        <v>2</v>
      </c>
      <c r="N10" s="7">
        <v>0</v>
      </c>
      <c r="O10" s="6">
        <v>100</v>
      </c>
      <c r="P10" s="6">
        <v>50</v>
      </c>
      <c r="Q10" s="6">
        <v>77.5</v>
      </c>
      <c r="R10" s="7">
        <v>348</v>
      </c>
      <c r="S10" s="7">
        <v>220</v>
      </c>
      <c r="T10" s="7">
        <v>23</v>
      </c>
      <c r="U10" s="7">
        <v>35</v>
      </c>
      <c r="V10" s="5" t="s">
        <v>753</v>
      </c>
      <c r="W10" s="5" t="s">
        <v>754</v>
      </c>
    </row>
    <row r="11" spans="1:23">
      <c r="A11" s="17" t="str">
        <f>HYPERLINK("#A"&amp;MATCH("ZAH",A28:A65536,0)+27,"ZAH")</f>
        <v>ZAH</v>
      </c>
      <c r="B11" s="7">
        <v>2</v>
      </c>
      <c r="C11" s="7">
        <v>9</v>
      </c>
      <c r="D11" s="7">
        <v>39</v>
      </c>
      <c r="E11" s="7">
        <v>42</v>
      </c>
      <c r="F11" s="6">
        <v>1</v>
      </c>
      <c r="G11" s="8" t="s">
        <v>1092</v>
      </c>
      <c r="H11" s="8" t="s">
        <v>330</v>
      </c>
      <c r="I11" s="8" t="s">
        <v>1098</v>
      </c>
      <c r="J11" s="8" t="s">
        <v>1099</v>
      </c>
      <c r="K11" s="7">
        <v>2</v>
      </c>
      <c r="L11" s="7">
        <v>0</v>
      </c>
      <c r="M11" s="7">
        <v>2</v>
      </c>
      <c r="N11" s="7">
        <v>0</v>
      </c>
      <c r="O11" s="6">
        <v>100</v>
      </c>
      <c r="P11" s="6">
        <v>50</v>
      </c>
      <c r="Q11" s="6">
        <v>75</v>
      </c>
      <c r="R11" s="7">
        <v>238</v>
      </c>
      <c r="S11" s="7">
        <v>151</v>
      </c>
      <c r="T11" s="7">
        <v>16</v>
      </c>
      <c r="U11" s="7">
        <v>24</v>
      </c>
      <c r="V11" s="5" t="s">
        <v>753</v>
      </c>
      <c r="W11" s="5" t="s">
        <v>754</v>
      </c>
    </row>
    <row r="12" spans="1:23">
      <c r="A12" s="17" t="str">
        <f>HYPERLINK("#A"&amp;MATCH("ZAD",A28:A65536,0)+27,"ZAD")</f>
        <v>ZAD</v>
      </c>
      <c r="B12" s="7">
        <v>1</v>
      </c>
      <c r="C12" s="7">
        <v>16</v>
      </c>
      <c r="D12" s="7">
        <v>49</v>
      </c>
      <c r="E12" s="7">
        <v>348</v>
      </c>
      <c r="F12" s="6">
        <v>1</v>
      </c>
      <c r="G12" s="8" t="s">
        <v>620</v>
      </c>
      <c r="H12" s="8" t="s">
        <v>330</v>
      </c>
      <c r="I12" s="8" t="s">
        <v>1100</v>
      </c>
      <c r="J12" s="8" t="s">
        <v>178</v>
      </c>
      <c r="K12" s="7">
        <v>1</v>
      </c>
      <c r="L12" s="7">
        <v>0</v>
      </c>
      <c r="M12" s="7">
        <v>1</v>
      </c>
      <c r="N12" s="7">
        <v>0</v>
      </c>
      <c r="O12" s="6">
        <v>100</v>
      </c>
      <c r="P12" s="6">
        <v>100</v>
      </c>
      <c r="Q12" s="6">
        <v>100</v>
      </c>
      <c r="R12" s="7">
        <v>207</v>
      </c>
      <c r="S12" s="7">
        <v>179</v>
      </c>
      <c r="T12" s="7">
        <v>28</v>
      </c>
      <c r="U12" s="7">
        <v>58</v>
      </c>
      <c r="V12" s="5" t="s">
        <v>753</v>
      </c>
      <c r="W12" s="5" t="s">
        <v>754</v>
      </c>
    </row>
    <row r="13" spans="1:23">
      <c r="A13" s="17" t="str">
        <f>HYPERLINK("#A"&amp;MATCH("ZAD",A28:A65536,0)+27,"ZAD")</f>
        <v>ZAD</v>
      </c>
      <c r="B13" s="7">
        <v>1</v>
      </c>
      <c r="C13" s="7">
        <v>15</v>
      </c>
      <c r="D13" s="7">
        <v>47</v>
      </c>
      <c r="E13" s="7">
        <v>288</v>
      </c>
      <c r="F13" s="6">
        <v>1</v>
      </c>
      <c r="G13" s="8" t="s">
        <v>1101</v>
      </c>
      <c r="H13" s="8" t="s">
        <v>330</v>
      </c>
      <c r="I13" s="8" t="s">
        <v>1102</v>
      </c>
      <c r="J13" s="8" t="s">
        <v>180</v>
      </c>
      <c r="K13" s="7">
        <v>1</v>
      </c>
      <c r="L13" s="7">
        <v>0</v>
      </c>
      <c r="M13" s="7">
        <v>1</v>
      </c>
      <c r="N13" s="7">
        <v>0</v>
      </c>
      <c r="O13" s="6">
        <v>100</v>
      </c>
      <c r="P13" s="6">
        <v>100</v>
      </c>
      <c r="Q13" s="6">
        <v>100</v>
      </c>
      <c r="R13" s="7">
        <v>186</v>
      </c>
      <c r="S13" s="7">
        <v>170</v>
      </c>
      <c r="T13" s="7">
        <v>25</v>
      </c>
      <c r="U13" s="7">
        <v>55</v>
      </c>
      <c r="V13" s="5" t="s">
        <v>753</v>
      </c>
      <c r="W13" s="5" t="s">
        <v>754</v>
      </c>
    </row>
    <row r="14" spans="1:23">
      <c r="A14" s="17" t="str">
        <f>HYPERLINK("#A"&amp;MATCH("ZAD",A28:A65536,0)+27,"ZAD")</f>
        <v>ZAD</v>
      </c>
      <c r="B14" s="7">
        <v>1</v>
      </c>
      <c r="C14" s="7">
        <v>16</v>
      </c>
      <c r="D14" s="7">
        <v>37</v>
      </c>
      <c r="E14" s="7">
        <v>157</v>
      </c>
      <c r="F14" s="6">
        <v>1</v>
      </c>
      <c r="G14" s="8" t="s">
        <v>1103</v>
      </c>
      <c r="H14" s="8" t="s">
        <v>330</v>
      </c>
      <c r="I14" s="8" t="s">
        <v>1104</v>
      </c>
      <c r="J14" s="8" t="s">
        <v>183</v>
      </c>
      <c r="K14" s="7">
        <v>1</v>
      </c>
      <c r="L14" s="7">
        <v>0</v>
      </c>
      <c r="M14" s="7">
        <v>1</v>
      </c>
      <c r="N14" s="7">
        <v>0</v>
      </c>
      <c r="O14" s="6">
        <v>100</v>
      </c>
      <c r="P14" s="6">
        <v>100</v>
      </c>
      <c r="Q14" s="6">
        <v>100</v>
      </c>
      <c r="R14" s="7">
        <v>185</v>
      </c>
      <c r="S14" s="7">
        <v>143</v>
      </c>
      <c r="T14" s="7">
        <v>25</v>
      </c>
      <c r="U14" s="7">
        <v>46</v>
      </c>
      <c r="V14" s="5" t="s">
        <v>753</v>
      </c>
      <c r="W14" s="5" t="s">
        <v>754</v>
      </c>
    </row>
    <row r="15" spans="1:23">
      <c r="A15" s="17" t="str">
        <f>HYPERLINK("#A"&amp;MATCH("ZAD+EWE",A28:A65536,0)+27,"ZAD+EWE")</f>
        <v>ZAD+EWE</v>
      </c>
      <c r="B15" s="7">
        <v>1</v>
      </c>
      <c r="C15" s="7">
        <v>6</v>
      </c>
      <c r="D15" s="7">
        <v>31</v>
      </c>
      <c r="E15" s="7">
        <v>39</v>
      </c>
      <c r="F15" s="6">
        <v>1</v>
      </c>
      <c r="G15" s="8" t="s">
        <v>1105</v>
      </c>
      <c r="H15" s="8" t="s">
        <v>330</v>
      </c>
      <c r="I15" s="8" t="s">
        <v>1106</v>
      </c>
      <c r="J15" s="8" t="s">
        <v>192</v>
      </c>
      <c r="K15" s="7">
        <v>1</v>
      </c>
      <c r="L15" s="7">
        <v>0</v>
      </c>
      <c r="M15" s="7">
        <v>1</v>
      </c>
      <c r="N15" s="7">
        <v>0</v>
      </c>
      <c r="O15" s="6">
        <v>100</v>
      </c>
      <c r="P15" s="6">
        <v>100</v>
      </c>
      <c r="Q15" s="6">
        <v>100</v>
      </c>
      <c r="R15" s="7">
        <v>177</v>
      </c>
      <c r="S15" s="7">
        <v>147</v>
      </c>
      <c r="T15" s="7">
        <v>24</v>
      </c>
      <c r="U15" s="7">
        <v>47</v>
      </c>
      <c r="V15" s="5" t="s">
        <v>753</v>
      </c>
      <c r="W15" s="5" t="s">
        <v>754</v>
      </c>
    </row>
    <row r="16" spans="1:23">
      <c r="A16" s="17" t="str">
        <f>HYPERLINK("#A"&amp;MATCH("ZAD",A28:A65536,0)+27,"ZAD")</f>
        <v>ZAD</v>
      </c>
      <c r="B16" s="7">
        <v>1</v>
      </c>
      <c r="C16" s="7">
        <v>13</v>
      </c>
      <c r="D16" s="7">
        <v>52</v>
      </c>
      <c r="E16" s="7">
        <v>223</v>
      </c>
      <c r="F16" s="6">
        <v>1</v>
      </c>
      <c r="G16" s="8" t="s">
        <v>1107</v>
      </c>
      <c r="H16" s="8" t="s">
        <v>330</v>
      </c>
      <c r="I16" s="8" t="s">
        <v>1108</v>
      </c>
      <c r="J16" s="8" t="s">
        <v>1109</v>
      </c>
      <c r="K16" s="7">
        <v>1</v>
      </c>
      <c r="L16" s="7">
        <v>0</v>
      </c>
      <c r="M16" s="7">
        <v>1</v>
      </c>
      <c r="N16" s="7">
        <v>0</v>
      </c>
      <c r="O16" s="6">
        <v>100</v>
      </c>
      <c r="P16" s="6">
        <v>100</v>
      </c>
      <c r="Q16" s="6">
        <v>100</v>
      </c>
      <c r="R16" s="7">
        <v>173</v>
      </c>
      <c r="S16" s="7">
        <v>159</v>
      </c>
      <c r="T16" s="7">
        <v>23</v>
      </c>
      <c r="U16" s="7">
        <v>51</v>
      </c>
      <c r="V16" s="5" t="s">
        <v>753</v>
      </c>
      <c r="W16" s="5" t="s">
        <v>754</v>
      </c>
    </row>
    <row r="17" spans="1:23">
      <c r="A17" s="17" t="str">
        <f>HYPERLINK("#A"&amp;MATCH("ZAH",A28:A65536,0)+27,"ZAH")</f>
        <v>ZAH</v>
      </c>
      <c r="B17" s="7">
        <v>1</v>
      </c>
      <c r="C17" s="7">
        <v>7</v>
      </c>
      <c r="D17" s="7">
        <v>40</v>
      </c>
      <c r="E17" s="7">
        <v>80</v>
      </c>
      <c r="F17" s="6">
        <v>1</v>
      </c>
      <c r="G17" s="8" t="s">
        <v>1110</v>
      </c>
      <c r="H17" s="8" t="s">
        <v>330</v>
      </c>
      <c r="I17" s="8" t="s">
        <v>1111</v>
      </c>
      <c r="J17" s="8" t="s">
        <v>1112</v>
      </c>
      <c r="K17" s="7">
        <v>1</v>
      </c>
      <c r="L17" s="7">
        <v>0</v>
      </c>
      <c r="M17" s="7">
        <v>1</v>
      </c>
      <c r="N17" s="7">
        <v>0</v>
      </c>
      <c r="O17" s="6">
        <v>100</v>
      </c>
      <c r="P17" s="6">
        <v>100</v>
      </c>
      <c r="Q17" s="6">
        <v>100</v>
      </c>
      <c r="R17" s="7">
        <v>172</v>
      </c>
      <c r="S17" s="7">
        <v>128</v>
      </c>
      <c r="T17" s="7">
        <v>23</v>
      </c>
      <c r="U17" s="7">
        <v>41</v>
      </c>
      <c r="V17" s="5" t="s">
        <v>753</v>
      </c>
      <c r="W17" s="5" t="s">
        <v>754</v>
      </c>
    </row>
    <row r="18" spans="1:23">
      <c r="A18" s="17" t="str">
        <f>HYPERLINK("#A"&amp;MATCH("ZAC",A28:A65536,0)+27,"ZAC")</f>
        <v>ZAC</v>
      </c>
      <c r="B18" s="7">
        <v>1</v>
      </c>
      <c r="C18" s="7">
        <v>5</v>
      </c>
      <c r="D18" s="7">
        <v>28</v>
      </c>
      <c r="E18" s="7">
        <v>15</v>
      </c>
      <c r="F18" s="6">
        <v>1</v>
      </c>
      <c r="G18" s="8" t="s">
        <v>1113</v>
      </c>
      <c r="H18" s="8" t="s">
        <v>330</v>
      </c>
      <c r="I18" s="8" t="s">
        <v>1114</v>
      </c>
      <c r="J18" s="8" t="s">
        <v>1115</v>
      </c>
      <c r="K18" s="7">
        <v>1</v>
      </c>
      <c r="L18" s="7">
        <v>0</v>
      </c>
      <c r="M18" s="7">
        <v>1</v>
      </c>
      <c r="N18" s="7">
        <v>0</v>
      </c>
      <c r="O18" s="6">
        <v>100</v>
      </c>
      <c r="P18" s="6">
        <v>100</v>
      </c>
      <c r="Q18" s="6">
        <v>100</v>
      </c>
      <c r="R18" s="7">
        <v>131</v>
      </c>
      <c r="S18" s="7">
        <v>114</v>
      </c>
      <c r="T18" s="7">
        <v>18</v>
      </c>
      <c r="U18" s="7">
        <v>37</v>
      </c>
      <c r="V18" s="5" t="s">
        <v>753</v>
      </c>
      <c r="W18" s="5" t="s">
        <v>754</v>
      </c>
    </row>
    <row r="19" spans="1:23">
      <c r="A19" s="17" t="str">
        <f>HYPERLINK("#A"&amp;MATCH("ZAD+SH1SMD",A28:A65536,0)+27,"ZAD+SH1SMD")</f>
        <v>ZAD+SH1SMD</v>
      </c>
      <c r="B19" s="7">
        <v>1</v>
      </c>
      <c r="C19" s="7">
        <v>9</v>
      </c>
      <c r="D19" s="7">
        <v>30</v>
      </c>
      <c r="E19" s="7">
        <v>15</v>
      </c>
      <c r="F19" s="6">
        <v>1</v>
      </c>
      <c r="G19" s="8" t="s">
        <v>1116</v>
      </c>
      <c r="H19" s="8" t="s">
        <v>330</v>
      </c>
      <c r="I19" s="8" t="s">
        <v>1117</v>
      </c>
      <c r="J19" s="8" t="s">
        <v>1118</v>
      </c>
      <c r="K19" s="7">
        <v>1</v>
      </c>
      <c r="L19" s="7">
        <v>0</v>
      </c>
      <c r="M19" s="7">
        <v>1</v>
      </c>
      <c r="N19" s="7">
        <v>0</v>
      </c>
      <c r="O19" s="6">
        <v>100</v>
      </c>
      <c r="P19" s="6">
        <v>100</v>
      </c>
      <c r="Q19" s="6">
        <v>100</v>
      </c>
      <c r="R19" s="7">
        <v>122</v>
      </c>
      <c r="S19" s="7">
        <v>107</v>
      </c>
      <c r="T19" s="7">
        <v>16</v>
      </c>
      <c r="U19" s="7">
        <v>35</v>
      </c>
      <c r="V19" s="5" t="s">
        <v>753</v>
      </c>
      <c r="W19" s="5" t="s">
        <v>754</v>
      </c>
    </row>
    <row r="20" spans="1:23">
      <c r="A20" s="17" t="str">
        <f>HYPERLINK("#A"&amp;MATCH("DMN",A28:A65536,0)+27,"DMN")</f>
        <v>DMN</v>
      </c>
      <c r="B20" s="7">
        <v>1</v>
      </c>
      <c r="C20" s="7">
        <v>3</v>
      </c>
      <c r="D20" s="7">
        <v>11</v>
      </c>
      <c r="E20" s="7">
        <v>10</v>
      </c>
      <c r="F20" s="6">
        <v>1</v>
      </c>
      <c r="G20" s="8" t="s">
        <v>1119</v>
      </c>
      <c r="H20" s="8" t="s">
        <v>576</v>
      </c>
      <c r="I20" s="8" t="s">
        <v>1120</v>
      </c>
      <c r="J20" s="8" t="s">
        <v>211</v>
      </c>
      <c r="K20" s="7">
        <v>1</v>
      </c>
      <c r="L20" s="7">
        <v>0</v>
      </c>
      <c r="M20" s="7">
        <v>1</v>
      </c>
      <c r="N20" s="7">
        <v>0</v>
      </c>
      <c r="O20" s="6">
        <v>100</v>
      </c>
      <c r="P20" s="6">
        <v>100</v>
      </c>
      <c r="Q20" s="6">
        <v>100</v>
      </c>
      <c r="R20" s="7">
        <v>76</v>
      </c>
      <c r="S20" s="7">
        <v>58</v>
      </c>
      <c r="T20" s="7">
        <v>14</v>
      </c>
      <c r="U20" s="7">
        <v>25</v>
      </c>
      <c r="V20" s="5" t="s">
        <v>753</v>
      </c>
      <c r="W20" s="5" t="s">
        <v>1121</v>
      </c>
    </row>
    <row r="21" spans="1:23">
      <c r="A21" s="17" t="str">
        <f>HYPERLINK("#A"&amp;MATCH("SMD",A28:A65536,0)+27,"SMD")</f>
        <v>SMD</v>
      </c>
      <c r="B21" s="7">
        <v>2</v>
      </c>
      <c r="C21" s="7">
        <v>2</v>
      </c>
      <c r="D21" s="7">
        <v>9</v>
      </c>
      <c r="E21" s="7">
        <v>0</v>
      </c>
      <c r="F21" s="6">
        <v>1</v>
      </c>
      <c r="G21" s="8" t="s">
        <v>1122</v>
      </c>
      <c r="H21" s="8" t="s">
        <v>707</v>
      </c>
      <c r="I21" s="8" t="s">
        <v>1123</v>
      </c>
      <c r="J21" s="8" t="s">
        <v>225</v>
      </c>
      <c r="K21" s="7">
        <v>1</v>
      </c>
      <c r="L21" s="7">
        <v>0</v>
      </c>
      <c r="M21" s="7">
        <v>1</v>
      </c>
      <c r="N21" s="7">
        <v>0</v>
      </c>
      <c r="O21" s="6">
        <v>50</v>
      </c>
      <c r="P21" s="6">
        <v>50</v>
      </c>
      <c r="Q21" s="6">
        <v>50</v>
      </c>
      <c r="R21" s="7">
        <v>35</v>
      </c>
      <c r="S21" s="7">
        <v>35</v>
      </c>
      <c r="T21" s="7">
        <v>2</v>
      </c>
      <c r="U21" s="7">
        <v>6</v>
      </c>
      <c r="V21" s="5" t="s">
        <v>753</v>
      </c>
      <c r="W21" s="5" t="s">
        <v>754</v>
      </c>
    </row>
    <row r="22" spans="1:23">
      <c r="A22" s="17" t="str">
        <f>HYPERLINK("#A"&amp;MATCH("DM1",A28:A65536,0)+27,"DM1")</f>
        <v>DM1</v>
      </c>
      <c r="B22" s="7">
        <v>1</v>
      </c>
      <c r="C22" s="7">
        <v>4</v>
      </c>
      <c r="D22" s="7">
        <v>7</v>
      </c>
      <c r="E22" s="7">
        <v>0</v>
      </c>
      <c r="F22" s="6">
        <v>1</v>
      </c>
      <c r="G22" s="8" t="s">
        <v>525</v>
      </c>
      <c r="H22" s="8" t="s">
        <v>280</v>
      </c>
      <c r="I22" s="8" t="s">
        <v>935</v>
      </c>
      <c r="J22" s="8" t="s">
        <v>1124</v>
      </c>
      <c r="K22" s="7">
        <v>1</v>
      </c>
      <c r="L22" s="7">
        <v>0</v>
      </c>
      <c r="M22" s="7">
        <v>1</v>
      </c>
      <c r="N22" s="7">
        <v>0</v>
      </c>
      <c r="O22" s="6">
        <v>100</v>
      </c>
      <c r="P22" s="6">
        <v>100</v>
      </c>
      <c r="Q22" s="6">
        <v>100</v>
      </c>
      <c r="R22" s="7">
        <v>11</v>
      </c>
      <c r="S22" s="7">
        <v>11</v>
      </c>
      <c r="T22" s="7">
        <v>1</v>
      </c>
      <c r="U22" s="7">
        <v>4</v>
      </c>
      <c r="V22" s="5" t="s">
        <v>753</v>
      </c>
      <c r="W22" s="5" t="s">
        <v>754</v>
      </c>
    </row>
    <row r="23" spans="1:23">
      <c r="A23" s="17" t="str">
        <f>HYPERLINK("#A"&amp;MATCH("KIN",A28:A65536,0)+27,"KIN")</f>
        <v>KIN</v>
      </c>
      <c r="B23" s="7">
        <v>1</v>
      </c>
      <c r="C23" s="7">
        <v>1</v>
      </c>
      <c r="D23" s="7">
        <v>1</v>
      </c>
      <c r="E23" s="7">
        <v>2</v>
      </c>
      <c r="F23" s="6">
        <v>1</v>
      </c>
      <c r="G23" s="8" t="s">
        <v>778</v>
      </c>
      <c r="H23" s="8" t="s">
        <v>778</v>
      </c>
      <c r="I23" s="8" t="s">
        <v>778</v>
      </c>
      <c r="J23" s="8" t="s">
        <v>778</v>
      </c>
      <c r="K23" s="7">
        <v>1</v>
      </c>
      <c r="L23" s="7">
        <v>0</v>
      </c>
      <c r="M23" s="7">
        <v>1</v>
      </c>
      <c r="N23" s="7">
        <v>0</v>
      </c>
      <c r="O23" s="6">
        <v>100</v>
      </c>
      <c r="P23" s="6">
        <v>0</v>
      </c>
      <c r="Q23" s="6">
        <v>50</v>
      </c>
      <c r="R23" s="7">
        <v>8</v>
      </c>
      <c r="S23" s="7">
        <v>8</v>
      </c>
      <c r="T23" s="7">
        <v>1</v>
      </c>
      <c r="U23" s="7">
        <v>3</v>
      </c>
      <c r="V23" s="5" t="s">
        <v>753</v>
      </c>
      <c r="W23" s="5" t="s">
        <v>754</v>
      </c>
    </row>
    <row r="24" spans="1:23">
      <c r="A24" s="17" t="str">
        <f>HYPERLINK("#A"&amp;MATCH("DV1",A28:A65536,0)+27,"DV1")</f>
        <v>DV1</v>
      </c>
      <c r="B24" s="7">
        <v>1</v>
      </c>
      <c r="C24" s="7">
        <v>1</v>
      </c>
      <c r="D24" s="7">
        <v>1</v>
      </c>
      <c r="E24" s="7">
        <v>0</v>
      </c>
      <c r="F24" s="6">
        <v>1</v>
      </c>
      <c r="G24" s="8" t="s">
        <v>259</v>
      </c>
      <c r="H24" s="8" t="s">
        <v>259</v>
      </c>
      <c r="I24" s="8" t="s">
        <v>259</v>
      </c>
      <c r="J24" s="8" t="s">
        <v>259</v>
      </c>
      <c r="K24" s="7">
        <v>1</v>
      </c>
      <c r="L24" s="7">
        <v>0</v>
      </c>
      <c r="M24" s="7">
        <v>1</v>
      </c>
      <c r="N24" s="7">
        <v>0</v>
      </c>
      <c r="O24" s="6">
        <v>100</v>
      </c>
      <c r="P24" s="6">
        <v>100</v>
      </c>
      <c r="Q24" s="6">
        <v>100</v>
      </c>
      <c r="R24" s="7">
        <v>1</v>
      </c>
      <c r="S24" s="7">
        <v>1</v>
      </c>
      <c r="T24" s="7">
        <v>0</v>
      </c>
      <c r="U24" s="7">
        <v>0</v>
      </c>
      <c r="V24" s="5" t="s">
        <v>753</v>
      </c>
      <c r="W24" s="5" t="s">
        <v>754</v>
      </c>
    </row>
    <row r="25" spans="1:23">
      <c r="A25" s="17" t="e">
        <f>HYPERLINK("#A"&amp;MATCH("DMO",A28:A65536,0)+27,"DMO")</f>
        <v>#N/A</v>
      </c>
      <c r="B25" s="7">
        <v>1</v>
      </c>
      <c r="C25" s="7">
        <v>0</v>
      </c>
      <c r="D25" s="7">
        <v>0</v>
      </c>
      <c r="E25" s="7">
        <v>2</v>
      </c>
      <c r="F25" s="6">
        <v>0</v>
      </c>
      <c r="G25" s="8" t="s">
        <v>288</v>
      </c>
      <c r="H25" s="8" t="s">
        <v>288</v>
      </c>
      <c r="I25" s="8" t="s">
        <v>288</v>
      </c>
      <c r="J25" s="8" t="s">
        <v>288</v>
      </c>
      <c r="K25" s="7">
        <v>0</v>
      </c>
      <c r="L25" s="7">
        <v>0</v>
      </c>
      <c r="M25" s="7">
        <v>0</v>
      </c>
      <c r="N25" s="7">
        <v>0</v>
      </c>
      <c r="O25" s="6">
        <v>0</v>
      </c>
      <c r="P25" s="6">
        <v>0</v>
      </c>
      <c r="Q25" s="6">
        <v>0</v>
      </c>
      <c r="R25" s="7">
        <v>0</v>
      </c>
      <c r="S25" s="7">
        <v>0</v>
      </c>
      <c r="T25" s="7">
        <v>0</v>
      </c>
      <c r="U25" s="7">
        <v>0</v>
      </c>
      <c r="V25" s="5" t="s">
        <v>753</v>
      </c>
      <c r="W25" s="5" t="s">
        <v>1121</v>
      </c>
    </row>
    <row r="26" spans="1:23">
      <c r="A26" s="17" t="e">
        <f>HYPERLINK("#A"&amp;MATCH("FTA",A28:A65536,0)+27,"FTA")</f>
        <v>#N/A</v>
      </c>
      <c r="B26" s="7">
        <v>1</v>
      </c>
      <c r="C26" s="7">
        <v>0</v>
      </c>
      <c r="D26" s="7">
        <v>0</v>
      </c>
      <c r="E26" s="7">
        <v>2</v>
      </c>
      <c r="F26" s="6">
        <v>0</v>
      </c>
      <c r="G26" s="8" t="s">
        <v>288</v>
      </c>
      <c r="H26" s="8" t="s">
        <v>288</v>
      </c>
      <c r="I26" s="8" t="s">
        <v>288</v>
      </c>
      <c r="J26" s="8" t="s">
        <v>288</v>
      </c>
      <c r="K26" s="7">
        <v>0</v>
      </c>
      <c r="L26" s="7">
        <v>0</v>
      </c>
      <c r="M26" s="7">
        <v>0</v>
      </c>
      <c r="N26" s="7">
        <v>0</v>
      </c>
      <c r="O26" s="6">
        <v>0</v>
      </c>
      <c r="P26" s="6">
        <v>0</v>
      </c>
      <c r="Q26" s="6">
        <v>0</v>
      </c>
      <c r="R26" s="7">
        <v>0</v>
      </c>
      <c r="S26" s="7">
        <v>0</v>
      </c>
      <c r="T26" s="7">
        <v>0</v>
      </c>
      <c r="U26" s="7">
        <v>0</v>
      </c>
      <c r="V26" s="5" t="s">
        <v>753</v>
      </c>
      <c r="W26" s="5" t="s">
        <v>754</v>
      </c>
    </row>
    <row r="29" spans="1:23">
      <c r="A29" s="27" t="s">
        <v>333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23">
      <c r="A30" s="4" t="s">
        <v>0</v>
      </c>
      <c r="B30" s="4" t="s">
        <v>62</v>
      </c>
      <c r="C30" s="4" t="s">
        <v>334</v>
      </c>
      <c r="D30" s="4" t="s">
        <v>335</v>
      </c>
      <c r="E30" s="4" t="s">
        <v>336</v>
      </c>
      <c r="F30" s="4" t="s">
        <v>337</v>
      </c>
      <c r="G30" s="4" t="s">
        <v>338</v>
      </c>
      <c r="H30" s="4" t="s">
        <v>339</v>
      </c>
      <c r="I30" s="4" t="s">
        <v>340</v>
      </c>
      <c r="J30" s="4" t="s">
        <v>123</v>
      </c>
      <c r="K30" s="4" t="s">
        <v>341</v>
      </c>
      <c r="L30" s="4" t="s">
        <v>342</v>
      </c>
      <c r="M30" s="4" t="s">
        <v>13</v>
      </c>
      <c r="N30" s="4" t="s">
        <v>343</v>
      </c>
      <c r="O30" s="4" t="s">
        <v>131</v>
      </c>
      <c r="P30" s="4" t="s">
        <v>326</v>
      </c>
      <c r="Q30" s="4" t="s">
        <v>344</v>
      </c>
      <c r="R30" s="4" t="s">
        <v>345</v>
      </c>
    </row>
    <row r="31" spans="1:23">
      <c r="A31" s="5" t="s">
        <v>55</v>
      </c>
      <c r="B31" s="5" t="s">
        <v>1125</v>
      </c>
      <c r="C31" s="5" t="s">
        <v>347</v>
      </c>
      <c r="D31" s="5" t="s">
        <v>348</v>
      </c>
      <c r="E31" s="5" t="s">
        <v>349</v>
      </c>
      <c r="F31" s="7">
        <v>18003066</v>
      </c>
      <c r="G31" s="5" t="s">
        <v>350</v>
      </c>
      <c r="H31" s="5" t="s">
        <v>351</v>
      </c>
      <c r="I31" s="5" t="s">
        <v>352</v>
      </c>
      <c r="J31" s="6">
        <v>1</v>
      </c>
      <c r="K31" s="5" t="s">
        <v>353</v>
      </c>
      <c r="L31" s="5" t="s">
        <v>354</v>
      </c>
      <c r="M31" s="8" t="s">
        <v>355</v>
      </c>
      <c r="N31" s="8" t="s">
        <v>356</v>
      </c>
      <c r="O31" s="6">
        <v>297.75</v>
      </c>
      <c r="P31" s="6">
        <v>149.25</v>
      </c>
      <c r="Q31" s="7">
        <v>24</v>
      </c>
      <c r="R31" s="7">
        <v>6</v>
      </c>
    </row>
    <row r="32" spans="1:23">
      <c r="A32" s="5" t="s">
        <v>55</v>
      </c>
      <c r="B32" s="5" t="s">
        <v>1125</v>
      </c>
      <c r="C32" s="5" t="s">
        <v>357</v>
      </c>
      <c r="D32" s="5" t="s">
        <v>358</v>
      </c>
      <c r="E32" s="5" t="s">
        <v>359</v>
      </c>
      <c r="F32" s="7">
        <v>18003133</v>
      </c>
      <c r="G32" s="5" t="s">
        <v>360</v>
      </c>
      <c r="H32" s="5" t="s">
        <v>351</v>
      </c>
      <c r="I32" s="5" t="s">
        <v>352</v>
      </c>
      <c r="J32" s="6">
        <v>1</v>
      </c>
      <c r="K32" s="5" t="s">
        <v>1126</v>
      </c>
      <c r="L32" s="5" t="s">
        <v>362</v>
      </c>
      <c r="M32" s="8" t="s">
        <v>1127</v>
      </c>
      <c r="N32" s="8" t="s">
        <v>1128</v>
      </c>
      <c r="O32" s="6">
        <v>292.08331298828125</v>
      </c>
      <c r="P32" s="6">
        <v>248.91670227050781</v>
      </c>
      <c r="Q32" s="7">
        <v>62</v>
      </c>
      <c r="R32" s="7">
        <v>92</v>
      </c>
    </row>
    <row r="33" spans="1:18">
      <c r="A33" s="5" t="s">
        <v>55</v>
      </c>
      <c r="B33" s="5" t="s">
        <v>1125</v>
      </c>
      <c r="C33" s="5" t="s">
        <v>365</v>
      </c>
      <c r="D33" s="5" t="s">
        <v>366</v>
      </c>
      <c r="E33" s="5" t="s">
        <v>367</v>
      </c>
      <c r="F33" s="7">
        <v>18003355</v>
      </c>
      <c r="G33" s="5" t="s">
        <v>368</v>
      </c>
      <c r="H33" s="5" t="s">
        <v>351</v>
      </c>
      <c r="I33" s="5" t="s">
        <v>369</v>
      </c>
      <c r="J33" s="6">
        <v>1</v>
      </c>
      <c r="K33" s="5" t="s">
        <v>370</v>
      </c>
      <c r="L33" s="5" t="s">
        <v>371</v>
      </c>
      <c r="M33" s="8" t="s">
        <v>1129</v>
      </c>
      <c r="N33" s="8" t="s">
        <v>1130</v>
      </c>
      <c r="O33" s="6">
        <v>183.75</v>
      </c>
      <c r="P33" s="6">
        <v>169.75</v>
      </c>
      <c r="Q33" s="7">
        <v>36</v>
      </c>
      <c r="R33" s="7">
        <v>174</v>
      </c>
    </row>
    <row r="34" spans="1:18">
      <c r="A34" s="5" t="s">
        <v>55</v>
      </c>
      <c r="B34" s="5" t="s">
        <v>1125</v>
      </c>
      <c r="C34" s="5" t="s">
        <v>1131</v>
      </c>
      <c r="D34" s="5" t="s">
        <v>421</v>
      </c>
      <c r="E34" s="5" t="s">
        <v>1132</v>
      </c>
      <c r="F34" s="7">
        <v>18002323</v>
      </c>
      <c r="G34" s="5" t="s">
        <v>1133</v>
      </c>
      <c r="H34" s="5" t="s">
        <v>351</v>
      </c>
      <c r="I34" s="5" t="s">
        <v>1134</v>
      </c>
      <c r="J34" s="6">
        <v>1</v>
      </c>
      <c r="K34" s="5" t="s">
        <v>1135</v>
      </c>
      <c r="L34" s="5" t="s">
        <v>1136</v>
      </c>
      <c r="M34" s="8" t="s">
        <v>1137</v>
      </c>
      <c r="N34" s="8" t="s">
        <v>1138</v>
      </c>
      <c r="O34" s="6">
        <v>157.58329772949219</v>
      </c>
      <c r="P34" s="6">
        <v>72.833297729492188</v>
      </c>
      <c r="Q34" s="7">
        <v>6</v>
      </c>
      <c r="R34" s="7">
        <v>8</v>
      </c>
    </row>
    <row r="35" spans="1:18">
      <c r="A35" s="5" t="s">
        <v>55</v>
      </c>
      <c r="B35" s="5" t="s">
        <v>1125</v>
      </c>
      <c r="C35" s="5" t="s">
        <v>374</v>
      </c>
      <c r="D35" s="5" t="s">
        <v>375</v>
      </c>
      <c r="E35" s="5" t="s">
        <v>376</v>
      </c>
      <c r="F35" s="7">
        <v>20033657</v>
      </c>
      <c r="G35" s="5" t="s">
        <v>377</v>
      </c>
      <c r="H35" s="5" t="s">
        <v>351</v>
      </c>
      <c r="I35" s="5" t="s">
        <v>369</v>
      </c>
      <c r="J35" s="6">
        <v>1</v>
      </c>
      <c r="K35" s="5" t="s">
        <v>378</v>
      </c>
      <c r="L35" s="5" t="s">
        <v>379</v>
      </c>
      <c r="M35" s="8" t="s">
        <v>1139</v>
      </c>
      <c r="N35" s="8" t="s">
        <v>1140</v>
      </c>
      <c r="O35" s="6">
        <v>157</v>
      </c>
      <c r="P35" s="6">
        <v>143</v>
      </c>
      <c r="Q35" s="7">
        <v>36</v>
      </c>
      <c r="R35" s="7">
        <v>105</v>
      </c>
    </row>
    <row r="36" spans="1:18">
      <c r="A36" s="5" t="s">
        <v>55</v>
      </c>
      <c r="B36" s="5" t="s">
        <v>1125</v>
      </c>
      <c r="C36" s="5" t="s">
        <v>457</v>
      </c>
      <c r="D36" s="5" t="s">
        <v>458</v>
      </c>
      <c r="E36" s="5" t="s">
        <v>459</v>
      </c>
      <c r="F36" s="7">
        <v>18002405</v>
      </c>
      <c r="G36" s="5" t="s">
        <v>460</v>
      </c>
      <c r="H36" s="5" t="s">
        <v>351</v>
      </c>
      <c r="I36" s="5" t="s">
        <v>369</v>
      </c>
      <c r="J36" s="6">
        <v>1</v>
      </c>
      <c r="K36" s="5" t="s">
        <v>1141</v>
      </c>
      <c r="L36" s="5" t="s">
        <v>371</v>
      </c>
      <c r="M36" s="8" t="s">
        <v>1142</v>
      </c>
      <c r="N36" s="8" t="s">
        <v>1143</v>
      </c>
      <c r="O36" s="6">
        <v>153.16670227050781</v>
      </c>
      <c r="P36" s="6">
        <v>135.83329772949219</v>
      </c>
      <c r="Q36" s="7">
        <v>37</v>
      </c>
      <c r="R36" s="7">
        <v>56</v>
      </c>
    </row>
    <row r="37" spans="1:18">
      <c r="A37" s="5" t="s">
        <v>55</v>
      </c>
      <c r="B37" s="5" t="s">
        <v>1125</v>
      </c>
      <c r="C37" s="5" t="s">
        <v>382</v>
      </c>
      <c r="D37" s="5" t="s">
        <v>383</v>
      </c>
      <c r="E37" s="5" t="s">
        <v>384</v>
      </c>
      <c r="F37" s="7">
        <v>20035141</v>
      </c>
      <c r="G37" s="5" t="s">
        <v>385</v>
      </c>
      <c r="H37" s="5" t="s">
        <v>351</v>
      </c>
      <c r="I37" s="5" t="s">
        <v>369</v>
      </c>
      <c r="J37" s="6">
        <v>1</v>
      </c>
      <c r="K37" s="5" t="s">
        <v>386</v>
      </c>
      <c r="L37" s="5" t="s">
        <v>387</v>
      </c>
      <c r="M37" s="8" t="s">
        <v>388</v>
      </c>
      <c r="N37" s="8" t="s">
        <v>1144</v>
      </c>
      <c r="O37" s="6">
        <v>144.66670227050781</v>
      </c>
      <c r="P37" s="6">
        <v>116.66670227050781</v>
      </c>
      <c r="Q37" s="7">
        <v>20</v>
      </c>
      <c r="R37" s="7">
        <v>85</v>
      </c>
    </row>
    <row r="38" spans="1:18">
      <c r="A38" s="5" t="s">
        <v>55</v>
      </c>
      <c r="B38" s="5" t="s">
        <v>1125</v>
      </c>
      <c r="C38" s="5" t="s">
        <v>502</v>
      </c>
      <c r="D38" s="5" t="s">
        <v>406</v>
      </c>
      <c r="E38" s="5" t="s">
        <v>503</v>
      </c>
      <c r="F38" s="7">
        <v>20032639</v>
      </c>
      <c r="G38" s="5" t="s">
        <v>504</v>
      </c>
      <c r="H38" s="5" t="s">
        <v>351</v>
      </c>
      <c r="I38" s="5" t="s">
        <v>369</v>
      </c>
      <c r="J38" s="6">
        <v>1</v>
      </c>
      <c r="K38" s="5" t="s">
        <v>1145</v>
      </c>
      <c r="L38" s="5" t="s">
        <v>1146</v>
      </c>
      <c r="M38" s="8" t="s">
        <v>1147</v>
      </c>
      <c r="N38" s="8" t="s">
        <v>1148</v>
      </c>
      <c r="O38" s="6">
        <v>134.08329772949219</v>
      </c>
      <c r="P38" s="6">
        <v>119.16670227050781</v>
      </c>
      <c r="Q38" s="7">
        <v>53</v>
      </c>
      <c r="R38" s="7">
        <v>34</v>
      </c>
    </row>
    <row r="39" spans="1:18">
      <c r="A39" s="5" t="s">
        <v>55</v>
      </c>
      <c r="B39" s="5" t="s">
        <v>1125</v>
      </c>
      <c r="C39" s="5" t="s">
        <v>405</v>
      </c>
      <c r="D39" s="5" t="s">
        <v>406</v>
      </c>
      <c r="E39" s="5" t="s">
        <v>407</v>
      </c>
      <c r="F39" s="7">
        <v>20031820</v>
      </c>
      <c r="G39" s="5" t="s">
        <v>408</v>
      </c>
      <c r="H39" s="5" t="s">
        <v>351</v>
      </c>
      <c r="I39" s="5" t="s">
        <v>369</v>
      </c>
      <c r="J39" s="6">
        <v>1</v>
      </c>
      <c r="K39" s="5" t="s">
        <v>409</v>
      </c>
      <c r="L39" s="5" t="s">
        <v>410</v>
      </c>
      <c r="M39" s="8" t="s">
        <v>1149</v>
      </c>
      <c r="N39" s="8" t="s">
        <v>1150</v>
      </c>
      <c r="O39" s="6">
        <v>108.25</v>
      </c>
      <c r="P39" s="6">
        <v>108.25</v>
      </c>
      <c r="Q39" s="7">
        <v>52</v>
      </c>
      <c r="R39" s="7">
        <v>176</v>
      </c>
    </row>
    <row r="40" spans="1:18">
      <c r="A40" s="5" t="s">
        <v>55</v>
      </c>
      <c r="B40" s="5" t="s">
        <v>1125</v>
      </c>
      <c r="C40" s="5" t="s">
        <v>390</v>
      </c>
      <c r="D40" s="5" t="s">
        <v>391</v>
      </c>
      <c r="E40" s="5" t="s">
        <v>392</v>
      </c>
      <c r="F40" s="7">
        <v>18003521</v>
      </c>
      <c r="G40" s="5" t="s">
        <v>393</v>
      </c>
      <c r="H40" s="5" t="s">
        <v>351</v>
      </c>
      <c r="I40" s="5" t="s">
        <v>369</v>
      </c>
      <c r="J40" s="6">
        <v>1</v>
      </c>
      <c r="K40" s="5" t="s">
        <v>394</v>
      </c>
      <c r="L40" s="5" t="s">
        <v>395</v>
      </c>
      <c r="M40" s="8" t="s">
        <v>396</v>
      </c>
      <c r="N40" s="8" t="s">
        <v>397</v>
      </c>
      <c r="O40" s="6">
        <v>106.06670379638672</v>
      </c>
      <c r="P40" s="6">
        <v>58.083301544189453</v>
      </c>
      <c r="Q40" s="7">
        <v>5</v>
      </c>
      <c r="R40" s="7">
        <v>18</v>
      </c>
    </row>
    <row r="41" spans="1:18">
      <c r="A41" s="5" t="s">
        <v>55</v>
      </c>
      <c r="B41" s="5" t="s">
        <v>1125</v>
      </c>
      <c r="C41" s="5" t="s">
        <v>398</v>
      </c>
      <c r="D41" s="5" t="s">
        <v>383</v>
      </c>
      <c r="E41" s="5" t="s">
        <v>399</v>
      </c>
      <c r="F41" s="7">
        <v>18002101</v>
      </c>
      <c r="G41" s="5" t="s">
        <v>400</v>
      </c>
      <c r="H41" s="5" t="s">
        <v>351</v>
      </c>
      <c r="I41" s="5" t="s">
        <v>369</v>
      </c>
      <c r="J41" s="6">
        <v>1</v>
      </c>
      <c r="K41" s="5" t="s">
        <v>401</v>
      </c>
      <c r="L41" s="5" t="s">
        <v>402</v>
      </c>
      <c r="M41" s="8" t="s">
        <v>403</v>
      </c>
      <c r="N41" s="8" t="s">
        <v>404</v>
      </c>
      <c r="O41" s="6">
        <v>105.5</v>
      </c>
      <c r="P41" s="6">
        <v>91.5</v>
      </c>
      <c r="Q41" s="7">
        <v>16</v>
      </c>
      <c r="R41" s="7">
        <v>49</v>
      </c>
    </row>
    <row r="42" spans="1:18">
      <c r="A42" s="5" t="s">
        <v>55</v>
      </c>
      <c r="B42" s="5" t="s">
        <v>1125</v>
      </c>
      <c r="C42" s="5" t="s">
        <v>430</v>
      </c>
      <c r="D42" s="5" t="s">
        <v>430</v>
      </c>
      <c r="E42" s="5" t="s">
        <v>431</v>
      </c>
      <c r="F42" s="7">
        <v>40001568</v>
      </c>
      <c r="G42" s="5" t="s">
        <v>432</v>
      </c>
      <c r="H42" s="5" t="s">
        <v>433</v>
      </c>
      <c r="I42" s="5" t="s">
        <v>434</v>
      </c>
      <c r="J42" s="6">
        <v>1</v>
      </c>
      <c r="K42" s="5" t="s">
        <v>435</v>
      </c>
      <c r="L42" s="5" t="s">
        <v>436</v>
      </c>
      <c r="M42" s="8" t="s">
        <v>1151</v>
      </c>
      <c r="N42" s="8" t="s">
        <v>1140</v>
      </c>
      <c r="O42" s="6">
        <v>103.66670227050781</v>
      </c>
      <c r="P42" s="6">
        <v>88.083297729492188</v>
      </c>
      <c r="Q42" s="7">
        <v>20</v>
      </c>
      <c r="R42" s="7">
        <v>73</v>
      </c>
    </row>
    <row r="43" spans="1:18">
      <c r="A43" s="5" t="s">
        <v>55</v>
      </c>
      <c r="B43" s="5" t="s">
        <v>1125</v>
      </c>
      <c r="C43" s="5" t="s">
        <v>534</v>
      </c>
      <c r="D43" s="5" t="s">
        <v>534</v>
      </c>
      <c r="E43" s="5" t="s">
        <v>535</v>
      </c>
      <c r="F43" s="7">
        <v>30001050</v>
      </c>
      <c r="G43" s="5" t="s">
        <v>536</v>
      </c>
      <c r="H43" s="5" t="s">
        <v>433</v>
      </c>
      <c r="I43" s="5" t="s">
        <v>434</v>
      </c>
      <c r="J43" s="6">
        <v>1</v>
      </c>
      <c r="K43" s="5" t="s">
        <v>537</v>
      </c>
      <c r="L43" s="5" t="s">
        <v>538</v>
      </c>
      <c r="M43" s="8" t="s">
        <v>1152</v>
      </c>
      <c r="N43" s="8" t="s">
        <v>1153</v>
      </c>
      <c r="O43" s="6">
        <v>84.5</v>
      </c>
      <c r="P43" s="6">
        <v>69.5</v>
      </c>
      <c r="Q43" s="7">
        <v>22</v>
      </c>
      <c r="R43" s="7">
        <v>48</v>
      </c>
    </row>
    <row r="44" spans="1:18">
      <c r="A44" s="5" t="s">
        <v>55</v>
      </c>
      <c r="B44" s="5" t="s">
        <v>1125</v>
      </c>
      <c r="C44" s="5" t="s">
        <v>413</v>
      </c>
      <c r="D44" s="5" t="s">
        <v>348</v>
      </c>
      <c r="E44" s="5" t="s">
        <v>414</v>
      </c>
      <c r="F44" s="7">
        <v>18003183</v>
      </c>
      <c r="G44" s="5" t="s">
        <v>415</v>
      </c>
      <c r="H44" s="5" t="s">
        <v>351</v>
      </c>
      <c r="I44" s="5" t="s">
        <v>352</v>
      </c>
      <c r="J44" s="6">
        <v>1</v>
      </c>
      <c r="K44" s="5" t="s">
        <v>416</v>
      </c>
      <c r="L44" s="5" t="s">
        <v>417</v>
      </c>
      <c r="M44" s="8" t="s">
        <v>418</v>
      </c>
      <c r="N44" s="8" t="s">
        <v>419</v>
      </c>
      <c r="O44" s="6">
        <v>71.916702270507813</v>
      </c>
      <c r="P44" s="6">
        <v>69.166702270507813</v>
      </c>
      <c r="Q44" s="7">
        <v>10</v>
      </c>
      <c r="R44" s="7">
        <v>3</v>
      </c>
    </row>
    <row r="45" spans="1:18">
      <c r="A45" s="5" t="s">
        <v>55</v>
      </c>
      <c r="B45" s="5" t="s">
        <v>1125</v>
      </c>
      <c r="C45" s="5" t="s">
        <v>420</v>
      </c>
      <c r="D45" s="5" t="s">
        <v>421</v>
      </c>
      <c r="E45" s="5" t="s">
        <v>422</v>
      </c>
      <c r="F45" s="7">
        <v>16600522</v>
      </c>
      <c r="G45" s="5" t="s">
        <v>423</v>
      </c>
      <c r="H45" s="5" t="s">
        <v>424</v>
      </c>
      <c r="I45" s="5" t="s">
        <v>425</v>
      </c>
      <c r="J45" s="6">
        <v>1</v>
      </c>
      <c r="K45" s="5" t="s">
        <v>426</v>
      </c>
      <c r="L45" s="5" t="s">
        <v>427</v>
      </c>
      <c r="M45" s="8" t="s">
        <v>428</v>
      </c>
      <c r="N45" s="8" t="s">
        <v>429</v>
      </c>
      <c r="O45" s="6">
        <v>68.833297729492188</v>
      </c>
      <c r="P45" s="6">
        <v>68.833297729492188</v>
      </c>
      <c r="Q45" s="7">
        <v>16</v>
      </c>
      <c r="R45" s="7">
        <v>31</v>
      </c>
    </row>
    <row r="46" spans="1:18">
      <c r="A46" s="5" t="s">
        <v>55</v>
      </c>
      <c r="B46" s="5" t="s">
        <v>1125</v>
      </c>
      <c r="C46" s="5" t="s">
        <v>439</v>
      </c>
      <c r="D46" s="5" t="s">
        <v>440</v>
      </c>
      <c r="E46" s="5" t="s">
        <v>441</v>
      </c>
      <c r="F46" s="7">
        <v>20022201</v>
      </c>
      <c r="G46" s="5" t="s">
        <v>442</v>
      </c>
      <c r="H46" s="5" t="s">
        <v>351</v>
      </c>
      <c r="I46" s="5" t="s">
        <v>369</v>
      </c>
      <c r="J46" s="6">
        <v>1</v>
      </c>
      <c r="K46" s="5" t="s">
        <v>443</v>
      </c>
      <c r="L46" s="5" t="s">
        <v>444</v>
      </c>
      <c r="M46" s="8" t="s">
        <v>445</v>
      </c>
      <c r="N46" s="8" t="s">
        <v>446</v>
      </c>
      <c r="O46" s="6">
        <v>65.583297729492188</v>
      </c>
      <c r="P46" s="6">
        <v>65.583297729492188</v>
      </c>
      <c r="Q46" s="7">
        <v>17</v>
      </c>
      <c r="R46" s="7">
        <v>65</v>
      </c>
    </row>
    <row r="47" spans="1:18">
      <c r="A47" s="5" t="s">
        <v>55</v>
      </c>
      <c r="B47" s="5" t="s">
        <v>1125</v>
      </c>
      <c r="C47" s="5" t="s">
        <v>464</v>
      </c>
      <c r="D47" s="5" t="s">
        <v>464</v>
      </c>
      <c r="E47" s="5" t="s">
        <v>465</v>
      </c>
      <c r="F47" s="5" t="s">
        <v>49</v>
      </c>
      <c r="G47" s="5" t="s">
        <v>1154</v>
      </c>
      <c r="H47" s="5" t="s">
        <v>467</v>
      </c>
      <c r="I47" s="5" t="s">
        <v>468</v>
      </c>
      <c r="J47" s="6">
        <v>1</v>
      </c>
      <c r="K47" s="5" t="s">
        <v>469</v>
      </c>
      <c r="L47" s="5" t="s">
        <v>470</v>
      </c>
      <c r="M47" s="8" t="s">
        <v>1155</v>
      </c>
      <c r="N47" s="8" t="s">
        <v>1156</v>
      </c>
      <c r="O47" s="6">
        <v>48.166698455810547</v>
      </c>
      <c r="P47" s="6">
        <v>43.333301544189453</v>
      </c>
      <c r="Q47" s="7">
        <v>16</v>
      </c>
      <c r="R47" s="7">
        <v>28</v>
      </c>
    </row>
    <row r="48" spans="1:18">
      <c r="A48" s="5" t="s">
        <v>55</v>
      </c>
      <c r="B48" s="5" t="s">
        <v>1125</v>
      </c>
      <c r="C48" s="5" t="s">
        <v>508</v>
      </c>
      <c r="D48" s="5" t="s">
        <v>508</v>
      </c>
      <c r="E48" s="5" t="s">
        <v>509</v>
      </c>
      <c r="F48" s="7">
        <v>30000893</v>
      </c>
      <c r="G48" s="5" t="s">
        <v>1157</v>
      </c>
      <c r="H48" s="5" t="s">
        <v>433</v>
      </c>
      <c r="I48" s="5" t="s">
        <v>434</v>
      </c>
      <c r="J48" s="6">
        <v>1</v>
      </c>
      <c r="K48" s="5" t="s">
        <v>511</v>
      </c>
      <c r="L48" s="5" t="s">
        <v>512</v>
      </c>
      <c r="M48" s="8" t="s">
        <v>1158</v>
      </c>
      <c r="N48" s="8" t="s">
        <v>1159</v>
      </c>
      <c r="O48" s="6">
        <v>42.75</v>
      </c>
      <c r="P48" s="6">
        <v>40.75</v>
      </c>
      <c r="Q48" s="7">
        <v>6</v>
      </c>
      <c r="R48" s="7">
        <v>31</v>
      </c>
    </row>
    <row r="49" spans="1:18">
      <c r="A49" s="5" t="s">
        <v>55</v>
      </c>
      <c r="B49" s="5" t="s">
        <v>1125</v>
      </c>
      <c r="C49" s="5" t="s">
        <v>473</v>
      </c>
      <c r="D49" s="5" t="s">
        <v>474</v>
      </c>
      <c r="E49" s="5" t="s">
        <v>475</v>
      </c>
      <c r="F49" s="7">
        <v>18003586</v>
      </c>
      <c r="G49" s="5" t="s">
        <v>476</v>
      </c>
      <c r="H49" s="5" t="s">
        <v>351</v>
      </c>
      <c r="I49" s="5" t="s">
        <v>369</v>
      </c>
      <c r="J49" s="6">
        <v>1</v>
      </c>
      <c r="K49" s="5" t="s">
        <v>1160</v>
      </c>
      <c r="L49" s="5" t="s">
        <v>478</v>
      </c>
      <c r="M49" s="8" t="s">
        <v>1161</v>
      </c>
      <c r="N49" s="8" t="s">
        <v>1162</v>
      </c>
      <c r="O49" s="6">
        <v>32.25</v>
      </c>
      <c r="P49" s="6">
        <v>17.66670036315918</v>
      </c>
      <c r="Q49" s="7">
        <v>5</v>
      </c>
      <c r="R49" s="7">
        <v>3</v>
      </c>
    </row>
    <row r="50" spans="1:18">
      <c r="A50" s="5" t="s">
        <v>55</v>
      </c>
      <c r="B50" s="5" t="s">
        <v>1125</v>
      </c>
      <c r="C50" s="5" t="s">
        <v>481</v>
      </c>
      <c r="D50" s="5" t="s">
        <v>482</v>
      </c>
      <c r="E50" s="5" t="s">
        <v>384</v>
      </c>
      <c r="F50" s="7">
        <v>20035141</v>
      </c>
      <c r="G50" s="5" t="s">
        <v>385</v>
      </c>
      <c r="H50" s="5" t="s">
        <v>351</v>
      </c>
      <c r="I50" s="5" t="s">
        <v>369</v>
      </c>
      <c r="J50" s="6">
        <v>1</v>
      </c>
      <c r="K50" s="5" t="s">
        <v>483</v>
      </c>
      <c r="L50" s="5" t="s">
        <v>484</v>
      </c>
      <c r="M50" s="8" t="s">
        <v>485</v>
      </c>
      <c r="N50" s="8" t="s">
        <v>1163</v>
      </c>
      <c r="O50" s="6">
        <v>28.58329963684082</v>
      </c>
      <c r="P50" s="6">
        <v>28.58329963684082</v>
      </c>
      <c r="Q50" s="7">
        <v>4</v>
      </c>
      <c r="R50" s="7">
        <v>31</v>
      </c>
    </row>
    <row r="51" spans="1:18">
      <c r="A51" s="5" t="s">
        <v>55</v>
      </c>
      <c r="B51" s="5" t="s">
        <v>1125</v>
      </c>
      <c r="C51" s="5" t="s">
        <v>494</v>
      </c>
      <c r="D51" s="5" t="s">
        <v>495</v>
      </c>
      <c r="E51" s="5" t="s">
        <v>496</v>
      </c>
      <c r="F51" s="7">
        <v>18003931</v>
      </c>
      <c r="G51" s="5" t="s">
        <v>497</v>
      </c>
      <c r="H51" s="5" t="s">
        <v>351</v>
      </c>
      <c r="I51" s="5" t="s">
        <v>352</v>
      </c>
      <c r="J51" s="6">
        <v>1</v>
      </c>
      <c r="K51" s="5" t="s">
        <v>498</v>
      </c>
      <c r="L51" s="5" t="s">
        <v>499</v>
      </c>
      <c r="M51" s="8" t="s">
        <v>500</v>
      </c>
      <c r="N51" s="8" t="s">
        <v>501</v>
      </c>
      <c r="O51" s="6">
        <v>17.08329963684082</v>
      </c>
      <c r="P51" s="6">
        <v>17.08329963684082</v>
      </c>
      <c r="Q51" s="7">
        <v>18</v>
      </c>
      <c r="R51" s="7">
        <v>73</v>
      </c>
    </row>
    <row r="52" spans="1:18">
      <c r="A52" s="5" t="s">
        <v>55</v>
      </c>
      <c r="B52" s="5" t="s">
        <v>1125</v>
      </c>
      <c r="C52" s="5" t="s">
        <v>520</v>
      </c>
      <c r="D52" s="5" t="s">
        <v>366</v>
      </c>
      <c r="E52" s="5" t="s">
        <v>521</v>
      </c>
      <c r="F52" s="7">
        <v>18003758</v>
      </c>
      <c r="G52" s="5" t="s">
        <v>522</v>
      </c>
      <c r="H52" s="5" t="s">
        <v>351</v>
      </c>
      <c r="I52" s="5" t="s">
        <v>352</v>
      </c>
      <c r="J52" s="6">
        <v>1</v>
      </c>
      <c r="K52" s="5" t="s">
        <v>1164</v>
      </c>
      <c r="L52" s="5" t="s">
        <v>1165</v>
      </c>
      <c r="M52" s="8" t="s">
        <v>1166</v>
      </c>
      <c r="N52" s="8" t="s">
        <v>882</v>
      </c>
      <c r="O52" s="6">
        <v>14.16670036315918</v>
      </c>
      <c r="P52" s="6">
        <v>14.16670036315918</v>
      </c>
      <c r="Q52" s="7">
        <v>4</v>
      </c>
      <c r="R52" s="7">
        <v>1</v>
      </c>
    </row>
    <row r="53" spans="1:18">
      <c r="A53" s="5" t="s">
        <v>55</v>
      </c>
      <c r="B53" s="5" t="s">
        <v>1125</v>
      </c>
      <c r="C53" s="5" t="s">
        <v>514</v>
      </c>
      <c r="D53" s="5" t="s">
        <v>514</v>
      </c>
      <c r="E53" s="5" t="s">
        <v>515</v>
      </c>
      <c r="F53" s="7">
        <v>30000894</v>
      </c>
      <c r="G53" s="5" t="s">
        <v>516</v>
      </c>
      <c r="H53" s="5" t="s">
        <v>433</v>
      </c>
      <c r="I53" s="5" t="s">
        <v>434</v>
      </c>
      <c r="J53" s="6">
        <v>1</v>
      </c>
      <c r="K53" s="5" t="s">
        <v>517</v>
      </c>
      <c r="L53" s="5" t="s">
        <v>518</v>
      </c>
      <c r="M53" s="8" t="s">
        <v>1167</v>
      </c>
      <c r="N53" s="8" t="s">
        <v>96</v>
      </c>
      <c r="O53" s="6">
        <v>13.91670036315918</v>
      </c>
      <c r="P53" s="6">
        <v>12.5</v>
      </c>
      <c r="Q53" s="7">
        <v>10</v>
      </c>
      <c r="R53" s="7">
        <v>40</v>
      </c>
    </row>
    <row r="54" spans="1:18">
      <c r="A54" s="5" t="s">
        <v>55</v>
      </c>
      <c r="B54" s="5" t="s">
        <v>1125</v>
      </c>
      <c r="C54" s="5" t="s">
        <v>541</v>
      </c>
      <c r="D54" s="5" t="s">
        <v>458</v>
      </c>
      <c r="E54" s="5" t="s">
        <v>542</v>
      </c>
      <c r="F54" s="7">
        <v>20010241</v>
      </c>
      <c r="G54" s="5" t="s">
        <v>543</v>
      </c>
      <c r="H54" s="5" t="s">
        <v>351</v>
      </c>
      <c r="I54" s="5" t="s">
        <v>352</v>
      </c>
      <c r="J54" s="6">
        <v>1</v>
      </c>
      <c r="K54" s="5" t="s">
        <v>1168</v>
      </c>
      <c r="L54" s="5" t="s">
        <v>545</v>
      </c>
      <c r="M54" s="8" t="s">
        <v>1120</v>
      </c>
      <c r="N54" s="8" t="s">
        <v>501</v>
      </c>
      <c r="O54" s="6">
        <v>6.9166998863220215</v>
      </c>
      <c r="P54" s="6">
        <v>6.9166998863220215</v>
      </c>
      <c r="Q54" s="7">
        <v>7</v>
      </c>
      <c r="R54" s="7">
        <v>29</v>
      </c>
    </row>
    <row r="55" spans="1:18">
      <c r="A55" s="5" t="s">
        <v>55</v>
      </c>
      <c r="B55" s="5" t="s">
        <v>1125</v>
      </c>
      <c r="C55" s="5" t="s">
        <v>548</v>
      </c>
      <c r="D55" s="5" t="s">
        <v>391</v>
      </c>
      <c r="E55" s="5" t="s">
        <v>549</v>
      </c>
      <c r="F55" s="7">
        <v>18003264</v>
      </c>
      <c r="G55" s="5" t="s">
        <v>550</v>
      </c>
      <c r="H55" s="5" t="s">
        <v>351</v>
      </c>
      <c r="I55" s="5" t="s">
        <v>352</v>
      </c>
      <c r="J55" s="6">
        <v>1</v>
      </c>
      <c r="K55" s="5" t="s">
        <v>551</v>
      </c>
      <c r="L55" s="5" t="s">
        <v>552</v>
      </c>
      <c r="M55" s="8" t="s">
        <v>553</v>
      </c>
      <c r="N55" s="8" t="s">
        <v>554</v>
      </c>
      <c r="O55" s="6">
        <v>4.1666998863220215</v>
      </c>
      <c r="P55" s="6">
        <v>4.1666998863220215</v>
      </c>
      <c r="Q55" s="7">
        <v>2</v>
      </c>
      <c r="R55" s="7">
        <v>9</v>
      </c>
    </row>
    <row r="56" spans="1:18">
      <c r="A56" s="5" t="s">
        <v>55</v>
      </c>
      <c r="B56" s="5" t="s">
        <v>1125</v>
      </c>
      <c r="C56" s="5" t="s">
        <v>555</v>
      </c>
      <c r="D56" s="5" t="s">
        <v>458</v>
      </c>
      <c r="E56" s="5" t="s">
        <v>556</v>
      </c>
      <c r="F56" s="7">
        <v>18002127</v>
      </c>
      <c r="G56" s="5" t="s">
        <v>557</v>
      </c>
      <c r="H56" s="5" t="s">
        <v>351</v>
      </c>
      <c r="I56" s="5" t="s">
        <v>558</v>
      </c>
      <c r="J56" s="6">
        <v>1</v>
      </c>
      <c r="K56" s="5" t="s">
        <v>559</v>
      </c>
      <c r="L56" s="5" t="s">
        <v>560</v>
      </c>
      <c r="M56" s="8" t="s">
        <v>561</v>
      </c>
      <c r="N56" s="8" t="s">
        <v>265</v>
      </c>
      <c r="O56" s="6">
        <v>4.0833001136779785</v>
      </c>
      <c r="P56" s="6">
        <v>4.0833001136779785</v>
      </c>
      <c r="Q56" s="7">
        <v>4</v>
      </c>
      <c r="R56" s="7">
        <v>3</v>
      </c>
    </row>
    <row r="57" spans="1:18">
      <c r="A57" s="5" t="s">
        <v>55</v>
      </c>
      <c r="B57" s="5" t="s">
        <v>1125</v>
      </c>
      <c r="C57" s="5" t="s">
        <v>562</v>
      </c>
      <c r="D57" s="5" t="s">
        <v>562</v>
      </c>
      <c r="E57" s="5" t="s">
        <v>563</v>
      </c>
      <c r="F57" s="7">
        <v>30104115</v>
      </c>
      <c r="G57" s="5" t="s">
        <v>564</v>
      </c>
      <c r="H57" s="5" t="s">
        <v>467</v>
      </c>
      <c r="I57" s="5" t="s">
        <v>468</v>
      </c>
      <c r="J57" s="6">
        <v>1</v>
      </c>
      <c r="K57" s="5" t="s">
        <v>565</v>
      </c>
      <c r="L57" s="5" t="s">
        <v>566</v>
      </c>
      <c r="M57" s="8" t="s">
        <v>561</v>
      </c>
      <c r="N57" s="8" t="s">
        <v>330</v>
      </c>
      <c r="O57" s="6">
        <v>4.0833001136779785</v>
      </c>
      <c r="P57" s="6">
        <v>2.8333001136779785</v>
      </c>
      <c r="Q57" s="7">
        <v>5</v>
      </c>
      <c r="R57" s="7">
        <v>36</v>
      </c>
    </row>
    <row r="58" spans="1:18">
      <c r="A58" s="5" t="s">
        <v>55</v>
      </c>
      <c r="B58" s="5" t="s">
        <v>1125</v>
      </c>
      <c r="C58" s="5" t="s">
        <v>568</v>
      </c>
      <c r="D58" s="5" t="s">
        <v>568</v>
      </c>
      <c r="E58" s="5" t="s">
        <v>569</v>
      </c>
      <c r="F58" s="7">
        <v>20010927</v>
      </c>
      <c r="G58" s="5" t="s">
        <v>570</v>
      </c>
      <c r="H58" s="5" t="s">
        <v>571</v>
      </c>
      <c r="I58" s="5" t="s">
        <v>572</v>
      </c>
      <c r="J58" s="6">
        <v>1</v>
      </c>
      <c r="K58" s="5" t="s">
        <v>573</v>
      </c>
      <c r="L58" s="5" t="s">
        <v>574</v>
      </c>
      <c r="M58" s="8" t="s">
        <v>575</v>
      </c>
      <c r="N58" s="8" t="s">
        <v>576</v>
      </c>
      <c r="O58" s="6">
        <v>3.4166998863220215</v>
      </c>
      <c r="P58" s="6">
        <v>3.4166998863220215</v>
      </c>
      <c r="Q58" s="7">
        <v>1</v>
      </c>
      <c r="R58" s="7">
        <v>9</v>
      </c>
    </row>
    <row r="59" spans="1:18">
      <c r="A59" s="5" t="s">
        <v>55</v>
      </c>
      <c r="B59" s="5" t="s">
        <v>1125</v>
      </c>
      <c r="C59" s="5" t="s">
        <v>577</v>
      </c>
      <c r="D59" s="5" t="s">
        <v>578</v>
      </c>
      <c r="E59" s="5" t="s">
        <v>579</v>
      </c>
      <c r="F59" s="7">
        <v>18003804</v>
      </c>
      <c r="G59" s="5" t="s">
        <v>580</v>
      </c>
      <c r="H59" s="5" t="s">
        <v>351</v>
      </c>
      <c r="I59" s="5" t="s">
        <v>352</v>
      </c>
      <c r="J59" s="6">
        <v>1</v>
      </c>
      <c r="K59" s="5" t="s">
        <v>581</v>
      </c>
      <c r="L59" s="5" t="s">
        <v>582</v>
      </c>
      <c r="M59" s="8" t="s">
        <v>583</v>
      </c>
      <c r="N59" s="8" t="s">
        <v>486</v>
      </c>
      <c r="O59" s="6">
        <v>2.5</v>
      </c>
      <c r="P59" s="6">
        <v>2.5</v>
      </c>
      <c r="Q59" s="7">
        <v>2</v>
      </c>
      <c r="R59" s="7">
        <v>1</v>
      </c>
    </row>
    <row r="60" spans="1:18">
      <c r="A60" s="5" t="s">
        <v>55</v>
      </c>
      <c r="B60" s="5" t="s">
        <v>1125</v>
      </c>
      <c r="C60" s="5" t="s">
        <v>584</v>
      </c>
      <c r="D60" s="5" t="s">
        <v>585</v>
      </c>
      <c r="E60" s="5" t="s">
        <v>586</v>
      </c>
      <c r="F60" s="7">
        <v>18003188</v>
      </c>
      <c r="G60" s="5" t="s">
        <v>587</v>
      </c>
      <c r="H60" s="5" t="s">
        <v>351</v>
      </c>
      <c r="I60" s="5" t="s">
        <v>369</v>
      </c>
      <c r="J60" s="6">
        <v>1</v>
      </c>
      <c r="K60" s="5" t="s">
        <v>588</v>
      </c>
      <c r="L60" s="5" t="s">
        <v>589</v>
      </c>
      <c r="M60" s="8" t="s">
        <v>590</v>
      </c>
      <c r="N60" s="8" t="s">
        <v>540</v>
      </c>
      <c r="O60" s="6">
        <v>2.4166998863220215</v>
      </c>
      <c r="P60" s="6">
        <v>2.4166998863220215</v>
      </c>
      <c r="Q60" s="7">
        <v>2</v>
      </c>
      <c r="R60" s="7">
        <v>12</v>
      </c>
    </row>
    <row r="61" spans="1:18">
      <c r="A61" s="5" t="s">
        <v>55</v>
      </c>
      <c r="B61" s="5" t="s">
        <v>1125</v>
      </c>
      <c r="C61" s="5" t="s">
        <v>591</v>
      </c>
      <c r="D61" s="5" t="s">
        <v>49</v>
      </c>
      <c r="E61" s="5" t="s">
        <v>592</v>
      </c>
      <c r="F61" s="7">
        <v>20026895</v>
      </c>
      <c r="G61" s="5" t="s">
        <v>580</v>
      </c>
      <c r="H61" s="5" t="s">
        <v>351</v>
      </c>
      <c r="I61" s="5" t="s">
        <v>369</v>
      </c>
      <c r="J61" s="6">
        <v>1</v>
      </c>
      <c r="K61" s="5" t="s">
        <v>593</v>
      </c>
      <c r="L61" s="5" t="s">
        <v>444</v>
      </c>
      <c r="M61" s="8" t="s">
        <v>594</v>
      </c>
      <c r="N61" s="8" t="s">
        <v>547</v>
      </c>
      <c r="O61" s="6">
        <v>1.916700005531311</v>
      </c>
      <c r="P61" s="6">
        <v>1.916700005531311</v>
      </c>
      <c r="Q61" s="7">
        <v>1</v>
      </c>
      <c r="R61" s="7">
        <v>12</v>
      </c>
    </row>
    <row r="62" spans="1:18">
      <c r="A62" s="5" t="s">
        <v>55</v>
      </c>
      <c r="B62" s="5" t="s">
        <v>1125</v>
      </c>
      <c r="C62" s="5" t="s">
        <v>708</v>
      </c>
      <c r="D62" s="5" t="s">
        <v>458</v>
      </c>
      <c r="E62" s="5" t="s">
        <v>709</v>
      </c>
      <c r="F62" s="7">
        <v>18003877</v>
      </c>
      <c r="G62" s="5" t="s">
        <v>710</v>
      </c>
      <c r="H62" s="5" t="s">
        <v>351</v>
      </c>
      <c r="I62" s="5" t="s">
        <v>352</v>
      </c>
      <c r="J62" s="6">
        <v>1</v>
      </c>
      <c r="K62" s="5" t="s">
        <v>1169</v>
      </c>
      <c r="L62" s="5" t="s">
        <v>1170</v>
      </c>
      <c r="M62" s="8" t="s">
        <v>935</v>
      </c>
      <c r="N62" s="8" t="s">
        <v>259</v>
      </c>
      <c r="O62" s="6">
        <v>1.5</v>
      </c>
      <c r="P62" s="6">
        <v>1.5</v>
      </c>
      <c r="Q62" s="7">
        <v>2</v>
      </c>
      <c r="R62" s="7">
        <v>0</v>
      </c>
    </row>
    <row r="64" spans="1:18">
      <c r="A64" s="4" t="s">
        <v>0</v>
      </c>
      <c r="B64" s="4" t="s">
        <v>62</v>
      </c>
      <c r="C64" s="4" t="s">
        <v>334</v>
      </c>
      <c r="D64" s="4" t="s">
        <v>335</v>
      </c>
      <c r="E64" s="4" t="s">
        <v>336</v>
      </c>
      <c r="F64" s="4" t="s">
        <v>337</v>
      </c>
      <c r="G64" s="4" t="s">
        <v>338</v>
      </c>
      <c r="H64" s="4" t="s">
        <v>339</v>
      </c>
      <c r="I64" s="4" t="s">
        <v>340</v>
      </c>
      <c r="J64" s="4" t="s">
        <v>123</v>
      </c>
      <c r="K64" s="4" t="s">
        <v>341</v>
      </c>
      <c r="L64" s="4" t="s">
        <v>342</v>
      </c>
      <c r="M64" s="4" t="s">
        <v>13</v>
      </c>
      <c r="N64" s="4" t="s">
        <v>343</v>
      </c>
      <c r="O64" s="4" t="s">
        <v>131</v>
      </c>
      <c r="P64" s="4" t="s">
        <v>326</v>
      </c>
      <c r="Q64" s="4" t="s">
        <v>344</v>
      </c>
      <c r="R64" s="4" t="s">
        <v>345</v>
      </c>
    </row>
    <row r="65" spans="1:18">
      <c r="A65" s="5" t="s">
        <v>55</v>
      </c>
      <c r="B65" s="5" t="s">
        <v>1171</v>
      </c>
      <c r="C65" s="5" t="s">
        <v>347</v>
      </c>
      <c r="D65" s="5" t="s">
        <v>348</v>
      </c>
      <c r="E65" s="5" t="s">
        <v>349</v>
      </c>
      <c r="F65" s="7">
        <v>18003066</v>
      </c>
      <c r="G65" s="5" t="s">
        <v>350</v>
      </c>
      <c r="H65" s="5" t="s">
        <v>351</v>
      </c>
      <c r="I65" s="5" t="s">
        <v>352</v>
      </c>
      <c r="J65" s="6">
        <v>1</v>
      </c>
      <c r="K65" s="5" t="s">
        <v>353</v>
      </c>
      <c r="L65" s="5" t="s">
        <v>354</v>
      </c>
      <c r="M65" s="8" t="s">
        <v>355</v>
      </c>
      <c r="N65" s="8" t="s">
        <v>356</v>
      </c>
      <c r="O65" s="6">
        <v>297.75</v>
      </c>
      <c r="P65" s="6">
        <v>149.25</v>
      </c>
      <c r="Q65" s="7">
        <v>24</v>
      </c>
      <c r="R65" s="7">
        <v>6</v>
      </c>
    </row>
    <row r="66" spans="1:18">
      <c r="A66" s="5" t="s">
        <v>55</v>
      </c>
      <c r="B66" s="5" t="s">
        <v>1171</v>
      </c>
      <c r="C66" s="5" t="s">
        <v>357</v>
      </c>
      <c r="D66" s="5" t="s">
        <v>358</v>
      </c>
      <c r="E66" s="5" t="s">
        <v>359</v>
      </c>
      <c r="F66" s="7">
        <v>18003133</v>
      </c>
      <c r="G66" s="5" t="s">
        <v>360</v>
      </c>
      <c r="H66" s="5" t="s">
        <v>351</v>
      </c>
      <c r="I66" s="5" t="s">
        <v>352</v>
      </c>
      <c r="J66" s="6">
        <v>1</v>
      </c>
      <c r="K66" s="5" t="s">
        <v>361</v>
      </c>
      <c r="L66" s="5" t="s">
        <v>362</v>
      </c>
      <c r="M66" s="8" t="s">
        <v>363</v>
      </c>
      <c r="N66" s="8" t="s">
        <v>364</v>
      </c>
      <c r="O66" s="6">
        <v>258.83331298828125</v>
      </c>
      <c r="P66" s="6">
        <v>229.83329772949219</v>
      </c>
      <c r="Q66" s="7">
        <v>60</v>
      </c>
      <c r="R66" s="7">
        <v>91</v>
      </c>
    </row>
    <row r="67" spans="1:18">
      <c r="A67" s="5" t="s">
        <v>55</v>
      </c>
      <c r="B67" s="5" t="s">
        <v>1171</v>
      </c>
      <c r="C67" s="5" t="s">
        <v>365</v>
      </c>
      <c r="D67" s="5" t="s">
        <v>366</v>
      </c>
      <c r="E67" s="5" t="s">
        <v>367</v>
      </c>
      <c r="F67" s="7">
        <v>18003355</v>
      </c>
      <c r="G67" s="5" t="s">
        <v>368</v>
      </c>
      <c r="H67" s="5" t="s">
        <v>351</v>
      </c>
      <c r="I67" s="5" t="s">
        <v>369</v>
      </c>
      <c r="J67" s="6">
        <v>1</v>
      </c>
      <c r="K67" s="5" t="s">
        <v>370</v>
      </c>
      <c r="L67" s="5" t="s">
        <v>371</v>
      </c>
      <c r="M67" s="8" t="s">
        <v>372</v>
      </c>
      <c r="N67" s="8" t="s">
        <v>373</v>
      </c>
      <c r="O67" s="6">
        <v>179.5</v>
      </c>
      <c r="P67" s="6">
        <v>165.5</v>
      </c>
      <c r="Q67" s="7">
        <v>35</v>
      </c>
      <c r="R67" s="7">
        <v>166</v>
      </c>
    </row>
    <row r="68" spans="1:18">
      <c r="A68" s="5" t="s">
        <v>55</v>
      </c>
      <c r="B68" s="5" t="s">
        <v>1171</v>
      </c>
      <c r="C68" s="5" t="s">
        <v>374</v>
      </c>
      <c r="D68" s="5" t="s">
        <v>375</v>
      </c>
      <c r="E68" s="5" t="s">
        <v>376</v>
      </c>
      <c r="F68" s="7">
        <v>20033657</v>
      </c>
      <c r="G68" s="5" t="s">
        <v>377</v>
      </c>
      <c r="H68" s="5" t="s">
        <v>351</v>
      </c>
      <c r="I68" s="5" t="s">
        <v>369</v>
      </c>
      <c r="J68" s="6">
        <v>1</v>
      </c>
      <c r="K68" s="5" t="s">
        <v>378</v>
      </c>
      <c r="L68" s="5" t="s">
        <v>379</v>
      </c>
      <c r="M68" s="8" t="s">
        <v>380</v>
      </c>
      <c r="N68" s="8" t="s">
        <v>381</v>
      </c>
      <c r="O68" s="6">
        <v>155.91670227050781</v>
      </c>
      <c r="P68" s="6">
        <v>141.91670227050781</v>
      </c>
      <c r="Q68" s="7">
        <v>35</v>
      </c>
      <c r="R68" s="7">
        <v>104</v>
      </c>
    </row>
    <row r="69" spans="1:18">
      <c r="A69" s="5" t="s">
        <v>55</v>
      </c>
      <c r="B69" s="5" t="s">
        <v>1171</v>
      </c>
      <c r="C69" s="5" t="s">
        <v>382</v>
      </c>
      <c r="D69" s="5" t="s">
        <v>383</v>
      </c>
      <c r="E69" s="5" t="s">
        <v>384</v>
      </c>
      <c r="F69" s="7">
        <v>20035141</v>
      </c>
      <c r="G69" s="5" t="s">
        <v>385</v>
      </c>
      <c r="H69" s="5" t="s">
        <v>351</v>
      </c>
      <c r="I69" s="5" t="s">
        <v>369</v>
      </c>
      <c r="J69" s="6">
        <v>1</v>
      </c>
      <c r="K69" s="5" t="s">
        <v>386</v>
      </c>
      <c r="L69" s="5" t="s">
        <v>387</v>
      </c>
      <c r="M69" s="8" t="s">
        <v>388</v>
      </c>
      <c r="N69" s="8" t="s">
        <v>389</v>
      </c>
      <c r="O69" s="6">
        <v>144.66670227050781</v>
      </c>
      <c r="P69" s="6">
        <v>116.66670227050781</v>
      </c>
      <c r="Q69" s="7">
        <v>20</v>
      </c>
      <c r="R69" s="7">
        <v>82</v>
      </c>
    </row>
    <row r="70" spans="1:18">
      <c r="A70" s="5" t="s">
        <v>55</v>
      </c>
      <c r="B70" s="5" t="s">
        <v>1171</v>
      </c>
      <c r="C70" s="5" t="s">
        <v>390</v>
      </c>
      <c r="D70" s="5" t="s">
        <v>391</v>
      </c>
      <c r="E70" s="5" t="s">
        <v>392</v>
      </c>
      <c r="F70" s="7">
        <v>18003521</v>
      </c>
      <c r="G70" s="5" t="s">
        <v>393</v>
      </c>
      <c r="H70" s="5" t="s">
        <v>351</v>
      </c>
      <c r="I70" s="5" t="s">
        <v>369</v>
      </c>
      <c r="J70" s="6">
        <v>1</v>
      </c>
      <c r="K70" s="5" t="s">
        <v>394</v>
      </c>
      <c r="L70" s="5" t="s">
        <v>395</v>
      </c>
      <c r="M70" s="8" t="s">
        <v>396</v>
      </c>
      <c r="N70" s="8" t="s">
        <v>397</v>
      </c>
      <c r="O70" s="6">
        <v>106.06670379638672</v>
      </c>
      <c r="P70" s="6">
        <v>58.083301544189453</v>
      </c>
      <c r="Q70" s="7">
        <v>5</v>
      </c>
      <c r="R70" s="7">
        <v>18</v>
      </c>
    </row>
    <row r="71" spans="1:18">
      <c r="A71" s="5" t="s">
        <v>55</v>
      </c>
      <c r="B71" s="5" t="s">
        <v>1171</v>
      </c>
      <c r="C71" s="5" t="s">
        <v>398</v>
      </c>
      <c r="D71" s="5" t="s">
        <v>383</v>
      </c>
      <c r="E71" s="5" t="s">
        <v>399</v>
      </c>
      <c r="F71" s="7">
        <v>18002101</v>
      </c>
      <c r="G71" s="5" t="s">
        <v>400</v>
      </c>
      <c r="H71" s="5" t="s">
        <v>351</v>
      </c>
      <c r="I71" s="5" t="s">
        <v>369</v>
      </c>
      <c r="J71" s="6">
        <v>1</v>
      </c>
      <c r="K71" s="5" t="s">
        <v>401</v>
      </c>
      <c r="L71" s="5" t="s">
        <v>402</v>
      </c>
      <c r="M71" s="8" t="s">
        <v>403</v>
      </c>
      <c r="N71" s="8" t="s">
        <v>404</v>
      </c>
      <c r="O71" s="6">
        <v>105.5</v>
      </c>
      <c r="P71" s="6">
        <v>91.5</v>
      </c>
      <c r="Q71" s="7">
        <v>16</v>
      </c>
      <c r="R71" s="7">
        <v>49</v>
      </c>
    </row>
    <row r="72" spans="1:18">
      <c r="A72" s="5" t="s">
        <v>55</v>
      </c>
      <c r="B72" s="5" t="s">
        <v>1171</v>
      </c>
      <c r="C72" s="5" t="s">
        <v>405</v>
      </c>
      <c r="D72" s="5" t="s">
        <v>406</v>
      </c>
      <c r="E72" s="5" t="s">
        <v>407</v>
      </c>
      <c r="F72" s="7">
        <v>20031820</v>
      </c>
      <c r="G72" s="5" t="s">
        <v>408</v>
      </c>
      <c r="H72" s="5" t="s">
        <v>351</v>
      </c>
      <c r="I72" s="5" t="s">
        <v>369</v>
      </c>
      <c r="J72" s="6">
        <v>1</v>
      </c>
      <c r="K72" s="5" t="s">
        <v>409</v>
      </c>
      <c r="L72" s="5" t="s">
        <v>410</v>
      </c>
      <c r="M72" s="8" t="s">
        <v>411</v>
      </c>
      <c r="N72" s="8" t="s">
        <v>412</v>
      </c>
      <c r="O72" s="6">
        <v>88.416702270507813</v>
      </c>
      <c r="P72" s="6">
        <v>88.416702270507813</v>
      </c>
      <c r="Q72" s="7">
        <v>47</v>
      </c>
      <c r="R72" s="7">
        <v>176</v>
      </c>
    </row>
    <row r="73" spans="1:18">
      <c r="A73" s="5" t="s">
        <v>55</v>
      </c>
      <c r="B73" s="5" t="s">
        <v>1171</v>
      </c>
      <c r="C73" s="5" t="s">
        <v>413</v>
      </c>
      <c r="D73" s="5" t="s">
        <v>348</v>
      </c>
      <c r="E73" s="5" t="s">
        <v>414</v>
      </c>
      <c r="F73" s="7">
        <v>18003183</v>
      </c>
      <c r="G73" s="5" t="s">
        <v>415</v>
      </c>
      <c r="H73" s="5" t="s">
        <v>351</v>
      </c>
      <c r="I73" s="5" t="s">
        <v>352</v>
      </c>
      <c r="J73" s="6">
        <v>1</v>
      </c>
      <c r="K73" s="5" t="s">
        <v>416</v>
      </c>
      <c r="L73" s="5" t="s">
        <v>417</v>
      </c>
      <c r="M73" s="8" t="s">
        <v>418</v>
      </c>
      <c r="N73" s="8" t="s">
        <v>419</v>
      </c>
      <c r="O73" s="6">
        <v>71.916702270507813</v>
      </c>
      <c r="P73" s="6">
        <v>69.166702270507813</v>
      </c>
      <c r="Q73" s="7">
        <v>10</v>
      </c>
      <c r="R73" s="7">
        <v>3</v>
      </c>
    </row>
    <row r="74" spans="1:18">
      <c r="A74" s="5" t="s">
        <v>55</v>
      </c>
      <c r="B74" s="5" t="s">
        <v>1171</v>
      </c>
      <c r="C74" s="5" t="s">
        <v>420</v>
      </c>
      <c r="D74" s="5" t="s">
        <v>421</v>
      </c>
      <c r="E74" s="5" t="s">
        <v>422</v>
      </c>
      <c r="F74" s="7">
        <v>16600522</v>
      </c>
      <c r="G74" s="5" t="s">
        <v>423</v>
      </c>
      <c r="H74" s="5" t="s">
        <v>424</v>
      </c>
      <c r="I74" s="5" t="s">
        <v>425</v>
      </c>
      <c r="J74" s="6">
        <v>1</v>
      </c>
      <c r="K74" s="5" t="s">
        <v>426</v>
      </c>
      <c r="L74" s="5" t="s">
        <v>427</v>
      </c>
      <c r="M74" s="8" t="s">
        <v>428</v>
      </c>
      <c r="N74" s="8" t="s">
        <v>429</v>
      </c>
      <c r="O74" s="6">
        <v>68.833297729492188</v>
      </c>
      <c r="P74" s="6">
        <v>68.833297729492188</v>
      </c>
      <c r="Q74" s="7">
        <v>16</v>
      </c>
      <c r="R74" s="7">
        <v>31</v>
      </c>
    </row>
    <row r="75" spans="1:18">
      <c r="A75" s="5" t="s">
        <v>55</v>
      </c>
      <c r="B75" s="5" t="s">
        <v>1171</v>
      </c>
      <c r="C75" s="5" t="s">
        <v>430</v>
      </c>
      <c r="D75" s="5" t="s">
        <v>430</v>
      </c>
      <c r="E75" s="5" t="s">
        <v>431</v>
      </c>
      <c r="F75" s="7">
        <v>40001568</v>
      </c>
      <c r="G75" s="5" t="s">
        <v>432</v>
      </c>
      <c r="H75" s="5" t="s">
        <v>433</v>
      </c>
      <c r="I75" s="5" t="s">
        <v>434</v>
      </c>
      <c r="J75" s="6">
        <v>1</v>
      </c>
      <c r="K75" s="5" t="s">
        <v>435</v>
      </c>
      <c r="L75" s="5" t="s">
        <v>436</v>
      </c>
      <c r="M75" s="8" t="s">
        <v>437</v>
      </c>
      <c r="N75" s="8" t="s">
        <v>438</v>
      </c>
      <c r="O75" s="6">
        <v>65.666702270507812</v>
      </c>
      <c r="P75" s="6">
        <v>50.5</v>
      </c>
      <c r="Q75" s="7">
        <v>12</v>
      </c>
      <c r="R75" s="7">
        <v>40</v>
      </c>
    </row>
    <row r="76" spans="1:18">
      <c r="A76" s="5" t="s">
        <v>55</v>
      </c>
      <c r="B76" s="5" t="s">
        <v>1171</v>
      </c>
      <c r="C76" s="5" t="s">
        <v>439</v>
      </c>
      <c r="D76" s="5" t="s">
        <v>440</v>
      </c>
      <c r="E76" s="5" t="s">
        <v>441</v>
      </c>
      <c r="F76" s="7">
        <v>20022201</v>
      </c>
      <c r="G76" s="5" t="s">
        <v>442</v>
      </c>
      <c r="H76" s="5" t="s">
        <v>351</v>
      </c>
      <c r="I76" s="5" t="s">
        <v>369</v>
      </c>
      <c r="J76" s="6">
        <v>1</v>
      </c>
      <c r="K76" s="5" t="s">
        <v>443</v>
      </c>
      <c r="L76" s="5" t="s">
        <v>444</v>
      </c>
      <c r="M76" s="8" t="s">
        <v>445</v>
      </c>
      <c r="N76" s="8" t="s">
        <v>446</v>
      </c>
      <c r="O76" s="6">
        <v>65.583297729492188</v>
      </c>
      <c r="P76" s="6">
        <v>65.583297729492188</v>
      </c>
      <c r="Q76" s="7">
        <v>17</v>
      </c>
      <c r="R76" s="7">
        <v>65</v>
      </c>
    </row>
    <row r="77" spans="1:18">
      <c r="A77" s="5" t="s">
        <v>55</v>
      </c>
      <c r="B77" s="5" t="s">
        <v>1171</v>
      </c>
      <c r="C77" s="5" t="s">
        <v>457</v>
      </c>
      <c r="D77" s="5" t="s">
        <v>458</v>
      </c>
      <c r="E77" s="5" t="s">
        <v>459</v>
      </c>
      <c r="F77" s="7">
        <v>18002405</v>
      </c>
      <c r="G77" s="5" t="s">
        <v>460</v>
      </c>
      <c r="H77" s="5" t="s">
        <v>351</v>
      </c>
      <c r="I77" s="5" t="s">
        <v>369</v>
      </c>
      <c r="J77" s="6">
        <v>1</v>
      </c>
      <c r="K77" s="5" t="s">
        <v>461</v>
      </c>
      <c r="L77" s="5" t="s">
        <v>462</v>
      </c>
      <c r="M77" s="8" t="s">
        <v>463</v>
      </c>
      <c r="N77" s="8" t="s">
        <v>259</v>
      </c>
      <c r="O77" s="6">
        <v>55.166698455810547</v>
      </c>
      <c r="P77" s="6">
        <v>53.75</v>
      </c>
      <c r="Q77" s="7">
        <v>17</v>
      </c>
      <c r="R77" s="7">
        <v>56</v>
      </c>
    </row>
    <row r="78" spans="1:18">
      <c r="A78" s="5" t="s">
        <v>55</v>
      </c>
      <c r="B78" s="5" t="s">
        <v>1171</v>
      </c>
      <c r="C78" s="5" t="s">
        <v>464</v>
      </c>
      <c r="D78" s="5" t="s">
        <v>464</v>
      </c>
      <c r="E78" s="5" t="s">
        <v>465</v>
      </c>
      <c r="F78" s="5" t="s">
        <v>49</v>
      </c>
      <c r="G78" s="5" t="s">
        <v>466</v>
      </c>
      <c r="H78" s="5" t="s">
        <v>467</v>
      </c>
      <c r="I78" s="5" t="s">
        <v>468</v>
      </c>
      <c r="J78" s="6">
        <v>1</v>
      </c>
      <c r="K78" s="5" t="s">
        <v>469</v>
      </c>
      <c r="L78" s="5" t="s">
        <v>470</v>
      </c>
      <c r="M78" s="8" t="s">
        <v>471</v>
      </c>
      <c r="N78" s="8" t="s">
        <v>472</v>
      </c>
      <c r="O78" s="6">
        <v>45</v>
      </c>
      <c r="P78" s="6">
        <v>41.083301544189453</v>
      </c>
      <c r="Q78" s="7">
        <v>13</v>
      </c>
      <c r="R78" s="7">
        <v>22</v>
      </c>
    </row>
    <row r="79" spans="1:18">
      <c r="A79" s="5" t="s">
        <v>55</v>
      </c>
      <c r="B79" s="5" t="s">
        <v>1171</v>
      </c>
      <c r="C79" s="5" t="s">
        <v>473</v>
      </c>
      <c r="D79" s="5" t="s">
        <v>474</v>
      </c>
      <c r="E79" s="5" t="s">
        <v>475</v>
      </c>
      <c r="F79" s="7">
        <v>18003586</v>
      </c>
      <c r="G79" s="5" t="s">
        <v>476</v>
      </c>
      <c r="H79" s="5" t="s">
        <v>351</v>
      </c>
      <c r="I79" s="5" t="s">
        <v>369</v>
      </c>
      <c r="J79" s="6">
        <v>1</v>
      </c>
      <c r="K79" s="5" t="s">
        <v>477</v>
      </c>
      <c r="L79" s="5" t="s">
        <v>478</v>
      </c>
      <c r="M79" s="8" t="s">
        <v>479</v>
      </c>
      <c r="N79" s="8" t="s">
        <v>480</v>
      </c>
      <c r="O79" s="6">
        <v>32.166698455810547</v>
      </c>
      <c r="P79" s="6">
        <v>17.58329963684082</v>
      </c>
      <c r="Q79" s="7">
        <v>4</v>
      </c>
      <c r="R79" s="7">
        <v>0</v>
      </c>
    </row>
    <row r="80" spans="1:18">
      <c r="A80" s="5" t="s">
        <v>55</v>
      </c>
      <c r="B80" s="5" t="s">
        <v>1171</v>
      </c>
      <c r="C80" s="5" t="s">
        <v>481</v>
      </c>
      <c r="D80" s="5" t="s">
        <v>482</v>
      </c>
      <c r="E80" s="5" t="s">
        <v>384</v>
      </c>
      <c r="F80" s="7">
        <v>20035141</v>
      </c>
      <c r="G80" s="5" t="s">
        <v>385</v>
      </c>
      <c r="H80" s="5" t="s">
        <v>351</v>
      </c>
      <c r="I80" s="5" t="s">
        <v>369</v>
      </c>
      <c r="J80" s="6">
        <v>1</v>
      </c>
      <c r="K80" s="5" t="s">
        <v>483</v>
      </c>
      <c r="L80" s="5" t="s">
        <v>484</v>
      </c>
      <c r="M80" s="8" t="s">
        <v>485</v>
      </c>
      <c r="N80" s="8" t="s">
        <v>486</v>
      </c>
      <c r="O80" s="6">
        <v>28.58329963684082</v>
      </c>
      <c r="P80" s="6">
        <v>28.58329963684082</v>
      </c>
      <c r="Q80" s="7">
        <v>4</v>
      </c>
      <c r="R80" s="7">
        <v>30</v>
      </c>
    </row>
    <row r="81" spans="1:18">
      <c r="A81" s="5" t="s">
        <v>55</v>
      </c>
      <c r="B81" s="5" t="s">
        <v>1171</v>
      </c>
      <c r="C81" s="5" t="s">
        <v>494</v>
      </c>
      <c r="D81" s="5" t="s">
        <v>495</v>
      </c>
      <c r="E81" s="5" t="s">
        <v>496</v>
      </c>
      <c r="F81" s="7">
        <v>18003931</v>
      </c>
      <c r="G81" s="5" t="s">
        <v>497</v>
      </c>
      <c r="H81" s="5" t="s">
        <v>351</v>
      </c>
      <c r="I81" s="5" t="s">
        <v>352</v>
      </c>
      <c r="J81" s="6">
        <v>1</v>
      </c>
      <c r="K81" s="5" t="s">
        <v>498</v>
      </c>
      <c r="L81" s="5" t="s">
        <v>499</v>
      </c>
      <c r="M81" s="8" t="s">
        <v>500</v>
      </c>
      <c r="N81" s="8" t="s">
        <v>501</v>
      </c>
      <c r="O81" s="6">
        <v>17.08329963684082</v>
      </c>
      <c r="P81" s="6">
        <v>17.08329963684082</v>
      </c>
      <c r="Q81" s="7">
        <v>18</v>
      </c>
      <c r="R81" s="7">
        <v>73</v>
      </c>
    </row>
    <row r="82" spans="1:18">
      <c r="A82" s="5" t="s">
        <v>55</v>
      </c>
      <c r="B82" s="5" t="s">
        <v>1171</v>
      </c>
      <c r="C82" s="5" t="s">
        <v>502</v>
      </c>
      <c r="D82" s="5" t="s">
        <v>406</v>
      </c>
      <c r="E82" s="5" t="s">
        <v>503</v>
      </c>
      <c r="F82" s="7">
        <v>20032639</v>
      </c>
      <c r="G82" s="5" t="s">
        <v>504</v>
      </c>
      <c r="H82" s="5" t="s">
        <v>351</v>
      </c>
      <c r="I82" s="5" t="s">
        <v>369</v>
      </c>
      <c r="J82" s="6">
        <v>1</v>
      </c>
      <c r="K82" s="5" t="s">
        <v>478</v>
      </c>
      <c r="L82" s="5" t="s">
        <v>505</v>
      </c>
      <c r="M82" s="8" t="s">
        <v>506</v>
      </c>
      <c r="N82" s="8" t="s">
        <v>507</v>
      </c>
      <c r="O82" s="6">
        <v>14.91670036315918</v>
      </c>
      <c r="P82" s="6">
        <v>14.91670036315918</v>
      </c>
      <c r="Q82" s="7">
        <v>4</v>
      </c>
      <c r="R82" s="7">
        <v>0</v>
      </c>
    </row>
    <row r="83" spans="1:18">
      <c r="A83" s="5" t="s">
        <v>55</v>
      </c>
      <c r="B83" s="5" t="s">
        <v>1171</v>
      </c>
      <c r="C83" s="5" t="s">
        <v>508</v>
      </c>
      <c r="D83" s="5" t="s">
        <v>508</v>
      </c>
      <c r="E83" s="5" t="s">
        <v>509</v>
      </c>
      <c r="F83" s="7">
        <v>30000893</v>
      </c>
      <c r="G83" s="5" t="s">
        <v>510</v>
      </c>
      <c r="H83" s="5" t="s">
        <v>433</v>
      </c>
      <c r="I83" s="5" t="s">
        <v>434</v>
      </c>
      <c r="J83" s="6">
        <v>1</v>
      </c>
      <c r="K83" s="5" t="s">
        <v>511</v>
      </c>
      <c r="L83" s="5" t="s">
        <v>512</v>
      </c>
      <c r="M83" s="8" t="s">
        <v>513</v>
      </c>
      <c r="N83" s="8" t="s">
        <v>265</v>
      </c>
      <c r="O83" s="6">
        <v>14.08329963684082</v>
      </c>
      <c r="P83" s="6">
        <v>14.08329963684082</v>
      </c>
      <c r="Q83" s="7">
        <v>2</v>
      </c>
      <c r="R83" s="7">
        <v>22</v>
      </c>
    </row>
    <row r="84" spans="1:18">
      <c r="A84" s="5" t="s">
        <v>55</v>
      </c>
      <c r="B84" s="5" t="s">
        <v>1171</v>
      </c>
      <c r="C84" s="5" t="s">
        <v>514</v>
      </c>
      <c r="D84" s="5" t="s">
        <v>514</v>
      </c>
      <c r="E84" s="5" t="s">
        <v>515</v>
      </c>
      <c r="F84" s="7">
        <v>30000894</v>
      </c>
      <c r="G84" s="5" t="s">
        <v>516</v>
      </c>
      <c r="H84" s="5" t="s">
        <v>433</v>
      </c>
      <c r="I84" s="5" t="s">
        <v>434</v>
      </c>
      <c r="J84" s="6">
        <v>1</v>
      </c>
      <c r="K84" s="5" t="s">
        <v>517</v>
      </c>
      <c r="L84" s="5" t="s">
        <v>518</v>
      </c>
      <c r="M84" s="8" t="s">
        <v>519</v>
      </c>
      <c r="N84" s="8" t="s">
        <v>96</v>
      </c>
      <c r="O84" s="6">
        <v>13.83329963684082</v>
      </c>
      <c r="P84" s="6">
        <v>12.41670036315918</v>
      </c>
      <c r="Q84" s="7">
        <v>9</v>
      </c>
      <c r="R84" s="7">
        <v>40</v>
      </c>
    </row>
    <row r="85" spans="1:18">
      <c r="A85" s="5" t="s">
        <v>55</v>
      </c>
      <c r="B85" s="5" t="s">
        <v>1171</v>
      </c>
      <c r="C85" s="5" t="s">
        <v>520</v>
      </c>
      <c r="D85" s="5" t="s">
        <v>366</v>
      </c>
      <c r="E85" s="5" t="s">
        <v>521</v>
      </c>
      <c r="F85" s="7">
        <v>18003758</v>
      </c>
      <c r="G85" s="5" t="s">
        <v>522</v>
      </c>
      <c r="H85" s="5" t="s">
        <v>351</v>
      </c>
      <c r="I85" s="5" t="s">
        <v>352</v>
      </c>
      <c r="J85" s="6">
        <v>1</v>
      </c>
      <c r="K85" s="5" t="s">
        <v>523</v>
      </c>
      <c r="L85" s="5" t="s">
        <v>524</v>
      </c>
      <c r="M85" s="8" t="s">
        <v>525</v>
      </c>
      <c r="N85" s="8" t="s">
        <v>526</v>
      </c>
      <c r="O85" s="6">
        <v>6.1666998863220215</v>
      </c>
      <c r="P85" s="6">
        <v>6.1666998863220215</v>
      </c>
      <c r="Q85" s="7">
        <v>1</v>
      </c>
      <c r="R85" s="7">
        <v>1</v>
      </c>
    </row>
    <row r="86" spans="1:18">
      <c r="A86" s="5" t="s">
        <v>55</v>
      </c>
      <c r="B86" s="5" t="s">
        <v>1171</v>
      </c>
      <c r="C86" s="5" t="s">
        <v>534</v>
      </c>
      <c r="D86" s="5" t="s">
        <v>534</v>
      </c>
      <c r="E86" s="5" t="s">
        <v>535</v>
      </c>
      <c r="F86" s="7">
        <v>30001050</v>
      </c>
      <c r="G86" s="5" t="s">
        <v>536</v>
      </c>
      <c r="H86" s="5" t="s">
        <v>433</v>
      </c>
      <c r="I86" s="5" t="s">
        <v>434</v>
      </c>
      <c r="J86" s="6">
        <v>1</v>
      </c>
      <c r="K86" s="5" t="s">
        <v>537</v>
      </c>
      <c r="L86" s="5" t="s">
        <v>538</v>
      </c>
      <c r="M86" s="8" t="s">
        <v>539</v>
      </c>
      <c r="N86" s="8" t="s">
        <v>540</v>
      </c>
      <c r="O86" s="6">
        <v>4.4166998863220215</v>
      </c>
      <c r="P86" s="6">
        <v>4.4166998863220215</v>
      </c>
      <c r="Q86" s="7">
        <v>7</v>
      </c>
      <c r="R86" s="7">
        <v>19</v>
      </c>
    </row>
    <row r="87" spans="1:18">
      <c r="A87" s="5" t="s">
        <v>55</v>
      </c>
      <c r="B87" s="5" t="s">
        <v>1171</v>
      </c>
      <c r="C87" s="5" t="s">
        <v>541</v>
      </c>
      <c r="D87" s="5" t="s">
        <v>458</v>
      </c>
      <c r="E87" s="5" t="s">
        <v>542</v>
      </c>
      <c r="F87" s="7">
        <v>20010241</v>
      </c>
      <c r="G87" s="5" t="s">
        <v>543</v>
      </c>
      <c r="H87" s="5" t="s">
        <v>351</v>
      </c>
      <c r="I87" s="5" t="s">
        <v>352</v>
      </c>
      <c r="J87" s="6">
        <v>1</v>
      </c>
      <c r="K87" s="5" t="s">
        <v>544</v>
      </c>
      <c r="L87" s="5" t="s">
        <v>545</v>
      </c>
      <c r="M87" s="8" t="s">
        <v>546</v>
      </c>
      <c r="N87" s="8" t="s">
        <v>547</v>
      </c>
      <c r="O87" s="6">
        <v>4.25</v>
      </c>
      <c r="P87" s="6">
        <v>4.25</v>
      </c>
      <c r="Q87" s="7">
        <v>5</v>
      </c>
      <c r="R87" s="7">
        <v>24</v>
      </c>
    </row>
    <row r="88" spans="1:18">
      <c r="A88" s="5" t="s">
        <v>55</v>
      </c>
      <c r="B88" s="5" t="s">
        <v>1171</v>
      </c>
      <c r="C88" s="5" t="s">
        <v>548</v>
      </c>
      <c r="D88" s="5" t="s">
        <v>391</v>
      </c>
      <c r="E88" s="5" t="s">
        <v>549</v>
      </c>
      <c r="F88" s="7">
        <v>18003264</v>
      </c>
      <c r="G88" s="5" t="s">
        <v>550</v>
      </c>
      <c r="H88" s="5" t="s">
        <v>351</v>
      </c>
      <c r="I88" s="5" t="s">
        <v>352</v>
      </c>
      <c r="J88" s="6">
        <v>1</v>
      </c>
      <c r="K88" s="5" t="s">
        <v>551</v>
      </c>
      <c r="L88" s="5" t="s">
        <v>552</v>
      </c>
      <c r="M88" s="8" t="s">
        <v>553</v>
      </c>
      <c r="N88" s="8" t="s">
        <v>554</v>
      </c>
      <c r="O88" s="6">
        <v>4.1666998863220215</v>
      </c>
      <c r="P88" s="6">
        <v>4.1666998863220215</v>
      </c>
      <c r="Q88" s="7">
        <v>2</v>
      </c>
      <c r="R88" s="7">
        <v>9</v>
      </c>
    </row>
    <row r="89" spans="1:18">
      <c r="A89" s="5" t="s">
        <v>55</v>
      </c>
      <c r="B89" s="5" t="s">
        <v>1171</v>
      </c>
      <c r="C89" s="5" t="s">
        <v>555</v>
      </c>
      <c r="D89" s="5" t="s">
        <v>458</v>
      </c>
      <c r="E89" s="5" t="s">
        <v>556</v>
      </c>
      <c r="F89" s="7">
        <v>18002127</v>
      </c>
      <c r="G89" s="5" t="s">
        <v>557</v>
      </c>
      <c r="H89" s="5" t="s">
        <v>351</v>
      </c>
      <c r="I89" s="5" t="s">
        <v>558</v>
      </c>
      <c r="J89" s="6">
        <v>1</v>
      </c>
      <c r="K89" s="5" t="s">
        <v>559</v>
      </c>
      <c r="L89" s="5" t="s">
        <v>560</v>
      </c>
      <c r="M89" s="8" t="s">
        <v>561</v>
      </c>
      <c r="N89" s="8" t="s">
        <v>265</v>
      </c>
      <c r="O89" s="6">
        <v>4.0833001136779785</v>
      </c>
      <c r="P89" s="6">
        <v>4.0833001136779785</v>
      </c>
      <c r="Q89" s="7">
        <v>4</v>
      </c>
      <c r="R89" s="7">
        <v>3</v>
      </c>
    </row>
    <row r="90" spans="1:18">
      <c r="A90" s="5" t="s">
        <v>55</v>
      </c>
      <c r="B90" s="5" t="s">
        <v>1171</v>
      </c>
      <c r="C90" s="5" t="s">
        <v>562</v>
      </c>
      <c r="D90" s="5" t="s">
        <v>562</v>
      </c>
      <c r="E90" s="5" t="s">
        <v>563</v>
      </c>
      <c r="F90" s="7">
        <v>30104115</v>
      </c>
      <c r="G90" s="5" t="s">
        <v>564</v>
      </c>
      <c r="H90" s="5" t="s">
        <v>467</v>
      </c>
      <c r="I90" s="5" t="s">
        <v>468</v>
      </c>
      <c r="J90" s="6">
        <v>1</v>
      </c>
      <c r="K90" s="5" t="s">
        <v>565</v>
      </c>
      <c r="L90" s="5" t="s">
        <v>566</v>
      </c>
      <c r="M90" s="8" t="s">
        <v>567</v>
      </c>
      <c r="N90" s="8" t="s">
        <v>88</v>
      </c>
      <c r="O90" s="6">
        <v>3.9166998863220215</v>
      </c>
      <c r="P90" s="6">
        <v>2.6666998863220215</v>
      </c>
      <c r="Q90" s="7">
        <v>3</v>
      </c>
      <c r="R90" s="7">
        <v>36</v>
      </c>
    </row>
    <row r="91" spans="1:18">
      <c r="A91" s="5" t="s">
        <v>55</v>
      </c>
      <c r="B91" s="5" t="s">
        <v>1171</v>
      </c>
      <c r="C91" s="5" t="s">
        <v>568</v>
      </c>
      <c r="D91" s="5" t="s">
        <v>568</v>
      </c>
      <c r="E91" s="5" t="s">
        <v>569</v>
      </c>
      <c r="F91" s="7">
        <v>20010927</v>
      </c>
      <c r="G91" s="5" t="s">
        <v>570</v>
      </c>
      <c r="H91" s="5" t="s">
        <v>571</v>
      </c>
      <c r="I91" s="5" t="s">
        <v>572</v>
      </c>
      <c r="J91" s="6">
        <v>1</v>
      </c>
      <c r="K91" s="5" t="s">
        <v>573</v>
      </c>
      <c r="L91" s="5" t="s">
        <v>574</v>
      </c>
      <c r="M91" s="8" t="s">
        <v>575</v>
      </c>
      <c r="N91" s="8" t="s">
        <v>576</v>
      </c>
      <c r="O91" s="6">
        <v>3.4166998863220215</v>
      </c>
      <c r="P91" s="6">
        <v>3.4166998863220215</v>
      </c>
      <c r="Q91" s="7">
        <v>1</v>
      </c>
      <c r="R91" s="7">
        <v>9</v>
      </c>
    </row>
    <row r="92" spans="1:18">
      <c r="A92" s="5" t="s">
        <v>55</v>
      </c>
      <c r="B92" s="5" t="s">
        <v>1171</v>
      </c>
      <c r="C92" s="5" t="s">
        <v>577</v>
      </c>
      <c r="D92" s="5" t="s">
        <v>578</v>
      </c>
      <c r="E92" s="5" t="s">
        <v>579</v>
      </c>
      <c r="F92" s="7">
        <v>18003804</v>
      </c>
      <c r="G92" s="5" t="s">
        <v>580</v>
      </c>
      <c r="H92" s="5" t="s">
        <v>351</v>
      </c>
      <c r="I92" s="5" t="s">
        <v>352</v>
      </c>
      <c r="J92" s="6">
        <v>1</v>
      </c>
      <c r="K92" s="5" t="s">
        <v>581</v>
      </c>
      <c r="L92" s="5" t="s">
        <v>582</v>
      </c>
      <c r="M92" s="8" t="s">
        <v>583</v>
      </c>
      <c r="N92" s="8" t="s">
        <v>486</v>
      </c>
      <c r="O92" s="6">
        <v>2.5</v>
      </c>
      <c r="P92" s="6">
        <v>2.5</v>
      </c>
      <c r="Q92" s="7">
        <v>2</v>
      </c>
      <c r="R92" s="7">
        <v>1</v>
      </c>
    </row>
    <row r="93" spans="1:18">
      <c r="A93" s="5" t="s">
        <v>55</v>
      </c>
      <c r="B93" s="5" t="s">
        <v>1171</v>
      </c>
      <c r="C93" s="5" t="s">
        <v>584</v>
      </c>
      <c r="D93" s="5" t="s">
        <v>585</v>
      </c>
      <c r="E93" s="5" t="s">
        <v>586</v>
      </c>
      <c r="F93" s="7">
        <v>18003188</v>
      </c>
      <c r="G93" s="5" t="s">
        <v>587</v>
      </c>
      <c r="H93" s="5" t="s">
        <v>351</v>
      </c>
      <c r="I93" s="5" t="s">
        <v>369</v>
      </c>
      <c r="J93" s="6">
        <v>1</v>
      </c>
      <c r="K93" s="5" t="s">
        <v>588</v>
      </c>
      <c r="L93" s="5" t="s">
        <v>589</v>
      </c>
      <c r="M93" s="8" t="s">
        <v>590</v>
      </c>
      <c r="N93" s="8" t="s">
        <v>540</v>
      </c>
      <c r="O93" s="6">
        <v>2.4166998863220215</v>
      </c>
      <c r="P93" s="6">
        <v>2.4166998863220215</v>
      </c>
      <c r="Q93" s="7">
        <v>2</v>
      </c>
      <c r="R93" s="7">
        <v>12</v>
      </c>
    </row>
    <row r="94" spans="1:18">
      <c r="A94" s="5" t="s">
        <v>55</v>
      </c>
      <c r="B94" s="5" t="s">
        <v>1171</v>
      </c>
      <c r="C94" s="5" t="s">
        <v>591</v>
      </c>
      <c r="D94" s="5" t="s">
        <v>49</v>
      </c>
      <c r="E94" s="5" t="s">
        <v>592</v>
      </c>
      <c r="F94" s="7">
        <v>20026895</v>
      </c>
      <c r="G94" s="5" t="s">
        <v>580</v>
      </c>
      <c r="H94" s="5" t="s">
        <v>351</v>
      </c>
      <c r="I94" s="5" t="s">
        <v>369</v>
      </c>
      <c r="J94" s="6">
        <v>1</v>
      </c>
      <c r="K94" s="5" t="s">
        <v>593</v>
      </c>
      <c r="L94" s="5" t="s">
        <v>444</v>
      </c>
      <c r="M94" s="8" t="s">
        <v>594</v>
      </c>
      <c r="N94" s="8" t="s">
        <v>547</v>
      </c>
      <c r="O94" s="6">
        <v>1.916700005531311</v>
      </c>
      <c r="P94" s="6">
        <v>1.916700005531311</v>
      </c>
      <c r="Q94" s="7">
        <v>1</v>
      </c>
      <c r="R94" s="7">
        <v>12</v>
      </c>
    </row>
    <row r="96" spans="1:18">
      <c r="A96" s="4" t="s">
        <v>0</v>
      </c>
      <c r="B96" s="4" t="s">
        <v>62</v>
      </c>
      <c r="C96" s="4" t="s">
        <v>334</v>
      </c>
      <c r="D96" s="4" t="s">
        <v>335</v>
      </c>
      <c r="E96" s="4" t="s">
        <v>336</v>
      </c>
      <c r="F96" s="4" t="s">
        <v>337</v>
      </c>
      <c r="G96" s="4" t="s">
        <v>338</v>
      </c>
      <c r="H96" s="4" t="s">
        <v>339</v>
      </c>
      <c r="I96" s="4" t="s">
        <v>340</v>
      </c>
      <c r="J96" s="4" t="s">
        <v>123</v>
      </c>
      <c r="K96" s="4" t="s">
        <v>341</v>
      </c>
      <c r="L96" s="4" t="s">
        <v>342</v>
      </c>
      <c r="M96" s="4" t="s">
        <v>13</v>
      </c>
      <c r="N96" s="4" t="s">
        <v>343</v>
      </c>
      <c r="O96" s="4" t="s">
        <v>131</v>
      </c>
      <c r="P96" s="4" t="s">
        <v>326</v>
      </c>
      <c r="Q96" s="4" t="s">
        <v>344</v>
      </c>
      <c r="R96" s="4" t="s">
        <v>345</v>
      </c>
    </row>
    <row r="97" spans="1:18">
      <c r="A97" s="5" t="s">
        <v>55</v>
      </c>
      <c r="B97" s="5" t="s">
        <v>1172</v>
      </c>
      <c r="C97" s="5" t="s">
        <v>347</v>
      </c>
      <c r="D97" s="5" t="s">
        <v>348</v>
      </c>
      <c r="E97" s="5" t="s">
        <v>349</v>
      </c>
      <c r="F97" s="7">
        <v>18003066</v>
      </c>
      <c r="G97" s="5" t="s">
        <v>350</v>
      </c>
      <c r="H97" s="5" t="s">
        <v>351</v>
      </c>
      <c r="I97" s="5" t="s">
        <v>352</v>
      </c>
      <c r="J97" s="6">
        <v>1</v>
      </c>
      <c r="K97" s="5" t="s">
        <v>353</v>
      </c>
      <c r="L97" s="5" t="s">
        <v>354</v>
      </c>
      <c r="M97" s="8" t="s">
        <v>355</v>
      </c>
      <c r="N97" s="8" t="s">
        <v>356</v>
      </c>
      <c r="O97" s="6">
        <v>297.75</v>
      </c>
      <c r="P97" s="6">
        <v>149.25</v>
      </c>
      <c r="Q97" s="7">
        <v>24</v>
      </c>
      <c r="R97" s="7">
        <v>6</v>
      </c>
    </row>
    <row r="98" spans="1:18">
      <c r="A98" s="5" t="s">
        <v>55</v>
      </c>
      <c r="B98" s="5" t="s">
        <v>1172</v>
      </c>
      <c r="C98" s="5" t="s">
        <v>357</v>
      </c>
      <c r="D98" s="5" t="s">
        <v>358</v>
      </c>
      <c r="E98" s="5" t="s">
        <v>359</v>
      </c>
      <c r="F98" s="7">
        <v>18003133</v>
      </c>
      <c r="G98" s="5" t="s">
        <v>360</v>
      </c>
      <c r="H98" s="5" t="s">
        <v>351</v>
      </c>
      <c r="I98" s="5" t="s">
        <v>352</v>
      </c>
      <c r="J98" s="6">
        <v>1</v>
      </c>
      <c r="K98" s="5" t="s">
        <v>361</v>
      </c>
      <c r="L98" s="5" t="s">
        <v>362</v>
      </c>
      <c r="M98" s="8" t="s">
        <v>363</v>
      </c>
      <c r="N98" s="8" t="s">
        <v>364</v>
      </c>
      <c r="O98" s="6">
        <v>258.83331298828125</v>
      </c>
      <c r="P98" s="6">
        <v>229.83329772949219</v>
      </c>
      <c r="Q98" s="7">
        <v>60</v>
      </c>
      <c r="R98" s="7">
        <v>91</v>
      </c>
    </row>
    <row r="99" spans="1:18">
      <c r="A99" s="5" t="s">
        <v>55</v>
      </c>
      <c r="B99" s="5" t="s">
        <v>1172</v>
      </c>
      <c r="C99" s="5" t="s">
        <v>365</v>
      </c>
      <c r="D99" s="5" t="s">
        <v>366</v>
      </c>
      <c r="E99" s="5" t="s">
        <v>367</v>
      </c>
      <c r="F99" s="7">
        <v>18003355</v>
      </c>
      <c r="G99" s="5" t="s">
        <v>368</v>
      </c>
      <c r="H99" s="5" t="s">
        <v>351</v>
      </c>
      <c r="I99" s="5" t="s">
        <v>369</v>
      </c>
      <c r="J99" s="6">
        <v>1</v>
      </c>
      <c r="K99" s="5" t="s">
        <v>370</v>
      </c>
      <c r="L99" s="5" t="s">
        <v>371</v>
      </c>
      <c r="M99" s="8" t="s">
        <v>372</v>
      </c>
      <c r="N99" s="8" t="s">
        <v>373</v>
      </c>
      <c r="O99" s="6">
        <v>179.5</v>
      </c>
      <c r="P99" s="6">
        <v>165.5</v>
      </c>
      <c r="Q99" s="7">
        <v>35</v>
      </c>
      <c r="R99" s="7">
        <v>166</v>
      </c>
    </row>
    <row r="100" spans="1:18">
      <c r="A100" s="5" t="s">
        <v>55</v>
      </c>
      <c r="B100" s="5" t="s">
        <v>1172</v>
      </c>
      <c r="C100" s="5" t="s">
        <v>374</v>
      </c>
      <c r="D100" s="5" t="s">
        <v>375</v>
      </c>
      <c r="E100" s="5" t="s">
        <v>376</v>
      </c>
      <c r="F100" s="7">
        <v>20033657</v>
      </c>
      <c r="G100" s="5" t="s">
        <v>377</v>
      </c>
      <c r="H100" s="5" t="s">
        <v>351</v>
      </c>
      <c r="I100" s="5" t="s">
        <v>369</v>
      </c>
      <c r="J100" s="6">
        <v>1</v>
      </c>
      <c r="K100" s="5" t="s">
        <v>378</v>
      </c>
      <c r="L100" s="5" t="s">
        <v>379</v>
      </c>
      <c r="M100" s="8" t="s">
        <v>380</v>
      </c>
      <c r="N100" s="8" t="s">
        <v>381</v>
      </c>
      <c r="O100" s="6">
        <v>155.91670227050781</v>
      </c>
      <c r="P100" s="6">
        <v>141.91670227050781</v>
      </c>
      <c r="Q100" s="7">
        <v>35</v>
      </c>
      <c r="R100" s="7">
        <v>104</v>
      </c>
    </row>
    <row r="101" spans="1:18">
      <c r="A101" s="5" t="s">
        <v>55</v>
      </c>
      <c r="B101" s="5" t="s">
        <v>1172</v>
      </c>
      <c r="C101" s="5" t="s">
        <v>382</v>
      </c>
      <c r="D101" s="5" t="s">
        <v>383</v>
      </c>
      <c r="E101" s="5" t="s">
        <v>384</v>
      </c>
      <c r="F101" s="7">
        <v>20035141</v>
      </c>
      <c r="G101" s="5" t="s">
        <v>385</v>
      </c>
      <c r="H101" s="5" t="s">
        <v>351</v>
      </c>
      <c r="I101" s="5" t="s">
        <v>369</v>
      </c>
      <c r="J101" s="6">
        <v>1</v>
      </c>
      <c r="K101" s="5" t="s">
        <v>386</v>
      </c>
      <c r="L101" s="5" t="s">
        <v>387</v>
      </c>
      <c r="M101" s="8" t="s">
        <v>388</v>
      </c>
      <c r="N101" s="8" t="s">
        <v>389</v>
      </c>
      <c r="O101" s="6">
        <v>144.66670227050781</v>
      </c>
      <c r="P101" s="6">
        <v>116.66670227050781</v>
      </c>
      <c r="Q101" s="7">
        <v>20</v>
      </c>
      <c r="R101" s="7">
        <v>82</v>
      </c>
    </row>
    <row r="102" spans="1:18">
      <c r="A102" s="5" t="s">
        <v>55</v>
      </c>
      <c r="B102" s="5" t="s">
        <v>1172</v>
      </c>
      <c r="C102" s="5" t="s">
        <v>390</v>
      </c>
      <c r="D102" s="5" t="s">
        <v>391</v>
      </c>
      <c r="E102" s="5" t="s">
        <v>392</v>
      </c>
      <c r="F102" s="7">
        <v>18003521</v>
      </c>
      <c r="G102" s="5" t="s">
        <v>393</v>
      </c>
      <c r="H102" s="5" t="s">
        <v>351</v>
      </c>
      <c r="I102" s="5" t="s">
        <v>369</v>
      </c>
      <c r="J102" s="6">
        <v>1</v>
      </c>
      <c r="K102" s="5" t="s">
        <v>394</v>
      </c>
      <c r="L102" s="5" t="s">
        <v>395</v>
      </c>
      <c r="M102" s="8" t="s">
        <v>396</v>
      </c>
      <c r="N102" s="8" t="s">
        <v>397</v>
      </c>
      <c r="O102" s="6">
        <v>106.06670379638672</v>
      </c>
      <c r="P102" s="6">
        <v>58.083301544189453</v>
      </c>
      <c r="Q102" s="7">
        <v>5</v>
      </c>
      <c r="R102" s="7">
        <v>18</v>
      </c>
    </row>
    <row r="103" spans="1:18">
      <c r="A103" s="5" t="s">
        <v>55</v>
      </c>
      <c r="B103" s="5" t="s">
        <v>1172</v>
      </c>
      <c r="C103" s="5" t="s">
        <v>398</v>
      </c>
      <c r="D103" s="5" t="s">
        <v>383</v>
      </c>
      <c r="E103" s="5" t="s">
        <v>399</v>
      </c>
      <c r="F103" s="7">
        <v>18002101</v>
      </c>
      <c r="G103" s="5" t="s">
        <v>400</v>
      </c>
      <c r="H103" s="5" t="s">
        <v>351</v>
      </c>
      <c r="I103" s="5" t="s">
        <v>369</v>
      </c>
      <c r="J103" s="6">
        <v>1</v>
      </c>
      <c r="K103" s="5" t="s">
        <v>401</v>
      </c>
      <c r="L103" s="5" t="s">
        <v>402</v>
      </c>
      <c r="M103" s="8" t="s">
        <v>403</v>
      </c>
      <c r="N103" s="8" t="s">
        <v>404</v>
      </c>
      <c r="O103" s="6">
        <v>105.5</v>
      </c>
      <c r="P103" s="6">
        <v>91.5</v>
      </c>
      <c r="Q103" s="7">
        <v>16</v>
      </c>
      <c r="R103" s="7">
        <v>49</v>
      </c>
    </row>
    <row r="104" spans="1:18">
      <c r="A104" s="5" t="s">
        <v>55</v>
      </c>
      <c r="B104" s="5" t="s">
        <v>1172</v>
      </c>
      <c r="C104" s="5" t="s">
        <v>405</v>
      </c>
      <c r="D104" s="5" t="s">
        <v>406</v>
      </c>
      <c r="E104" s="5" t="s">
        <v>407</v>
      </c>
      <c r="F104" s="7">
        <v>20031820</v>
      </c>
      <c r="G104" s="5" t="s">
        <v>408</v>
      </c>
      <c r="H104" s="5" t="s">
        <v>351</v>
      </c>
      <c r="I104" s="5" t="s">
        <v>369</v>
      </c>
      <c r="J104" s="6">
        <v>1</v>
      </c>
      <c r="K104" s="5" t="s">
        <v>409</v>
      </c>
      <c r="L104" s="5" t="s">
        <v>410</v>
      </c>
      <c r="M104" s="8" t="s">
        <v>411</v>
      </c>
      <c r="N104" s="8" t="s">
        <v>412</v>
      </c>
      <c r="O104" s="6">
        <v>88.416702270507813</v>
      </c>
      <c r="P104" s="6">
        <v>88.416702270507813</v>
      </c>
      <c r="Q104" s="7">
        <v>47</v>
      </c>
      <c r="R104" s="7">
        <v>176</v>
      </c>
    </row>
    <row r="105" spans="1:18">
      <c r="A105" s="5" t="s">
        <v>55</v>
      </c>
      <c r="B105" s="5" t="s">
        <v>1172</v>
      </c>
      <c r="C105" s="5" t="s">
        <v>413</v>
      </c>
      <c r="D105" s="5" t="s">
        <v>348</v>
      </c>
      <c r="E105" s="5" t="s">
        <v>414</v>
      </c>
      <c r="F105" s="7">
        <v>18003183</v>
      </c>
      <c r="G105" s="5" t="s">
        <v>415</v>
      </c>
      <c r="H105" s="5" t="s">
        <v>351</v>
      </c>
      <c r="I105" s="5" t="s">
        <v>352</v>
      </c>
      <c r="J105" s="6">
        <v>1</v>
      </c>
      <c r="K105" s="5" t="s">
        <v>416</v>
      </c>
      <c r="L105" s="5" t="s">
        <v>417</v>
      </c>
      <c r="M105" s="8" t="s">
        <v>418</v>
      </c>
      <c r="N105" s="8" t="s">
        <v>419</v>
      </c>
      <c r="O105" s="6">
        <v>71.916702270507813</v>
      </c>
      <c r="P105" s="6">
        <v>69.166702270507813</v>
      </c>
      <c r="Q105" s="7">
        <v>10</v>
      </c>
      <c r="R105" s="7">
        <v>3</v>
      </c>
    </row>
    <row r="106" spans="1:18">
      <c r="A106" s="5" t="s">
        <v>55</v>
      </c>
      <c r="B106" s="5" t="s">
        <v>1172</v>
      </c>
      <c r="C106" s="5" t="s">
        <v>420</v>
      </c>
      <c r="D106" s="5" t="s">
        <v>421</v>
      </c>
      <c r="E106" s="5" t="s">
        <v>422</v>
      </c>
      <c r="F106" s="7">
        <v>16600522</v>
      </c>
      <c r="G106" s="5" t="s">
        <v>423</v>
      </c>
      <c r="H106" s="5" t="s">
        <v>424</v>
      </c>
      <c r="I106" s="5" t="s">
        <v>425</v>
      </c>
      <c r="J106" s="6">
        <v>1</v>
      </c>
      <c r="K106" s="5" t="s">
        <v>426</v>
      </c>
      <c r="L106" s="5" t="s">
        <v>427</v>
      </c>
      <c r="M106" s="8" t="s">
        <v>428</v>
      </c>
      <c r="N106" s="8" t="s">
        <v>429</v>
      </c>
      <c r="O106" s="6">
        <v>68.833297729492188</v>
      </c>
      <c r="P106" s="6">
        <v>68.833297729492188</v>
      </c>
      <c r="Q106" s="7">
        <v>16</v>
      </c>
      <c r="R106" s="7">
        <v>31</v>
      </c>
    </row>
    <row r="107" spans="1:18">
      <c r="A107" s="5" t="s">
        <v>55</v>
      </c>
      <c r="B107" s="5" t="s">
        <v>1172</v>
      </c>
      <c r="C107" s="5" t="s">
        <v>430</v>
      </c>
      <c r="D107" s="5" t="s">
        <v>430</v>
      </c>
      <c r="E107" s="5" t="s">
        <v>431</v>
      </c>
      <c r="F107" s="7">
        <v>40001568</v>
      </c>
      <c r="G107" s="5" t="s">
        <v>432</v>
      </c>
      <c r="H107" s="5" t="s">
        <v>433</v>
      </c>
      <c r="I107" s="5" t="s">
        <v>434</v>
      </c>
      <c r="J107" s="6">
        <v>1</v>
      </c>
      <c r="K107" s="5" t="s">
        <v>435</v>
      </c>
      <c r="L107" s="5" t="s">
        <v>436</v>
      </c>
      <c r="M107" s="8" t="s">
        <v>437</v>
      </c>
      <c r="N107" s="8" t="s">
        <v>438</v>
      </c>
      <c r="O107" s="6">
        <v>65.666702270507812</v>
      </c>
      <c r="P107" s="6">
        <v>50.5</v>
      </c>
      <c r="Q107" s="7">
        <v>12</v>
      </c>
      <c r="R107" s="7">
        <v>40</v>
      </c>
    </row>
    <row r="108" spans="1:18">
      <c r="A108" s="5" t="s">
        <v>55</v>
      </c>
      <c r="B108" s="5" t="s">
        <v>1172</v>
      </c>
      <c r="C108" s="5" t="s">
        <v>439</v>
      </c>
      <c r="D108" s="5" t="s">
        <v>440</v>
      </c>
      <c r="E108" s="5" t="s">
        <v>441</v>
      </c>
      <c r="F108" s="7">
        <v>20022201</v>
      </c>
      <c r="G108" s="5" t="s">
        <v>442</v>
      </c>
      <c r="H108" s="5" t="s">
        <v>351</v>
      </c>
      <c r="I108" s="5" t="s">
        <v>369</v>
      </c>
      <c r="J108" s="6">
        <v>1</v>
      </c>
      <c r="K108" s="5" t="s">
        <v>443</v>
      </c>
      <c r="L108" s="5" t="s">
        <v>444</v>
      </c>
      <c r="M108" s="8" t="s">
        <v>445</v>
      </c>
      <c r="N108" s="8" t="s">
        <v>446</v>
      </c>
      <c r="O108" s="6">
        <v>65.583297729492188</v>
      </c>
      <c r="P108" s="6">
        <v>65.583297729492188</v>
      </c>
      <c r="Q108" s="7">
        <v>17</v>
      </c>
      <c r="R108" s="7">
        <v>65</v>
      </c>
    </row>
    <row r="109" spans="1:18">
      <c r="A109" s="5" t="s">
        <v>55</v>
      </c>
      <c r="B109" s="5" t="s">
        <v>1172</v>
      </c>
      <c r="C109" s="5" t="s">
        <v>457</v>
      </c>
      <c r="D109" s="5" t="s">
        <v>458</v>
      </c>
      <c r="E109" s="5" t="s">
        <v>459</v>
      </c>
      <c r="F109" s="7">
        <v>18002405</v>
      </c>
      <c r="G109" s="5" t="s">
        <v>460</v>
      </c>
      <c r="H109" s="5" t="s">
        <v>351</v>
      </c>
      <c r="I109" s="5" t="s">
        <v>369</v>
      </c>
      <c r="J109" s="6">
        <v>1</v>
      </c>
      <c r="K109" s="5" t="s">
        <v>461</v>
      </c>
      <c r="L109" s="5" t="s">
        <v>462</v>
      </c>
      <c r="M109" s="8" t="s">
        <v>463</v>
      </c>
      <c r="N109" s="8" t="s">
        <v>259</v>
      </c>
      <c r="O109" s="6">
        <v>55.166698455810547</v>
      </c>
      <c r="P109" s="6">
        <v>53.75</v>
      </c>
      <c r="Q109" s="7">
        <v>17</v>
      </c>
      <c r="R109" s="7">
        <v>56</v>
      </c>
    </row>
    <row r="110" spans="1:18">
      <c r="A110" s="5" t="s">
        <v>55</v>
      </c>
      <c r="B110" s="5" t="s">
        <v>1172</v>
      </c>
      <c r="C110" s="5" t="s">
        <v>464</v>
      </c>
      <c r="D110" s="5" t="s">
        <v>464</v>
      </c>
      <c r="E110" s="5" t="s">
        <v>465</v>
      </c>
      <c r="F110" s="5" t="s">
        <v>49</v>
      </c>
      <c r="G110" s="5" t="s">
        <v>466</v>
      </c>
      <c r="H110" s="5" t="s">
        <v>467</v>
      </c>
      <c r="I110" s="5" t="s">
        <v>468</v>
      </c>
      <c r="J110" s="6">
        <v>1</v>
      </c>
      <c r="K110" s="5" t="s">
        <v>469</v>
      </c>
      <c r="L110" s="5" t="s">
        <v>470</v>
      </c>
      <c r="M110" s="8" t="s">
        <v>471</v>
      </c>
      <c r="N110" s="8" t="s">
        <v>472</v>
      </c>
      <c r="O110" s="6">
        <v>45</v>
      </c>
      <c r="P110" s="6">
        <v>41.083301544189453</v>
      </c>
      <c r="Q110" s="7">
        <v>13</v>
      </c>
      <c r="R110" s="7">
        <v>22</v>
      </c>
    </row>
    <row r="111" spans="1:18">
      <c r="A111" s="5" t="s">
        <v>55</v>
      </c>
      <c r="B111" s="5" t="s">
        <v>1172</v>
      </c>
      <c r="C111" s="5" t="s">
        <v>473</v>
      </c>
      <c r="D111" s="5" t="s">
        <v>474</v>
      </c>
      <c r="E111" s="5" t="s">
        <v>475</v>
      </c>
      <c r="F111" s="7">
        <v>18003586</v>
      </c>
      <c r="G111" s="5" t="s">
        <v>476</v>
      </c>
      <c r="H111" s="5" t="s">
        <v>351</v>
      </c>
      <c r="I111" s="5" t="s">
        <v>369</v>
      </c>
      <c r="J111" s="6">
        <v>1</v>
      </c>
      <c r="K111" s="5" t="s">
        <v>477</v>
      </c>
      <c r="L111" s="5" t="s">
        <v>478</v>
      </c>
      <c r="M111" s="8" t="s">
        <v>479</v>
      </c>
      <c r="N111" s="8" t="s">
        <v>480</v>
      </c>
      <c r="O111" s="6">
        <v>32.166698455810547</v>
      </c>
      <c r="P111" s="6">
        <v>17.58329963684082</v>
      </c>
      <c r="Q111" s="7">
        <v>4</v>
      </c>
      <c r="R111" s="7">
        <v>0</v>
      </c>
    </row>
    <row r="112" spans="1:18">
      <c r="A112" s="5" t="s">
        <v>55</v>
      </c>
      <c r="B112" s="5" t="s">
        <v>1172</v>
      </c>
      <c r="C112" s="5" t="s">
        <v>481</v>
      </c>
      <c r="D112" s="5" t="s">
        <v>482</v>
      </c>
      <c r="E112" s="5" t="s">
        <v>384</v>
      </c>
      <c r="F112" s="7">
        <v>20035141</v>
      </c>
      <c r="G112" s="5" t="s">
        <v>385</v>
      </c>
      <c r="H112" s="5" t="s">
        <v>351</v>
      </c>
      <c r="I112" s="5" t="s">
        <v>369</v>
      </c>
      <c r="J112" s="6">
        <v>1</v>
      </c>
      <c r="K112" s="5" t="s">
        <v>483</v>
      </c>
      <c r="L112" s="5" t="s">
        <v>484</v>
      </c>
      <c r="M112" s="8" t="s">
        <v>485</v>
      </c>
      <c r="N112" s="8" t="s">
        <v>486</v>
      </c>
      <c r="O112" s="6">
        <v>28.58329963684082</v>
      </c>
      <c r="P112" s="6">
        <v>28.58329963684082</v>
      </c>
      <c r="Q112" s="7">
        <v>4</v>
      </c>
      <c r="R112" s="7">
        <v>30</v>
      </c>
    </row>
    <row r="113" spans="1:18">
      <c r="A113" s="5" t="s">
        <v>55</v>
      </c>
      <c r="B113" s="5" t="s">
        <v>1172</v>
      </c>
      <c r="C113" s="5" t="s">
        <v>494</v>
      </c>
      <c r="D113" s="5" t="s">
        <v>495</v>
      </c>
      <c r="E113" s="5" t="s">
        <v>496</v>
      </c>
      <c r="F113" s="7">
        <v>18003931</v>
      </c>
      <c r="G113" s="5" t="s">
        <v>497</v>
      </c>
      <c r="H113" s="5" t="s">
        <v>351</v>
      </c>
      <c r="I113" s="5" t="s">
        <v>352</v>
      </c>
      <c r="J113" s="6">
        <v>1</v>
      </c>
      <c r="K113" s="5" t="s">
        <v>498</v>
      </c>
      <c r="L113" s="5" t="s">
        <v>499</v>
      </c>
      <c r="M113" s="8" t="s">
        <v>500</v>
      </c>
      <c r="N113" s="8" t="s">
        <v>501</v>
      </c>
      <c r="O113" s="6">
        <v>17.08329963684082</v>
      </c>
      <c r="P113" s="6">
        <v>17.08329963684082</v>
      </c>
      <c r="Q113" s="7">
        <v>18</v>
      </c>
      <c r="R113" s="7">
        <v>73</v>
      </c>
    </row>
    <row r="114" spans="1:18">
      <c r="A114" s="5" t="s">
        <v>55</v>
      </c>
      <c r="B114" s="5" t="s">
        <v>1172</v>
      </c>
      <c r="C114" s="5" t="s">
        <v>502</v>
      </c>
      <c r="D114" s="5" t="s">
        <v>406</v>
      </c>
      <c r="E114" s="5" t="s">
        <v>503</v>
      </c>
      <c r="F114" s="7">
        <v>20032639</v>
      </c>
      <c r="G114" s="5" t="s">
        <v>504</v>
      </c>
      <c r="H114" s="5" t="s">
        <v>351</v>
      </c>
      <c r="I114" s="5" t="s">
        <v>369</v>
      </c>
      <c r="J114" s="6">
        <v>1</v>
      </c>
      <c r="K114" s="5" t="s">
        <v>478</v>
      </c>
      <c r="L114" s="5" t="s">
        <v>505</v>
      </c>
      <c r="M114" s="8" t="s">
        <v>506</v>
      </c>
      <c r="N114" s="8" t="s">
        <v>507</v>
      </c>
      <c r="O114" s="6">
        <v>14.91670036315918</v>
      </c>
      <c r="P114" s="6">
        <v>14.91670036315918</v>
      </c>
      <c r="Q114" s="7">
        <v>4</v>
      </c>
      <c r="R114" s="7">
        <v>0</v>
      </c>
    </row>
    <row r="115" spans="1:18">
      <c r="A115" s="5" t="s">
        <v>55</v>
      </c>
      <c r="B115" s="5" t="s">
        <v>1172</v>
      </c>
      <c r="C115" s="5" t="s">
        <v>508</v>
      </c>
      <c r="D115" s="5" t="s">
        <v>508</v>
      </c>
      <c r="E115" s="5" t="s">
        <v>509</v>
      </c>
      <c r="F115" s="7">
        <v>30000893</v>
      </c>
      <c r="G115" s="5" t="s">
        <v>510</v>
      </c>
      <c r="H115" s="5" t="s">
        <v>433</v>
      </c>
      <c r="I115" s="5" t="s">
        <v>434</v>
      </c>
      <c r="J115" s="6">
        <v>1</v>
      </c>
      <c r="K115" s="5" t="s">
        <v>511</v>
      </c>
      <c r="L115" s="5" t="s">
        <v>512</v>
      </c>
      <c r="M115" s="8" t="s">
        <v>513</v>
      </c>
      <c r="N115" s="8" t="s">
        <v>265</v>
      </c>
      <c r="O115" s="6">
        <v>14.08329963684082</v>
      </c>
      <c r="P115" s="6">
        <v>14.08329963684082</v>
      </c>
      <c r="Q115" s="7">
        <v>2</v>
      </c>
      <c r="R115" s="7">
        <v>22</v>
      </c>
    </row>
    <row r="116" spans="1:18">
      <c r="A116" s="5" t="s">
        <v>55</v>
      </c>
      <c r="B116" s="5" t="s">
        <v>1172</v>
      </c>
      <c r="C116" s="5" t="s">
        <v>514</v>
      </c>
      <c r="D116" s="5" t="s">
        <v>514</v>
      </c>
      <c r="E116" s="5" t="s">
        <v>515</v>
      </c>
      <c r="F116" s="7">
        <v>30000894</v>
      </c>
      <c r="G116" s="5" t="s">
        <v>516</v>
      </c>
      <c r="H116" s="5" t="s">
        <v>433</v>
      </c>
      <c r="I116" s="5" t="s">
        <v>434</v>
      </c>
      <c r="J116" s="6">
        <v>1</v>
      </c>
      <c r="K116" s="5" t="s">
        <v>517</v>
      </c>
      <c r="L116" s="5" t="s">
        <v>518</v>
      </c>
      <c r="M116" s="8" t="s">
        <v>519</v>
      </c>
      <c r="N116" s="8" t="s">
        <v>96</v>
      </c>
      <c r="O116" s="6">
        <v>13.83329963684082</v>
      </c>
      <c r="P116" s="6">
        <v>12.41670036315918</v>
      </c>
      <c r="Q116" s="7">
        <v>9</v>
      </c>
      <c r="R116" s="7">
        <v>40</v>
      </c>
    </row>
    <row r="117" spans="1:18">
      <c r="A117" s="5" t="s">
        <v>55</v>
      </c>
      <c r="B117" s="5" t="s">
        <v>1172</v>
      </c>
      <c r="C117" s="5" t="s">
        <v>520</v>
      </c>
      <c r="D117" s="5" t="s">
        <v>366</v>
      </c>
      <c r="E117" s="5" t="s">
        <v>521</v>
      </c>
      <c r="F117" s="7">
        <v>18003758</v>
      </c>
      <c r="G117" s="5" t="s">
        <v>522</v>
      </c>
      <c r="H117" s="5" t="s">
        <v>351</v>
      </c>
      <c r="I117" s="5" t="s">
        <v>352</v>
      </c>
      <c r="J117" s="6">
        <v>1</v>
      </c>
      <c r="K117" s="5" t="s">
        <v>523</v>
      </c>
      <c r="L117" s="5" t="s">
        <v>524</v>
      </c>
      <c r="M117" s="8" t="s">
        <v>525</v>
      </c>
      <c r="N117" s="8" t="s">
        <v>526</v>
      </c>
      <c r="O117" s="6">
        <v>6.1666998863220215</v>
      </c>
      <c r="P117" s="6">
        <v>6.1666998863220215</v>
      </c>
      <c r="Q117" s="7">
        <v>1</v>
      </c>
      <c r="R117" s="7">
        <v>1</v>
      </c>
    </row>
    <row r="118" spans="1:18">
      <c r="A118" s="5" t="s">
        <v>55</v>
      </c>
      <c r="B118" s="5" t="s">
        <v>1172</v>
      </c>
      <c r="C118" s="5" t="s">
        <v>534</v>
      </c>
      <c r="D118" s="5" t="s">
        <v>534</v>
      </c>
      <c r="E118" s="5" t="s">
        <v>535</v>
      </c>
      <c r="F118" s="7">
        <v>30001050</v>
      </c>
      <c r="G118" s="5" t="s">
        <v>536</v>
      </c>
      <c r="H118" s="5" t="s">
        <v>433</v>
      </c>
      <c r="I118" s="5" t="s">
        <v>434</v>
      </c>
      <c r="J118" s="6">
        <v>1</v>
      </c>
      <c r="K118" s="5" t="s">
        <v>537</v>
      </c>
      <c r="L118" s="5" t="s">
        <v>538</v>
      </c>
      <c r="M118" s="8" t="s">
        <v>539</v>
      </c>
      <c r="N118" s="8" t="s">
        <v>540</v>
      </c>
      <c r="O118" s="6">
        <v>4.4166998863220215</v>
      </c>
      <c r="P118" s="6">
        <v>4.4166998863220215</v>
      </c>
      <c r="Q118" s="7">
        <v>7</v>
      </c>
      <c r="R118" s="7">
        <v>19</v>
      </c>
    </row>
    <row r="119" spans="1:18">
      <c r="A119" s="5" t="s">
        <v>55</v>
      </c>
      <c r="B119" s="5" t="s">
        <v>1172</v>
      </c>
      <c r="C119" s="5" t="s">
        <v>541</v>
      </c>
      <c r="D119" s="5" t="s">
        <v>458</v>
      </c>
      <c r="E119" s="5" t="s">
        <v>542</v>
      </c>
      <c r="F119" s="7">
        <v>20010241</v>
      </c>
      <c r="G119" s="5" t="s">
        <v>543</v>
      </c>
      <c r="H119" s="5" t="s">
        <v>351</v>
      </c>
      <c r="I119" s="5" t="s">
        <v>352</v>
      </c>
      <c r="J119" s="6">
        <v>1</v>
      </c>
      <c r="K119" s="5" t="s">
        <v>544</v>
      </c>
      <c r="L119" s="5" t="s">
        <v>545</v>
      </c>
      <c r="M119" s="8" t="s">
        <v>546</v>
      </c>
      <c r="N119" s="8" t="s">
        <v>547</v>
      </c>
      <c r="O119" s="6">
        <v>4.25</v>
      </c>
      <c r="P119" s="6">
        <v>4.25</v>
      </c>
      <c r="Q119" s="7">
        <v>5</v>
      </c>
      <c r="R119" s="7">
        <v>24</v>
      </c>
    </row>
    <row r="120" spans="1:18">
      <c r="A120" s="5" t="s">
        <v>55</v>
      </c>
      <c r="B120" s="5" t="s">
        <v>1172</v>
      </c>
      <c r="C120" s="5" t="s">
        <v>548</v>
      </c>
      <c r="D120" s="5" t="s">
        <v>391</v>
      </c>
      <c r="E120" s="5" t="s">
        <v>549</v>
      </c>
      <c r="F120" s="7">
        <v>18003264</v>
      </c>
      <c r="G120" s="5" t="s">
        <v>550</v>
      </c>
      <c r="H120" s="5" t="s">
        <v>351</v>
      </c>
      <c r="I120" s="5" t="s">
        <v>352</v>
      </c>
      <c r="J120" s="6">
        <v>1</v>
      </c>
      <c r="K120" s="5" t="s">
        <v>551</v>
      </c>
      <c r="L120" s="5" t="s">
        <v>552</v>
      </c>
      <c r="M120" s="8" t="s">
        <v>553</v>
      </c>
      <c r="N120" s="8" t="s">
        <v>554</v>
      </c>
      <c r="O120" s="6">
        <v>4.1666998863220215</v>
      </c>
      <c r="P120" s="6">
        <v>4.1666998863220215</v>
      </c>
      <c r="Q120" s="7">
        <v>2</v>
      </c>
      <c r="R120" s="7">
        <v>9</v>
      </c>
    </row>
    <row r="121" spans="1:18">
      <c r="A121" s="5" t="s">
        <v>55</v>
      </c>
      <c r="B121" s="5" t="s">
        <v>1172</v>
      </c>
      <c r="C121" s="5" t="s">
        <v>555</v>
      </c>
      <c r="D121" s="5" t="s">
        <v>458</v>
      </c>
      <c r="E121" s="5" t="s">
        <v>556</v>
      </c>
      <c r="F121" s="7">
        <v>18002127</v>
      </c>
      <c r="G121" s="5" t="s">
        <v>557</v>
      </c>
      <c r="H121" s="5" t="s">
        <v>351</v>
      </c>
      <c r="I121" s="5" t="s">
        <v>558</v>
      </c>
      <c r="J121" s="6">
        <v>1</v>
      </c>
      <c r="K121" s="5" t="s">
        <v>559</v>
      </c>
      <c r="L121" s="5" t="s">
        <v>560</v>
      </c>
      <c r="M121" s="8" t="s">
        <v>561</v>
      </c>
      <c r="N121" s="8" t="s">
        <v>265</v>
      </c>
      <c r="O121" s="6">
        <v>4.0833001136779785</v>
      </c>
      <c r="P121" s="6">
        <v>4.0833001136779785</v>
      </c>
      <c r="Q121" s="7">
        <v>4</v>
      </c>
      <c r="R121" s="7">
        <v>3</v>
      </c>
    </row>
    <row r="122" spans="1:18">
      <c r="A122" s="5" t="s">
        <v>55</v>
      </c>
      <c r="B122" s="5" t="s">
        <v>1172</v>
      </c>
      <c r="C122" s="5" t="s">
        <v>562</v>
      </c>
      <c r="D122" s="5" t="s">
        <v>562</v>
      </c>
      <c r="E122" s="5" t="s">
        <v>563</v>
      </c>
      <c r="F122" s="7">
        <v>30104115</v>
      </c>
      <c r="G122" s="5" t="s">
        <v>564</v>
      </c>
      <c r="H122" s="5" t="s">
        <v>467</v>
      </c>
      <c r="I122" s="5" t="s">
        <v>468</v>
      </c>
      <c r="J122" s="6">
        <v>1</v>
      </c>
      <c r="K122" s="5" t="s">
        <v>565</v>
      </c>
      <c r="L122" s="5" t="s">
        <v>566</v>
      </c>
      <c r="M122" s="8" t="s">
        <v>567</v>
      </c>
      <c r="N122" s="8" t="s">
        <v>88</v>
      </c>
      <c r="O122" s="6">
        <v>3.9166998863220215</v>
      </c>
      <c r="P122" s="6">
        <v>2.6666998863220215</v>
      </c>
      <c r="Q122" s="7">
        <v>3</v>
      </c>
      <c r="R122" s="7">
        <v>36</v>
      </c>
    </row>
    <row r="123" spans="1:18">
      <c r="A123" s="5" t="s">
        <v>55</v>
      </c>
      <c r="B123" s="5" t="s">
        <v>1172</v>
      </c>
      <c r="C123" s="5" t="s">
        <v>568</v>
      </c>
      <c r="D123" s="5" t="s">
        <v>568</v>
      </c>
      <c r="E123" s="5" t="s">
        <v>569</v>
      </c>
      <c r="F123" s="7">
        <v>20010927</v>
      </c>
      <c r="G123" s="5" t="s">
        <v>570</v>
      </c>
      <c r="H123" s="5" t="s">
        <v>571</v>
      </c>
      <c r="I123" s="5" t="s">
        <v>572</v>
      </c>
      <c r="J123" s="6">
        <v>1</v>
      </c>
      <c r="K123" s="5" t="s">
        <v>573</v>
      </c>
      <c r="L123" s="5" t="s">
        <v>574</v>
      </c>
      <c r="M123" s="8" t="s">
        <v>575</v>
      </c>
      <c r="N123" s="8" t="s">
        <v>576</v>
      </c>
      <c r="O123" s="6">
        <v>3.4166998863220215</v>
      </c>
      <c r="P123" s="6">
        <v>3.4166998863220215</v>
      </c>
      <c r="Q123" s="7">
        <v>1</v>
      </c>
      <c r="R123" s="7">
        <v>9</v>
      </c>
    </row>
    <row r="124" spans="1:18">
      <c r="A124" s="5" t="s">
        <v>55</v>
      </c>
      <c r="B124" s="5" t="s">
        <v>1172</v>
      </c>
      <c r="C124" s="5" t="s">
        <v>577</v>
      </c>
      <c r="D124" s="5" t="s">
        <v>578</v>
      </c>
      <c r="E124" s="5" t="s">
        <v>579</v>
      </c>
      <c r="F124" s="7">
        <v>18003804</v>
      </c>
      <c r="G124" s="5" t="s">
        <v>580</v>
      </c>
      <c r="H124" s="5" t="s">
        <v>351</v>
      </c>
      <c r="I124" s="5" t="s">
        <v>352</v>
      </c>
      <c r="J124" s="6">
        <v>1</v>
      </c>
      <c r="K124" s="5" t="s">
        <v>581</v>
      </c>
      <c r="L124" s="5" t="s">
        <v>582</v>
      </c>
      <c r="M124" s="8" t="s">
        <v>583</v>
      </c>
      <c r="N124" s="8" t="s">
        <v>486</v>
      </c>
      <c r="O124" s="6">
        <v>2.5</v>
      </c>
      <c r="P124" s="6">
        <v>2.5</v>
      </c>
      <c r="Q124" s="7">
        <v>2</v>
      </c>
      <c r="R124" s="7">
        <v>1</v>
      </c>
    </row>
    <row r="125" spans="1:18">
      <c r="A125" s="5" t="s">
        <v>55</v>
      </c>
      <c r="B125" s="5" t="s">
        <v>1172</v>
      </c>
      <c r="C125" s="5" t="s">
        <v>584</v>
      </c>
      <c r="D125" s="5" t="s">
        <v>585</v>
      </c>
      <c r="E125" s="5" t="s">
        <v>586</v>
      </c>
      <c r="F125" s="7">
        <v>18003188</v>
      </c>
      <c r="G125" s="5" t="s">
        <v>587</v>
      </c>
      <c r="H125" s="5" t="s">
        <v>351</v>
      </c>
      <c r="I125" s="5" t="s">
        <v>369</v>
      </c>
      <c r="J125" s="6">
        <v>1</v>
      </c>
      <c r="K125" s="5" t="s">
        <v>588</v>
      </c>
      <c r="L125" s="5" t="s">
        <v>589</v>
      </c>
      <c r="M125" s="8" t="s">
        <v>590</v>
      </c>
      <c r="N125" s="8" t="s">
        <v>540</v>
      </c>
      <c r="O125" s="6">
        <v>2.4166998863220215</v>
      </c>
      <c r="P125" s="6">
        <v>2.4166998863220215</v>
      </c>
      <c r="Q125" s="7">
        <v>2</v>
      </c>
      <c r="R125" s="7">
        <v>12</v>
      </c>
    </row>
    <row r="126" spans="1:18">
      <c r="A126" s="5" t="s">
        <v>55</v>
      </c>
      <c r="B126" s="5" t="s">
        <v>1172</v>
      </c>
      <c r="C126" s="5" t="s">
        <v>591</v>
      </c>
      <c r="D126" s="5" t="s">
        <v>49</v>
      </c>
      <c r="E126" s="5" t="s">
        <v>592</v>
      </c>
      <c r="F126" s="7">
        <v>20026895</v>
      </c>
      <c r="G126" s="5" t="s">
        <v>580</v>
      </c>
      <c r="H126" s="5" t="s">
        <v>351</v>
      </c>
      <c r="I126" s="5" t="s">
        <v>369</v>
      </c>
      <c r="J126" s="6">
        <v>1</v>
      </c>
      <c r="K126" s="5" t="s">
        <v>593</v>
      </c>
      <c r="L126" s="5" t="s">
        <v>444</v>
      </c>
      <c r="M126" s="8" t="s">
        <v>594</v>
      </c>
      <c r="N126" s="8" t="s">
        <v>547</v>
      </c>
      <c r="O126" s="6">
        <v>1.916700005531311</v>
      </c>
      <c r="P126" s="6">
        <v>1.916700005531311</v>
      </c>
      <c r="Q126" s="7">
        <v>1</v>
      </c>
      <c r="R126" s="7">
        <v>12</v>
      </c>
    </row>
    <row r="128" spans="1:18">
      <c r="A128" s="4" t="s">
        <v>0</v>
      </c>
      <c r="B128" s="4" t="s">
        <v>62</v>
      </c>
      <c r="C128" s="4" t="s">
        <v>334</v>
      </c>
      <c r="D128" s="4" t="s">
        <v>335</v>
      </c>
      <c r="E128" s="4" t="s">
        <v>336</v>
      </c>
      <c r="F128" s="4" t="s">
        <v>337</v>
      </c>
      <c r="G128" s="4" t="s">
        <v>338</v>
      </c>
      <c r="H128" s="4" t="s">
        <v>339</v>
      </c>
      <c r="I128" s="4" t="s">
        <v>340</v>
      </c>
      <c r="J128" s="4" t="s">
        <v>123</v>
      </c>
      <c r="K128" s="4" t="s">
        <v>341</v>
      </c>
      <c r="L128" s="4" t="s">
        <v>342</v>
      </c>
      <c r="M128" s="4" t="s">
        <v>13</v>
      </c>
      <c r="N128" s="4" t="s">
        <v>343</v>
      </c>
      <c r="O128" s="4" t="s">
        <v>131</v>
      </c>
      <c r="P128" s="4" t="s">
        <v>326</v>
      </c>
      <c r="Q128" s="4" t="s">
        <v>344</v>
      </c>
      <c r="R128" s="4" t="s">
        <v>345</v>
      </c>
    </row>
    <row r="129" spans="1:18">
      <c r="A129" s="5" t="s">
        <v>55</v>
      </c>
      <c r="B129" s="5" t="s">
        <v>1173</v>
      </c>
      <c r="C129" s="5" t="s">
        <v>1131</v>
      </c>
      <c r="D129" s="5" t="s">
        <v>421</v>
      </c>
      <c r="E129" s="5" t="s">
        <v>1132</v>
      </c>
      <c r="F129" s="7">
        <v>18002323</v>
      </c>
      <c r="G129" s="5" t="s">
        <v>1133</v>
      </c>
      <c r="H129" s="5" t="s">
        <v>351</v>
      </c>
      <c r="I129" s="5" t="s">
        <v>1134</v>
      </c>
      <c r="J129" s="6">
        <v>1</v>
      </c>
      <c r="K129" s="5" t="s">
        <v>1135</v>
      </c>
      <c r="L129" s="5" t="s">
        <v>1136</v>
      </c>
      <c r="M129" s="8" t="s">
        <v>1137</v>
      </c>
      <c r="N129" s="8" t="s">
        <v>1138</v>
      </c>
      <c r="O129" s="6">
        <v>157.58329772949219</v>
      </c>
      <c r="P129" s="6">
        <v>72.833297729492188</v>
      </c>
      <c r="Q129" s="7">
        <v>6</v>
      </c>
      <c r="R129" s="7">
        <v>8</v>
      </c>
    </row>
    <row r="130" spans="1:18">
      <c r="A130" s="5" t="s">
        <v>55</v>
      </c>
      <c r="B130" s="5" t="s">
        <v>1173</v>
      </c>
      <c r="C130" s="5" t="s">
        <v>502</v>
      </c>
      <c r="D130" s="5" t="s">
        <v>406</v>
      </c>
      <c r="E130" s="5" t="s">
        <v>503</v>
      </c>
      <c r="F130" s="7">
        <v>20032639</v>
      </c>
      <c r="G130" s="5" t="s">
        <v>504</v>
      </c>
      <c r="H130" s="5" t="s">
        <v>351</v>
      </c>
      <c r="I130" s="5" t="s">
        <v>369</v>
      </c>
      <c r="J130" s="6">
        <v>1</v>
      </c>
      <c r="K130" s="5" t="s">
        <v>1145</v>
      </c>
      <c r="L130" s="5" t="s">
        <v>1146</v>
      </c>
      <c r="M130" s="8" t="s">
        <v>1174</v>
      </c>
      <c r="N130" s="8" t="s">
        <v>1175</v>
      </c>
      <c r="O130" s="6">
        <v>104.08329772949219</v>
      </c>
      <c r="P130" s="6">
        <v>89.166702270507813</v>
      </c>
      <c r="Q130" s="7">
        <v>45</v>
      </c>
      <c r="R130" s="7">
        <v>34</v>
      </c>
    </row>
    <row r="131" spans="1:18">
      <c r="A131" s="5" t="s">
        <v>55</v>
      </c>
      <c r="B131" s="5" t="s">
        <v>1173</v>
      </c>
      <c r="C131" s="5" t="s">
        <v>534</v>
      </c>
      <c r="D131" s="5" t="s">
        <v>534</v>
      </c>
      <c r="E131" s="5" t="s">
        <v>535</v>
      </c>
      <c r="F131" s="7">
        <v>30001050</v>
      </c>
      <c r="G131" s="5" t="s">
        <v>1176</v>
      </c>
      <c r="H131" s="5" t="s">
        <v>433</v>
      </c>
      <c r="I131" s="5" t="s">
        <v>434</v>
      </c>
      <c r="J131" s="6">
        <v>1</v>
      </c>
      <c r="K131" s="5" t="s">
        <v>1177</v>
      </c>
      <c r="L131" s="5" t="s">
        <v>1178</v>
      </c>
      <c r="M131" s="8" t="s">
        <v>1179</v>
      </c>
      <c r="N131" s="8" t="s">
        <v>533</v>
      </c>
      <c r="O131" s="6">
        <v>80</v>
      </c>
      <c r="P131" s="6">
        <v>65</v>
      </c>
      <c r="Q131" s="7">
        <v>14</v>
      </c>
      <c r="R131" s="7">
        <v>29</v>
      </c>
    </row>
    <row r="132" spans="1:18">
      <c r="A132" s="5" t="s">
        <v>55</v>
      </c>
      <c r="B132" s="5" t="s">
        <v>1173</v>
      </c>
      <c r="C132" s="5" t="s">
        <v>357</v>
      </c>
      <c r="D132" s="5" t="s">
        <v>358</v>
      </c>
      <c r="E132" s="5" t="s">
        <v>359</v>
      </c>
      <c r="F132" s="7">
        <v>18003133</v>
      </c>
      <c r="G132" s="5" t="s">
        <v>360</v>
      </c>
      <c r="H132" s="5" t="s">
        <v>351</v>
      </c>
      <c r="I132" s="5" t="s">
        <v>352</v>
      </c>
      <c r="J132" s="6">
        <v>1</v>
      </c>
      <c r="K132" s="5" t="s">
        <v>1126</v>
      </c>
      <c r="L132" s="5" t="s">
        <v>1180</v>
      </c>
      <c r="M132" s="8" t="s">
        <v>1181</v>
      </c>
      <c r="N132" s="8" t="s">
        <v>1182</v>
      </c>
      <c r="O132" s="6">
        <v>33.25</v>
      </c>
      <c r="P132" s="6">
        <v>19.08329963684082</v>
      </c>
      <c r="Q132" s="7">
        <v>2</v>
      </c>
      <c r="R132" s="7">
        <v>1</v>
      </c>
    </row>
    <row r="133" spans="1:18">
      <c r="A133" s="5" t="s">
        <v>55</v>
      </c>
      <c r="B133" s="5" t="s">
        <v>1173</v>
      </c>
      <c r="C133" s="5" t="s">
        <v>508</v>
      </c>
      <c r="D133" s="5" t="s">
        <v>508</v>
      </c>
      <c r="E133" s="5" t="s">
        <v>509</v>
      </c>
      <c r="F133" s="7">
        <v>30000893</v>
      </c>
      <c r="G133" s="5" t="s">
        <v>1157</v>
      </c>
      <c r="H133" s="5" t="s">
        <v>433</v>
      </c>
      <c r="I133" s="5" t="s">
        <v>434</v>
      </c>
      <c r="J133" s="6">
        <v>1</v>
      </c>
      <c r="K133" s="5" t="s">
        <v>1183</v>
      </c>
      <c r="L133" s="5" t="s">
        <v>1184</v>
      </c>
      <c r="M133" s="8" t="s">
        <v>1096</v>
      </c>
      <c r="N133" s="8" t="s">
        <v>1185</v>
      </c>
      <c r="O133" s="6">
        <v>20.33329963684082</v>
      </c>
      <c r="P133" s="6">
        <v>18.33329963684082</v>
      </c>
      <c r="Q133" s="7">
        <v>3</v>
      </c>
      <c r="R133" s="7">
        <v>5</v>
      </c>
    </row>
    <row r="134" spans="1:18">
      <c r="A134" s="5" t="s">
        <v>55</v>
      </c>
      <c r="B134" s="5" t="s">
        <v>1173</v>
      </c>
      <c r="C134" s="5" t="s">
        <v>430</v>
      </c>
      <c r="D134" s="5" t="s">
        <v>430</v>
      </c>
      <c r="E134" s="5" t="s">
        <v>431</v>
      </c>
      <c r="F134" s="7">
        <v>40001568</v>
      </c>
      <c r="G134" s="5" t="s">
        <v>466</v>
      </c>
      <c r="H134" s="5" t="s">
        <v>433</v>
      </c>
      <c r="I134" s="5" t="s">
        <v>434</v>
      </c>
      <c r="J134" s="6">
        <v>1</v>
      </c>
      <c r="K134" s="5" t="s">
        <v>1186</v>
      </c>
      <c r="L134" s="5" t="s">
        <v>1187</v>
      </c>
      <c r="M134" s="8" t="s">
        <v>1188</v>
      </c>
      <c r="N134" s="8" t="s">
        <v>280</v>
      </c>
      <c r="O134" s="6">
        <v>6.25</v>
      </c>
      <c r="P134" s="6">
        <v>6.25</v>
      </c>
      <c r="Q134" s="7">
        <v>1</v>
      </c>
      <c r="R134" s="7">
        <v>23</v>
      </c>
    </row>
    <row r="135" spans="1:18">
      <c r="A135" s="5" t="s">
        <v>55</v>
      </c>
      <c r="B135" s="5" t="s">
        <v>1173</v>
      </c>
      <c r="C135" s="5" t="s">
        <v>365</v>
      </c>
      <c r="D135" s="5" t="s">
        <v>366</v>
      </c>
      <c r="E135" s="5" t="s">
        <v>367</v>
      </c>
      <c r="F135" s="7">
        <v>18003355</v>
      </c>
      <c r="G135" s="5" t="s">
        <v>368</v>
      </c>
      <c r="H135" s="5" t="s">
        <v>351</v>
      </c>
      <c r="I135" s="5" t="s">
        <v>369</v>
      </c>
      <c r="J135" s="6">
        <v>1</v>
      </c>
      <c r="K135" s="5" t="s">
        <v>1189</v>
      </c>
      <c r="L135" s="5" t="s">
        <v>1190</v>
      </c>
      <c r="M135" s="8" t="s">
        <v>546</v>
      </c>
      <c r="N135" s="8" t="s">
        <v>1150</v>
      </c>
      <c r="O135" s="6">
        <v>4.25</v>
      </c>
      <c r="P135" s="6">
        <v>4.25</v>
      </c>
      <c r="Q135" s="7">
        <v>1</v>
      </c>
      <c r="R135" s="7">
        <v>8</v>
      </c>
    </row>
    <row r="136" spans="1:18">
      <c r="A136" s="5" t="s">
        <v>55</v>
      </c>
      <c r="B136" s="5" t="s">
        <v>1173</v>
      </c>
      <c r="C136" s="5" t="s">
        <v>541</v>
      </c>
      <c r="D136" s="5" t="s">
        <v>458</v>
      </c>
      <c r="E136" s="5" t="s">
        <v>542</v>
      </c>
      <c r="F136" s="7">
        <v>20010241</v>
      </c>
      <c r="G136" s="5" t="s">
        <v>543</v>
      </c>
      <c r="H136" s="5" t="s">
        <v>351</v>
      </c>
      <c r="I136" s="5" t="s">
        <v>352</v>
      </c>
      <c r="J136" s="6">
        <v>1</v>
      </c>
      <c r="K136" s="5" t="s">
        <v>1168</v>
      </c>
      <c r="L136" s="5" t="s">
        <v>1191</v>
      </c>
      <c r="M136" s="8" t="s">
        <v>1192</v>
      </c>
      <c r="N136" s="8" t="s">
        <v>554</v>
      </c>
      <c r="O136" s="6">
        <v>2.6666998863220215</v>
      </c>
      <c r="P136" s="6">
        <v>2.6666998863220215</v>
      </c>
      <c r="Q136" s="7">
        <v>2</v>
      </c>
      <c r="R136" s="7">
        <v>5</v>
      </c>
    </row>
    <row r="137" spans="1:18">
      <c r="A137" s="5" t="s">
        <v>55</v>
      </c>
      <c r="B137" s="5" t="s">
        <v>1173</v>
      </c>
      <c r="C137" s="5" t="s">
        <v>464</v>
      </c>
      <c r="D137" s="5" t="s">
        <v>464</v>
      </c>
      <c r="E137" s="5" t="s">
        <v>465</v>
      </c>
      <c r="F137" s="5" t="s">
        <v>49</v>
      </c>
      <c r="G137" s="5" t="s">
        <v>466</v>
      </c>
      <c r="H137" s="5" t="s">
        <v>467</v>
      </c>
      <c r="I137" s="5" t="s">
        <v>468</v>
      </c>
      <c r="J137" s="6">
        <v>1</v>
      </c>
      <c r="K137" s="5" t="s">
        <v>1193</v>
      </c>
      <c r="L137" s="5" t="s">
        <v>1194</v>
      </c>
      <c r="M137" s="8" t="s">
        <v>438</v>
      </c>
      <c r="N137" s="8" t="s">
        <v>282</v>
      </c>
      <c r="O137" s="6">
        <v>1.25</v>
      </c>
      <c r="P137" s="6">
        <v>1.25</v>
      </c>
      <c r="Q137" s="7">
        <v>2</v>
      </c>
      <c r="R137" s="7">
        <v>6</v>
      </c>
    </row>
    <row r="138" spans="1:18">
      <c r="A138" s="5" t="s">
        <v>55</v>
      </c>
      <c r="B138" s="5" t="s">
        <v>1173</v>
      </c>
      <c r="C138" s="5" t="s">
        <v>562</v>
      </c>
      <c r="D138" s="5" t="s">
        <v>562</v>
      </c>
      <c r="E138" s="5" t="s">
        <v>563</v>
      </c>
      <c r="F138" s="7">
        <v>30104115</v>
      </c>
      <c r="G138" s="5" t="s">
        <v>564</v>
      </c>
      <c r="H138" s="5" t="s">
        <v>467</v>
      </c>
      <c r="I138" s="5" t="s">
        <v>468</v>
      </c>
      <c r="J138" s="6">
        <v>1</v>
      </c>
      <c r="K138" s="5" t="s">
        <v>1195</v>
      </c>
      <c r="L138" s="5" t="s">
        <v>1196</v>
      </c>
      <c r="M138" s="8" t="s">
        <v>540</v>
      </c>
      <c r="N138" s="8" t="s">
        <v>330</v>
      </c>
      <c r="O138" s="6">
        <v>0.16670000553131104</v>
      </c>
      <c r="P138" s="6">
        <v>0.16670000553131104</v>
      </c>
      <c r="Q138" s="7">
        <v>2</v>
      </c>
      <c r="R138" s="7">
        <v>0</v>
      </c>
    </row>
    <row r="139" spans="1:18">
      <c r="A139" s="5" t="s">
        <v>55</v>
      </c>
      <c r="B139" s="5" t="s">
        <v>1173</v>
      </c>
      <c r="C139" s="5" t="s">
        <v>473</v>
      </c>
      <c r="D139" s="5" t="s">
        <v>474</v>
      </c>
      <c r="E139" s="5" t="s">
        <v>475</v>
      </c>
      <c r="F139" s="7">
        <v>18003586</v>
      </c>
      <c r="G139" s="5" t="s">
        <v>476</v>
      </c>
      <c r="H139" s="5" t="s">
        <v>351</v>
      </c>
      <c r="I139" s="5" t="s">
        <v>369</v>
      </c>
      <c r="J139" s="6">
        <v>1</v>
      </c>
      <c r="K139" s="5" t="s">
        <v>1160</v>
      </c>
      <c r="L139" s="5" t="s">
        <v>1197</v>
      </c>
      <c r="M139" s="8" t="s">
        <v>330</v>
      </c>
      <c r="N139" s="8" t="s">
        <v>1198</v>
      </c>
      <c r="O139" s="6">
        <v>8.3300001919269562E-2</v>
      </c>
      <c r="P139" s="6">
        <v>8.3300001919269562E-2</v>
      </c>
      <c r="Q139" s="7">
        <v>1</v>
      </c>
      <c r="R139" s="7">
        <v>3</v>
      </c>
    </row>
    <row r="141" spans="1:18">
      <c r="A141" s="4" t="s">
        <v>0</v>
      </c>
      <c r="B141" s="4" t="s">
        <v>62</v>
      </c>
      <c r="C141" s="4" t="s">
        <v>334</v>
      </c>
      <c r="D141" s="4" t="s">
        <v>335</v>
      </c>
      <c r="E141" s="4" t="s">
        <v>336</v>
      </c>
      <c r="F141" s="4" t="s">
        <v>337</v>
      </c>
      <c r="G141" s="4" t="s">
        <v>338</v>
      </c>
      <c r="H141" s="4" t="s">
        <v>339</v>
      </c>
      <c r="I141" s="4" t="s">
        <v>340</v>
      </c>
      <c r="J141" s="4" t="s">
        <v>123</v>
      </c>
      <c r="K141" s="4" t="s">
        <v>341</v>
      </c>
      <c r="L141" s="4" t="s">
        <v>342</v>
      </c>
      <c r="M141" s="4" t="s">
        <v>13</v>
      </c>
      <c r="N141" s="4" t="s">
        <v>343</v>
      </c>
      <c r="O141" s="4" t="s">
        <v>131</v>
      </c>
      <c r="P141" s="4" t="s">
        <v>326</v>
      </c>
      <c r="Q141" s="4" t="s">
        <v>344</v>
      </c>
      <c r="R141" s="4" t="s">
        <v>345</v>
      </c>
    </row>
    <row r="142" spans="1:18">
      <c r="A142" s="5" t="s">
        <v>55</v>
      </c>
      <c r="B142" s="5" t="s">
        <v>233</v>
      </c>
      <c r="C142" s="5" t="s">
        <v>520</v>
      </c>
      <c r="D142" s="5" t="s">
        <v>366</v>
      </c>
      <c r="E142" s="5" t="s">
        <v>521</v>
      </c>
      <c r="F142" s="7">
        <v>18003758</v>
      </c>
      <c r="G142" s="5" t="s">
        <v>522</v>
      </c>
      <c r="H142" s="5" t="s">
        <v>351</v>
      </c>
      <c r="I142" s="5" t="s">
        <v>352</v>
      </c>
      <c r="J142" s="6">
        <v>1</v>
      </c>
      <c r="K142" s="5" t="s">
        <v>1164</v>
      </c>
      <c r="L142" s="5" t="s">
        <v>1165</v>
      </c>
      <c r="M142" s="8" t="s">
        <v>1199</v>
      </c>
      <c r="N142" s="8" t="s">
        <v>1192</v>
      </c>
      <c r="O142" s="6">
        <v>8</v>
      </c>
      <c r="P142" s="6">
        <v>8</v>
      </c>
      <c r="Q142" s="7">
        <v>3</v>
      </c>
      <c r="R142" s="7">
        <v>0</v>
      </c>
    </row>
    <row r="143" spans="1:18">
      <c r="A143" s="5" t="s">
        <v>55</v>
      </c>
      <c r="B143" s="5" t="s">
        <v>233</v>
      </c>
      <c r="C143" s="5" t="s">
        <v>374</v>
      </c>
      <c r="D143" s="5" t="s">
        <v>375</v>
      </c>
      <c r="E143" s="5" t="s">
        <v>376</v>
      </c>
      <c r="F143" s="7">
        <v>20033657</v>
      </c>
      <c r="G143" s="5" t="s">
        <v>377</v>
      </c>
      <c r="H143" s="5" t="s">
        <v>351</v>
      </c>
      <c r="I143" s="5" t="s">
        <v>369</v>
      </c>
      <c r="J143" s="6">
        <v>1</v>
      </c>
      <c r="K143" s="5" t="s">
        <v>1200</v>
      </c>
      <c r="L143" s="5" t="s">
        <v>379</v>
      </c>
      <c r="M143" s="8" t="s">
        <v>1156</v>
      </c>
      <c r="N143" s="8" t="s">
        <v>1156</v>
      </c>
      <c r="O143" s="6">
        <v>1.083299994468689</v>
      </c>
      <c r="P143" s="6">
        <v>1.083299994468689</v>
      </c>
      <c r="Q143" s="7">
        <v>1</v>
      </c>
      <c r="R143" s="7">
        <v>0</v>
      </c>
    </row>
    <row r="144" spans="1:18">
      <c r="A144" s="5" t="s">
        <v>55</v>
      </c>
      <c r="B144" s="5" t="s">
        <v>233</v>
      </c>
      <c r="C144" s="5" t="s">
        <v>708</v>
      </c>
      <c r="D144" s="5" t="s">
        <v>458</v>
      </c>
      <c r="E144" s="5" t="s">
        <v>709</v>
      </c>
      <c r="F144" s="7">
        <v>18003877</v>
      </c>
      <c r="G144" s="5" t="s">
        <v>710</v>
      </c>
      <c r="H144" s="5" t="s">
        <v>351</v>
      </c>
      <c r="I144" s="5" t="s">
        <v>352</v>
      </c>
      <c r="J144" s="6">
        <v>1</v>
      </c>
      <c r="K144" s="5" t="s">
        <v>1169</v>
      </c>
      <c r="L144" s="5" t="s">
        <v>1170</v>
      </c>
      <c r="M144" s="8" t="s">
        <v>259</v>
      </c>
      <c r="N144" s="8" t="s">
        <v>259</v>
      </c>
      <c r="O144" s="6">
        <v>0.75</v>
      </c>
      <c r="P144" s="6">
        <v>0.75</v>
      </c>
      <c r="Q144" s="7">
        <v>1</v>
      </c>
      <c r="R144" s="7">
        <v>0</v>
      </c>
    </row>
    <row r="145" spans="1:18">
      <c r="A145" s="5" t="s">
        <v>55</v>
      </c>
      <c r="B145" s="5" t="s">
        <v>233</v>
      </c>
      <c r="C145" s="5" t="s">
        <v>457</v>
      </c>
      <c r="D145" s="5" t="s">
        <v>458</v>
      </c>
      <c r="E145" s="5" t="s">
        <v>459</v>
      </c>
      <c r="F145" s="7">
        <v>18002405</v>
      </c>
      <c r="G145" s="5" t="s">
        <v>1201</v>
      </c>
      <c r="H145" s="5" t="s">
        <v>351</v>
      </c>
      <c r="I145" s="5" t="s">
        <v>369</v>
      </c>
      <c r="J145" s="6">
        <v>1</v>
      </c>
      <c r="K145" s="5" t="s">
        <v>1202</v>
      </c>
      <c r="L145" s="5" t="s">
        <v>1203</v>
      </c>
      <c r="M145" s="8" t="s">
        <v>259</v>
      </c>
      <c r="N145" s="8" t="s">
        <v>554</v>
      </c>
      <c r="O145" s="6">
        <v>0.75</v>
      </c>
      <c r="P145" s="6">
        <v>0.75</v>
      </c>
      <c r="Q145" s="7">
        <v>2</v>
      </c>
      <c r="R145" s="7">
        <v>0</v>
      </c>
    </row>
    <row r="147" spans="1:18">
      <c r="A147" s="4" t="s">
        <v>0</v>
      </c>
      <c r="B147" s="4" t="s">
        <v>62</v>
      </c>
      <c r="C147" s="4" t="s">
        <v>334</v>
      </c>
      <c r="D147" s="4" t="s">
        <v>335</v>
      </c>
      <c r="E147" s="4" t="s">
        <v>336</v>
      </c>
      <c r="F147" s="4" t="s">
        <v>337</v>
      </c>
      <c r="G147" s="4" t="s">
        <v>338</v>
      </c>
      <c r="H147" s="4" t="s">
        <v>339</v>
      </c>
      <c r="I147" s="4" t="s">
        <v>340</v>
      </c>
      <c r="J147" s="4" t="s">
        <v>123</v>
      </c>
      <c r="K147" s="4" t="s">
        <v>341</v>
      </c>
      <c r="L147" s="4" t="s">
        <v>342</v>
      </c>
      <c r="M147" s="4" t="s">
        <v>13</v>
      </c>
      <c r="N147" s="4" t="s">
        <v>343</v>
      </c>
      <c r="O147" s="4" t="s">
        <v>131</v>
      </c>
      <c r="P147" s="4" t="s">
        <v>326</v>
      </c>
      <c r="Q147" s="4" t="s">
        <v>344</v>
      </c>
      <c r="R147" s="4" t="s">
        <v>345</v>
      </c>
    </row>
    <row r="148" spans="1:18">
      <c r="A148" s="5" t="s">
        <v>55</v>
      </c>
      <c r="B148" s="5" t="s">
        <v>210</v>
      </c>
      <c r="C148" s="5" t="s">
        <v>508</v>
      </c>
      <c r="D148" s="5" t="s">
        <v>508</v>
      </c>
      <c r="E148" s="5" t="s">
        <v>509</v>
      </c>
      <c r="F148" s="7">
        <v>30000893</v>
      </c>
      <c r="G148" s="5" t="s">
        <v>1204</v>
      </c>
      <c r="H148" s="5" t="s">
        <v>433</v>
      </c>
      <c r="I148" s="5" t="s">
        <v>434</v>
      </c>
      <c r="J148" s="6">
        <v>1</v>
      </c>
      <c r="K148" s="5" t="s">
        <v>1205</v>
      </c>
      <c r="L148" s="5" t="s">
        <v>736</v>
      </c>
      <c r="M148" s="8" t="s">
        <v>1206</v>
      </c>
      <c r="N148" s="8" t="s">
        <v>1207</v>
      </c>
      <c r="O148" s="6">
        <v>50.5</v>
      </c>
      <c r="P148" s="6">
        <v>34.333301544189453</v>
      </c>
      <c r="Q148" s="7">
        <v>6</v>
      </c>
      <c r="R148" s="7">
        <v>2</v>
      </c>
    </row>
    <row r="149" spans="1:18">
      <c r="A149" s="5" t="s">
        <v>55</v>
      </c>
      <c r="B149" s="5" t="s">
        <v>210</v>
      </c>
      <c r="C149" s="5" t="s">
        <v>534</v>
      </c>
      <c r="D149" s="5" t="s">
        <v>534</v>
      </c>
      <c r="E149" s="5" t="s">
        <v>535</v>
      </c>
      <c r="F149" s="7">
        <v>30001050</v>
      </c>
      <c r="G149" s="5" t="s">
        <v>1176</v>
      </c>
      <c r="H149" s="5" t="s">
        <v>433</v>
      </c>
      <c r="I149" s="5" t="s">
        <v>434</v>
      </c>
      <c r="J149" s="6">
        <v>1</v>
      </c>
      <c r="K149" s="5" t="s">
        <v>1208</v>
      </c>
      <c r="L149" s="5" t="s">
        <v>1209</v>
      </c>
      <c r="M149" s="8" t="s">
        <v>1210</v>
      </c>
      <c r="N149" s="8" t="s">
        <v>1211</v>
      </c>
      <c r="O149" s="6">
        <v>15.33329963684082</v>
      </c>
      <c r="P149" s="6">
        <v>14.25</v>
      </c>
      <c r="Q149" s="7">
        <v>3</v>
      </c>
      <c r="R149" s="7">
        <v>4</v>
      </c>
    </row>
    <row r="150" spans="1:18">
      <c r="A150" s="5" t="s">
        <v>55</v>
      </c>
      <c r="B150" s="5" t="s">
        <v>210</v>
      </c>
      <c r="C150" s="5" t="s">
        <v>430</v>
      </c>
      <c r="D150" s="5" t="s">
        <v>430</v>
      </c>
      <c r="E150" s="5" t="s">
        <v>431</v>
      </c>
      <c r="F150" s="7">
        <v>40001568</v>
      </c>
      <c r="G150" s="5" t="s">
        <v>466</v>
      </c>
      <c r="H150" s="5" t="s">
        <v>433</v>
      </c>
      <c r="I150" s="5" t="s">
        <v>434</v>
      </c>
      <c r="J150" s="6">
        <v>1</v>
      </c>
      <c r="K150" s="5" t="s">
        <v>711</v>
      </c>
      <c r="L150" s="5" t="s">
        <v>1212</v>
      </c>
      <c r="M150" s="8" t="s">
        <v>1213</v>
      </c>
      <c r="N150" s="8" t="s">
        <v>364</v>
      </c>
      <c r="O150" s="6">
        <v>10.25</v>
      </c>
      <c r="P150" s="6">
        <v>9.1667003631591797</v>
      </c>
      <c r="Q150" s="7">
        <v>2</v>
      </c>
      <c r="R150" s="7">
        <v>4</v>
      </c>
    </row>
    <row r="152" spans="1:18">
      <c r="A152" s="4" t="s">
        <v>0</v>
      </c>
      <c r="B152" s="4" t="s">
        <v>62</v>
      </c>
      <c r="C152" s="4" t="s">
        <v>334</v>
      </c>
      <c r="D152" s="4" t="s">
        <v>335</v>
      </c>
      <c r="E152" s="4" t="s">
        <v>336</v>
      </c>
      <c r="F152" s="4" t="s">
        <v>337</v>
      </c>
      <c r="G152" s="4" t="s">
        <v>338</v>
      </c>
      <c r="H152" s="4" t="s">
        <v>339</v>
      </c>
      <c r="I152" s="4" t="s">
        <v>340</v>
      </c>
      <c r="J152" s="4" t="s">
        <v>123</v>
      </c>
      <c r="K152" s="4" t="s">
        <v>341</v>
      </c>
      <c r="L152" s="4" t="s">
        <v>342</v>
      </c>
      <c r="M152" s="4" t="s">
        <v>13</v>
      </c>
      <c r="N152" s="4" t="s">
        <v>343</v>
      </c>
      <c r="O152" s="4" t="s">
        <v>131</v>
      </c>
      <c r="P152" s="4" t="s">
        <v>326</v>
      </c>
      <c r="Q152" s="4" t="s">
        <v>344</v>
      </c>
      <c r="R152" s="4" t="s">
        <v>345</v>
      </c>
    </row>
    <row r="153" spans="1:18">
      <c r="A153" s="5" t="s">
        <v>55</v>
      </c>
      <c r="B153" s="5" t="s">
        <v>290</v>
      </c>
      <c r="C153" s="5" t="s">
        <v>508</v>
      </c>
      <c r="D153" s="5" t="s">
        <v>508</v>
      </c>
      <c r="E153" s="5" t="s">
        <v>509</v>
      </c>
      <c r="F153" s="7">
        <v>30000893</v>
      </c>
      <c r="G153" s="5" t="s">
        <v>1157</v>
      </c>
      <c r="H153" s="5" t="s">
        <v>433</v>
      </c>
      <c r="I153" s="5" t="s">
        <v>434</v>
      </c>
      <c r="J153" s="6">
        <v>0</v>
      </c>
      <c r="K153" s="5" t="s">
        <v>1214</v>
      </c>
      <c r="L153" s="5" t="s">
        <v>1215</v>
      </c>
      <c r="M153" s="8" t="s">
        <v>288</v>
      </c>
      <c r="N153" s="8" t="s">
        <v>288</v>
      </c>
      <c r="O153" s="6">
        <v>0</v>
      </c>
      <c r="P153" s="6">
        <v>0</v>
      </c>
      <c r="Q153" s="7">
        <v>0</v>
      </c>
      <c r="R153" s="7">
        <v>2</v>
      </c>
    </row>
    <row r="155" spans="1:18">
      <c r="A155" s="4" t="s">
        <v>0</v>
      </c>
      <c r="B155" s="4" t="s">
        <v>62</v>
      </c>
      <c r="C155" s="4" t="s">
        <v>334</v>
      </c>
      <c r="D155" s="4" t="s">
        <v>335</v>
      </c>
      <c r="E155" s="4" t="s">
        <v>336</v>
      </c>
      <c r="F155" s="4" t="s">
        <v>337</v>
      </c>
      <c r="G155" s="4" t="s">
        <v>338</v>
      </c>
      <c r="H155" s="4" t="s">
        <v>339</v>
      </c>
      <c r="I155" s="4" t="s">
        <v>340</v>
      </c>
      <c r="J155" s="4" t="s">
        <v>123</v>
      </c>
      <c r="K155" s="4" t="s">
        <v>341</v>
      </c>
      <c r="L155" s="4" t="s">
        <v>342</v>
      </c>
      <c r="M155" s="4" t="s">
        <v>13</v>
      </c>
      <c r="N155" s="4" t="s">
        <v>343</v>
      </c>
      <c r="O155" s="4" t="s">
        <v>131</v>
      </c>
      <c r="P155" s="4" t="s">
        <v>326</v>
      </c>
      <c r="Q155" s="4" t="s">
        <v>344</v>
      </c>
      <c r="R155" s="4" t="s">
        <v>345</v>
      </c>
    </row>
    <row r="156" spans="1:18">
      <c r="A156" s="5" t="s">
        <v>55</v>
      </c>
      <c r="B156" s="5" t="s">
        <v>258</v>
      </c>
      <c r="C156" s="5" t="s">
        <v>708</v>
      </c>
      <c r="D156" s="5" t="s">
        <v>458</v>
      </c>
      <c r="E156" s="5" t="s">
        <v>709</v>
      </c>
      <c r="F156" s="7">
        <v>18003877</v>
      </c>
      <c r="G156" s="5" t="s">
        <v>710</v>
      </c>
      <c r="H156" s="5" t="s">
        <v>351</v>
      </c>
      <c r="I156" s="5" t="s">
        <v>352</v>
      </c>
      <c r="J156" s="6">
        <v>1</v>
      </c>
      <c r="K156" s="5" t="s">
        <v>1169</v>
      </c>
      <c r="L156" s="5" t="s">
        <v>1170</v>
      </c>
      <c r="M156" s="8" t="s">
        <v>259</v>
      </c>
      <c r="N156" s="8" t="s">
        <v>259</v>
      </c>
      <c r="O156" s="6">
        <v>0.75</v>
      </c>
      <c r="P156" s="6">
        <v>0.75</v>
      </c>
      <c r="Q156" s="7">
        <v>1</v>
      </c>
      <c r="R156" s="7">
        <v>0</v>
      </c>
    </row>
    <row r="158" spans="1:18">
      <c r="A158" s="4" t="s">
        <v>0</v>
      </c>
      <c r="B158" s="4" t="s">
        <v>62</v>
      </c>
      <c r="C158" s="4" t="s">
        <v>334</v>
      </c>
      <c r="D158" s="4" t="s">
        <v>335</v>
      </c>
      <c r="E158" s="4" t="s">
        <v>336</v>
      </c>
      <c r="F158" s="4" t="s">
        <v>337</v>
      </c>
      <c r="G158" s="4" t="s">
        <v>338</v>
      </c>
      <c r="H158" s="4" t="s">
        <v>339</v>
      </c>
      <c r="I158" s="4" t="s">
        <v>340</v>
      </c>
      <c r="J158" s="4" t="s">
        <v>123</v>
      </c>
      <c r="K158" s="4" t="s">
        <v>341</v>
      </c>
      <c r="L158" s="4" t="s">
        <v>342</v>
      </c>
      <c r="M158" s="4" t="s">
        <v>13</v>
      </c>
      <c r="N158" s="4" t="s">
        <v>343</v>
      </c>
      <c r="O158" s="4" t="s">
        <v>131</v>
      </c>
      <c r="P158" s="4" t="s">
        <v>326</v>
      </c>
      <c r="Q158" s="4" t="s">
        <v>344</v>
      </c>
      <c r="R158" s="4" t="s">
        <v>345</v>
      </c>
    </row>
    <row r="159" spans="1:18">
      <c r="A159" s="5" t="s">
        <v>55</v>
      </c>
      <c r="B159" s="5" t="s">
        <v>294</v>
      </c>
      <c r="C159" s="5" t="s">
        <v>508</v>
      </c>
      <c r="D159" s="5" t="s">
        <v>508</v>
      </c>
      <c r="E159" s="5" t="s">
        <v>509</v>
      </c>
      <c r="F159" s="7">
        <v>30000893</v>
      </c>
      <c r="G159" s="5" t="s">
        <v>1157</v>
      </c>
      <c r="H159" s="5" t="s">
        <v>433</v>
      </c>
      <c r="I159" s="5" t="s">
        <v>434</v>
      </c>
      <c r="J159" s="6">
        <v>0</v>
      </c>
      <c r="K159" s="5" t="s">
        <v>1216</v>
      </c>
      <c r="L159" s="5" t="s">
        <v>1217</v>
      </c>
      <c r="M159" s="8" t="s">
        <v>288</v>
      </c>
      <c r="N159" s="8" t="s">
        <v>288</v>
      </c>
      <c r="O159" s="6">
        <v>0</v>
      </c>
      <c r="P159" s="6">
        <v>0</v>
      </c>
      <c r="Q159" s="7">
        <v>0</v>
      </c>
      <c r="R159" s="7">
        <v>2</v>
      </c>
    </row>
    <row r="161" spans="1:18">
      <c r="A161" s="4" t="s">
        <v>0</v>
      </c>
      <c r="B161" s="4" t="s">
        <v>62</v>
      </c>
      <c r="C161" s="4" t="s">
        <v>334</v>
      </c>
      <c r="D161" s="4" t="s">
        <v>335</v>
      </c>
      <c r="E161" s="4" t="s">
        <v>336</v>
      </c>
      <c r="F161" s="4" t="s">
        <v>337</v>
      </c>
      <c r="G161" s="4" t="s">
        <v>338</v>
      </c>
      <c r="H161" s="4" t="s">
        <v>339</v>
      </c>
      <c r="I161" s="4" t="s">
        <v>340</v>
      </c>
      <c r="J161" s="4" t="s">
        <v>123</v>
      </c>
      <c r="K161" s="4" t="s">
        <v>341</v>
      </c>
      <c r="L161" s="4" t="s">
        <v>342</v>
      </c>
      <c r="M161" s="4" t="s">
        <v>13</v>
      </c>
      <c r="N161" s="4" t="s">
        <v>343</v>
      </c>
      <c r="O161" s="4" t="s">
        <v>131</v>
      </c>
      <c r="P161" s="4" t="s">
        <v>326</v>
      </c>
      <c r="Q161" s="4" t="s">
        <v>344</v>
      </c>
      <c r="R161" s="4" t="s">
        <v>345</v>
      </c>
    </row>
    <row r="162" spans="1:18">
      <c r="A162" s="5" t="s">
        <v>55</v>
      </c>
      <c r="B162" s="5" t="s">
        <v>241</v>
      </c>
      <c r="C162" s="5" t="s">
        <v>508</v>
      </c>
      <c r="D162" s="5" t="s">
        <v>508</v>
      </c>
      <c r="E162" s="5" t="s">
        <v>509</v>
      </c>
      <c r="F162" s="7">
        <v>30000893</v>
      </c>
      <c r="G162" s="5" t="s">
        <v>1157</v>
      </c>
      <c r="H162" s="5" t="s">
        <v>433</v>
      </c>
      <c r="I162" s="5" t="s">
        <v>434</v>
      </c>
      <c r="J162" s="6">
        <v>1</v>
      </c>
      <c r="K162" s="5" t="s">
        <v>1218</v>
      </c>
      <c r="L162" s="5" t="s">
        <v>1219</v>
      </c>
      <c r="M162" s="8" t="s">
        <v>778</v>
      </c>
      <c r="N162" s="8" t="s">
        <v>1220</v>
      </c>
      <c r="O162" s="6">
        <v>8.3332996368408203</v>
      </c>
      <c r="P162" s="6">
        <v>8.3332996368408203</v>
      </c>
      <c r="Q162" s="7">
        <v>1</v>
      </c>
      <c r="R162" s="7">
        <v>2</v>
      </c>
    </row>
    <row r="164" spans="1:18">
      <c r="A164" s="4" t="s">
        <v>0</v>
      </c>
      <c r="B164" s="4" t="s">
        <v>62</v>
      </c>
      <c r="C164" s="4" t="s">
        <v>334</v>
      </c>
      <c r="D164" s="4" t="s">
        <v>335</v>
      </c>
      <c r="E164" s="4" t="s">
        <v>336</v>
      </c>
      <c r="F164" s="4" t="s">
        <v>337</v>
      </c>
      <c r="G164" s="4" t="s">
        <v>338</v>
      </c>
      <c r="H164" s="4" t="s">
        <v>339</v>
      </c>
      <c r="I164" s="4" t="s">
        <v>340</v>
      </c>
      <c r="J164" s="4" t="s">
        <v>123</v>
      </c>
      <c r="K164" s="4" t="s">
        <v>341</v>
      </c>
      <c r="L164" s="4" t="s">
        <v>342</v>
      </c>
      <c r="M164" s="4" t="s">
        <v>13</v>
      </c>
      <c r="N164" s="4" t="s">
        <v>343</v>
      </c>
      <c r="O164" s="4" t="s">
        <v>131</v>
      </c>
      <c r="P164" s="4" t="s">
        <v>326</v>
      </c>
      <c r="Q164" s="4" t="s">
        <v>344</v>
      </c>
      <c r="R164" s="4" t="s">
        <v>345</v>
      </c>
    </row>
    <row r="165" spans="1:18">
      <c r="A165" s="5" t="s">
        <v>55</v>
      </c>
      <c r="B165" s="5" t="s">
        <v>157</v>
      </c>
      <c r="C165" s="5" t="s">
        <v>508</v>
      </c>
      <c r="D165" s="5" t="s">
        <v>508</v>
      </c>
      <c r="E165" s="5" t="s">
        <v>509</v>
      </c>
      <c r="F165" s="7">
        <v>30000893</v>
      </c>
      <c r="G165" s="5" t="s">
        <v>1204</v>
      </c>
      <c r="H165" s="5" t="s">
        <v>433</v>
      </c>
      <c r="I165" s="5" t="s">
        <v>434</v>
      </c>
      <c r="J165" s="6">
        <v>1</v>
      </c>
      <c r="K165" s="5" t="s">
        <v>1205</v>
      </c>
      <c r="L165" s="5" t="s">
        <v>395</v>
      </c>
      <c r="M165" s="8" t="s">
        <v>1221</v>
      </c>
      <c r="N165" s="8" t="s">
        <v>1222</v>
      </c>
      <c r="O165" s="6">
        <v>249.48330688476562</v>
      </c>
      <c r="P165" s="6">
        <v>117.75</v>
      </c>
      <c r="Q165" s="7">
        <v>10</v>
      </c>
      <c r="R165" s="7">
        <v>8</v>
      </c>
    </row>
    <row r="166" spans="1:18">
      <c r="A166" s="5" t="s">
        <v>55</v>
      </c>
      <c r="B166" s="5" t="s">
        <v>157</v>
      </c>
      <c r="C166" s="5" t="s">
        <v>430</v>
      </c>
      <c r="D166" s="5" t="s">
        <v>430</v>
      </c>
      <c r="E166" s="5" t="s">
        <v>431</v>
      </c>
      <c r="F166" s="7">
        <v>40001568</v>
      </c>
      <c r="G166" s="5" t="s">
        <v>466</v>
      </c>
      <c r="H166" s="5" t="s">
        <v>433</v>
      </c>
      <c r="I166" s="5" t="s">
        <v>434</v>
      </c>
      <c r="J166" s="6">
        <v>1</v>
      </c>
      <c r="K166" s="5" t="s">
        <v>711</v>
      </c>
      <c r="L166" s="5" t="s">
        <v>1223</v>
      </c>
      <c r="M166" s="8" t="s">
        <v>1224</v>
      </c>
      <c r="N166" s="8" t="s">
        <v>1225</v>
      </c>
      <c r="O166" s="6">
        <v>96.166702270507813</v>
      </c>
      <c r="P166" s="6">
        <v>40.166698455810547</v>
      </c>
      <c r="Q166" s="7">
        <v>4</v>
      </c>
      <c r="R166" s="7">
        <v>2</v>
      </c>
    </row>
    <row r="167" spans="1:18">
      <c r="A167" s="5" t="s">
        <v>55</v>
      </c>
      <c r="B167" s="5" t="s">
        <v>157</v>
      </c>
      <c r="C167" s="5" t="s">
        <v>514</v>
      </c>
      <c r="D167" s="5" t="s">
        <v>514</v>
      </c>
      <c r="E167" s="5" t="s">
        <v>515</v>
      </c>
      <c r="F167" s="7">
        <v>30000894</v>
      </c>
      <c r="G167" s="5" t="s">
        <v>1226</v>
      </c>
      <c r="H167" s="5" t="s">
        <v>433</v>
      </c>
      <c r="I167" s="5" t="s">
        <v>434</v>
      </c>
      <c r="J167" s="6">
        <v>1</v>
      </c>
      <c r="K167" s="5" t="s">
        <v>1227</v>
      </c>
      <c r="L167" s="5" t="s">
        <v>1228</v>
      </c>
      <c r="M167" s="8" t="s">
        <v>1229</v>
      </c>
      <c r="N167" s="8" t="s">
        <v>623</v>
      </c>
      <c r="O167" s="6">
        <v>61.333301544189453</v>
      </c>
      <c r="P167" s="6">
        <v>32.666698455810547</v>
      </c>
      <c r="Q167" s="7">
        <v>6</v>
      </c>
      <c r="R167" s="7">
        <v>8</v>
      </c>
    </row>
    <row r="168" spans="1:18">
      <c r="A168" s="5" t="s">
        <v>55</v>
      </c>
      <c r="B168" s="5" t="s">
        <v>157</v>
      </c>
      <c r="C168" s="5" t="s">
        <v>568</v>
      </c>
      <c r="D168" s="5" t="s">
        <v>568</v>
      </c>
      <c r="E168" s="5" t="s">
        <v>569</v>
      </c>
      <c r="F168" s="7">
        <v>20010927</v>
      </c>
      <c r="G168" s="5" t="s">
        <v>570</v>
      </c>
      <c r="H168" s="5" t="s">
        <v>571</v>
      </c>
      <c r="I168" s="5" t="s">
        <v>572</v>
      </c>
      <c r="J168" s="6">
        <v>0</v>
      </c>
      <c r="K168" s="5" t="s">
        <v>1230</v>
      </c>
      <c r="L168" s="5" t="s">
        <v>1231</v>
      </c>
      <c r="M168" s="8" t="s">
        <v>288</v>
      </c>
      <c r="N168" s="8" t="s">
        <v>288</v>
      </c>
      <c r="O168" s="6">
        <v>0</v>
      </c>
      <c r="P168" s="6">
        <v>0</v>
      </c>
      <c r="Q168" s="7">
        <v>0</v>
      </c>
      <c r="R168" s="7">
        <v>4</v>
      </c>
    </row>
    <row r="170" spans="1:18">
      <c r="A170" s="4" t="s">
        <v>0</v>
      </c>
      <c r="B170" s="4" t="s">
        <v>62</v>
      </c>
      <c r="C170" s="4" t="s">
        <v>334</v>
      </c>
      <c r="D170" s="4" t="s">
        <v>335</v>
      </c>
      <c r="E170" s="4" t="s">
        <v>336</v>
      </c>
      <c r="F170" s="4" t="s">
        <v>337</v>
      </c>
      <c r="G170" s="4" t="s">
        <v>338</v>
      </c>
      <c r="H170" s="4" t="s">
        <v>339</v>
      </c>
      <c r="I170" s="4" t="s">
        <v>340</v>
      </c>
      <c r="J170" s="4" t="s">
        <v>123</v>
      </c>
      <c r="K170" s="4" t="s">
        <v>341</v>
      </c>
      <c r="L170" s="4" t="s">
        <v>342</v>
      </c>
      <c r="M170" s="4" t="s">
        <v>13</v>
      </c>
      <c r="N170" s="4" t="s">
        <v>343</v>
      </c>
      <c r="O170" s="4" t="s">
        <v>131</v>
      </c>
      <c r="P170" s="4" t="s">
        <v>326</v>
      </c>
      <c r="Q170" s="4" t="s">
        <v>344</v>
      </c>
      <c r="R170" s="4" t="s">
        <v>345</v>
      </c>
    </row>
    <row r="171" spans="1:18">
      <c r="A171" s="5" t="s">
        <v>55</v>
      </c>
      <c r="B171" s="5" t="s">
        <v>224</v>
      </c>
      <c r="C171" s="5" t="s">
        <v>405</v>
      </c>
      <c r="D171" s="5" t="s">
        <v>406</v>
      </c>
      <c r="E171" s="5" t="s">
        <v>407</v>
      </c>
      <c r="F171" s="7">
        <v>20031820</v>
      </c>
      <c r="G171" s="5" t="s">
        <v>408</v>
      </c>
      <c r="H171" s="5" t="s">
        <v>351</v>
      </c>
      <c r="I171" s="5" t="s">
        <v>369</v>
      </c>
      <c r="J171" s="6">
        <v>1</v>
      </c>
      <c r="K171" s="5" t="s">
        <v>1232</v>
      </c>
      <c r="L171" s="5" t="s">
        <v>1233</v>
      </c>
      <c r="M171" s="8" t="s">
        <v>797</v>
      </c>
      <c r="N171" s="8" t="s">
        <v>1234</v>
      </c>
      <c r="O171" s="6">
        <v>19.83329963684082</v>
      </c>
      <c r="P171" s="6">
        <v>19.83329963684082</v>
      </c>
      <c r="Q171" s="7">
        <v>5</v>
      </c>
      <c r="R171" s="7">
        <v>0</v>
      </c>
    </row>
    <row r="172" spans="1:18">
      <c r="A172" s="5" t="s">
        <v>55</v>
      </c>
      <c r="B172" s="5" t="s">
        <v>224</v>
      </c>
      <c r="C172" s="5" t="s">
        <v>502</v>
      </c>
      <c r="D172" s="5" t="s">
        <v>406</v>
      </c>
      <c r="E172" s="5" t="s">
        <v>503</v>
      </c>
      <c r="F172" s="7">
        <v>20032639</v>
      </c>
      <c r="G172" s="5" t="s">
        <v>504</v>
      </c>
      <c r="H172" s="5" t="s">
        <v>351</v>
      </c>
      <c r="I172" s="5" t="s">
        <v>369</v>
      </c>
      <c r="J172" s="6">
        <v>1</v>
      </c>
      <c r="K172" s="5" t="s">
        <v>478</v>
      </c>
      <c r="L172" s="5" t="s">
        <v>505</v>
      </c>
      <c r="M172" s="8" t="s">
        <v>1235</v>
      </c>
      <c r="N172" s="8" t="s">
        <v>1236</v>
      </c>
      <c r="O172" s="6">
        <v>15.08329963684082</v>
      </c>
      <c r="P172" s="6">
        <v>15.08329963684082</v>
      </c>
      <c r="Q172" s="7">
        <v>4</v>
      </c>
      <c r="R172" s="7">
        <v>0</v>
      </c>
    </row>
    <row r="174" spans="1:18">
      <c r="A174" s="4" t="s">
        <v>0</v>
      </c>
      <c r="B174" s="4" t="s">
        <v>62</v>
      </c>
      <c r="C174" s="4" t="s">
        <v>334</v>
      </c>
      <c r="D174" s="4" t="s">
        <v>335</v>
      </c>
      <c r="E174" s="4" t="s">
        <v>336</v>
      </c>
      <c r="F174" s="4" t="s">
        <v>337</v>
      </c>
      <c r="G174" s="4" t="s">
        <v>338</v>
      </c>
      <c r="H174" s="4" t="s">
        <v>339</v>
      </c>
      <c r="I174" s="4" t="s">
        <v>340</v>
      </c>
      <c r="J174" s="4" t="s">
        <v>123</v>
      </c>
      <c r="K174" s="4" t="s">
        <v>341</v>
      </c>
      <c r="L174" s="4" t="s">
        <v>342</v>
      </c>
      <c r="M174" s="4" t="s">
        <v>13</v>
      </c>
      <c r="N174" s="4" t="s">
        <v>343</v>
      </c>
      <c r="O174" s="4" t="s">
        <v>131</v>
      </c>
      <c r="P174" s="4" t="s">
        <v>326</v>
      </c>
      <c r="Q174" s="4" t="s">
        <v>344</v>
      </c>
      <c r="R174" s="4" t="s">
        <v>345</v>
      </c>
    </row>
    <row r="175" spans="1:18">
      <c r="A175" s="5" t="s">
        <v>55</v>
      </c>
      <c r="B175" s="5" t="s">
        <v>201</v>
      </c>
      <c r="C175" s="5" t="s">
        <v>457</v>
      </c>
      <c r="D175" s="5" t="s">
        <v>458</v>
      </c>
      <c r="E175" s="5" t="s">
        <v>459</v>
      </c>
      <c r="F175" s="7">
        <v>18002405</v>
      </c>
      <c r="G175" s="5" t="s">
        <v>460</v>
      </c>
      <c r="H175" s="5" t="s">
        <v>351</v>
      </c>
      <c r="I175" s="5" t="s">
        <v>369</v>
      </c>
      <c r="J175" s="6">
        <v>1</v>
      </c>
      <c r="K175" s="5" t="s">
        <v>1141</v>
      </c>
      <c r="L175" s="5" t="s">
        <v>371</v>
      </c>
      <c r="M175" s="8" t="s">
        <v>1237</v>
      </c>
      <c r="N175" s="8" t="s">
        <v>1238</v>
      </c>
      <c r="O175" s="6">
        <v>97.25</v>
      </c>
      <c r="P175" s="6">
        <v>81.333297729492188</v>
      </c>
      <c r="Q175" s="7">
        <v>18</v>
      </c>
      <c r="R175" s="7">
        <v>0</v>
      </c>
    </row>
    <row r="176" spans="1:18">
      <c r="A176" s="5" t="s">
        <v>55</v>
      </c>
      <c r="B176" s="5" t="s">
        <v>201</v>
      </c>
      <c r="C176" s="5" t="s">
        <v>430</v>
      </c>
      <c r="D176" s="5" t="s">
        <v>430</v>
      </c>
      <c r="E176" s="5" t="s">
        <v>431</v>
      </c>
      <c r="F176" s="7">
        <v>40001568</v>
      </c>
      <c r="G176" s="5" t="s">
        <v>432</v>
      </c>
      <c r="H176" s="5" t="s">
        <v>433</v>
      </c>
      <c r="I176" s="5" t="s">
        <v>434</v>
      </c>
      <c r="J176" s="6">
        <v>1</v>
      </c>
      <c r="K176" s="5" t="s">
        <v>1239</v>
      </c>
      <c r="L176" s="5" t="s">
        <v>1240</v>
      </c>
      <c r="M176" s="8" t="s">
        <v>1241</v>
      </c>
      <c r="N176" s="8" t="s">
        <v>1242</v>
      </c>
      <c r="O176" s="6">
        <v>31.75</v>
      </c>
      <c r="P176" s="6">
        <v>31.33329963684082</v>
      </c>
      <c r="Q176" s="7">
        <v>7</v>
      </c>
      <c r="R176" s="7">
        <v>10</v>
      </c>
    </row>
    <row r="177" spans="1:18">
      <c r="A177" s="5" t="s">
        <v>55</v>
      </c>
      <c r="B177" s="5" t="s">
        <v>201</v>
      </c>
      <c r="C177" s="5" t="s">
        <v>464</v>
      </c>
      <c r="D177" s="5" t="s">
        <v>464</v>
      </c>
      <c r="E177" s="5" t="s">
        <v>465</v>
      </c>
      <c r="F177" s="5" t="s">
        <v>49</v>
      </c>
      <c r="G177" s="5" t="s">
        <v>1154</v>
      </c>
      <c r="H177" s="5" t="s">
        <v>467</v>
      </c>
      <c r="I177" s="5" t="s">
        <v>468</v>
      </c>
      <c r="J177" s="6">
        <v>1</v>
      </c>
      <c r="K177" s="5" t="s">
        <v>1243</v>
      </c>
      <c r="L177" s="5" t="s">
        <v>1244</v>
      </c>
      <c r="M177" s="8" t="s">
        <v>594</v>
      </c>
      <c r="N177" s="8" t="s">
        <v>594</v>
      </c>
      <c r="O177" s="6">
        <v>1.916700005531311</v>
      </c>
      <c r="P177" s="6">
        <v>1</v>
      </c>
      <c r="Q177" s="7">
        <v>1</v>
      </c>
      <c r="R177" s="7">
        <v>0</v>
      </c>
    </row>
    <row r="178" spans="1:18">
      <c r="A178" s="5" t="s">
        <v>55</v>
      </c>
      <c r="B178" s="5" t="s">
        <v>201</v>
      </c>
      <c r="C178" s="5" t="s">
        <v>514</v>
      </c>
      <c r="D178" s="5" t="s">
        <v>514</v>
      </c>
      <c r="E178" s="5" t="s">
        <v>515</v>
      </c>
      <c r="F178" s="7">
        <v>30000894</v>
      </c>
      <c r="G178" s="5" t="s">
        <v>516</v>
      </c>
      <c r="H178" s="5" t="s">
        <v>433</v>
      </c>
      <c r="I178" s="5" t="s">
        <v>434</v>
      </c>
      <c r="J178" s="6">
        <v>1</v>
      </c>
      <c r="K178" s="5" t="s">
        <v>904</v>
      </c>
      <c r="L178" s="5" t="s">
        <v>1245</v>
      </c>
      <c r="M178" s="8" t="s">
        <v>330</v>
      </c>
      <c r="N178" s="8" t="s">
        <v>330</v>
      </c>
      <c r="O178" s="6">
        <v>8.3300001919269562E-2</v>
      </c>
      <c r="P178" s="6">
        <v>8.3300001919269562E-2</v>
      </c>
      <c r="Q178" s="7">
        <v>1</v>
      </c>
      <c r="R178" s="7">
        <v>0</v>
      </c>
    </row>
    <row r="179" spans="1:18">
      <c r="A179" s="5" t="s">
        <v>55</v>
      </c>
      <c r="B179" s="5" t="s">
        <v>201</v>
      </c>
      <c r="C179" s="5" t="s">
        <v>534</v>
      </c>
      <c r="D179" s="5" t="s">
        <v>534</v>
      </c>
      <c r="E179" s="5" t="s">
        <v>535</v>
      </c>
      <c r="F179" s="7">
        <v>30001050</v>
      </c>
      <c r="G179" s="5" t="s">
        <v>536</v>
      </c>
      <c r="H179" s="5" t="s">
        <v>433</v>
      </c>
      <c r="I179" s="5" t="s">
        <v>434</v>
      </c>
      <c r="J179" s="6">
        <v>1</v>
      </c>
      <c r="K179" s="5" t="s">
        <v>1246</v>
      </c>
      <c r="L179" s="5" t="s">
        <v>1247</v>
      </c>
      <c r="M179" s="8" t="s">
        <v>330</v>
      </c>
      <c r="N179" s="8" t="s">
        <v>330</v>
      </c>
      <c r="O179" s="6">
        <v>8.3300001919269562E-2</v>
      </c>
      <c r="P179" s="6">
        <v>8.3300001919269562E-2</v>
      </c>
      <c r="Q179" s="7">
        <v>1</v>
      </c>
      <c r="R179" s="7">
        <v>0</v>
      </c>
    </row>
    <row r="180" spans="1:18">
      <c r="A180" s="5" t="s">
        <v>55</v>
      </c>
      <c r="B180" s="5" t="s">
        <v>201</v>
      </c>
      <c r="C180" s="5" t="s">
        <v>374</v>
      </c>
      <c r="D180" s="5" t="s">
        <v>375</v>
      </c>
      <c r="E180" s="5" t="s">
        <v>376</v>
      </c>
      <c r="F180" s="7">
        <v>20033657</v>
      </c>
      <c r="G180" s="5" t="s">
        <v>377</v>
      </c>
      <c r="H180" s="5" t="s">
        <v>351</v>
      </c>
      <c r="I180" s="5" t="s">
        <v>369</v>
      </c>
      <c r="J180" s="6">
        <v>0</v>
      </c>
      <c r="K180" s="5" t="s">
        <v>1248</v>
      </c>
      <c r="L180" s="5" t="s">
        <v>1248</v>
      </c>
      <c r="M180" s="8" t="s">
        <v>288</v>
      </c>
      <c r="N180" s="8" t="s">
        <v>288</v>
      </c>
      <c r="O180" s="6">
        <v>0</v>
      </c>
      <c r="P180" s="6">
        <v>0</v>
      </c>
      <c r="Q180" s="7">
        <v>0</v>
      </c>
      <c r="R180" s="7">
        <v>1</v>
      </c>
    </row>
    <row r="181" spans="1:18">
      <c r="A181" s="5" t="s">
        <v>55</v>
      </c>
      <c r="B181" s="5" t="s">
        <v>201</v>
      </c>
      <c r="C181" s="5" t="s">
        <v>382</v>
      </c>
      <c r="D181" s="5" t="s">
        <v>383</v>
      </c>
      <c r="E181" s="5" t="s">
        <v>384</v>
      </c>
      <c r="F181" s="7">
        <v>20035141</v>
      </c>
      <c r="G181" s="5" t="s">
        <v>385</v>
      </c>
      <c r="H181" s="5" t="s">
        <v>351</v>
      </c>
      <c r="I181" s="5" t="s">
        <v>369</v>
      </c>
      <c r="J181" s="6">
        <v>0</v>
      </c>
      <c r="K181" s="5" t="s">
        <v>1249</v>
      </c>
      <c r="L181" s="5" t="s">
        <v>1250</v>
      </c>
      <c r="M181" s="8" t="s">
        <v>288</v>
      </c>
      <c r="N181" s="8" t="s">
        <v>288</v>
      </c>
      <c r="O181" s="6">
        <v>0</v>
      </c>
      <c r="P181" s="6">
        <v>0</v>
      </c>
      <c r="Q181" s="7">
        <v>0</v>
      </c>
      <c r="R181" s="7">
        <v>3</v>
      </c>
    </row>
    <row r="182" spans="1:18">
      <c r="A182" s="5" t="s">
        <v>55</v>
      </c>
      <c r="B182" s="5" t="s">
        <v>201</v>
      </c>
      <c r="C182" s="5" t="s">
        <v>481</v>
      </c>
      <c r="D182" s="5" t="s">
        <v>482</v>
      </c>
      <c r="E182" s="5" t="s">
        <v>384</v>
      </c>
      <c r="F182" s="7">
        <v>20035141</v>
      </c>
      <c r="G182" s="5" t="s">
        <v>385</v>
      </c>
      <c r="H182" s="5" t="s">
        <v>351</v>
      </c>
      <c r="I182" s="5" t="s">
        <v>369</v>
      </c>
      <c r="J182" s="6">
        <v>0</v>
      </c>
      <c r="K182" s="5" t="s">
        <v>1251</v>
      </c>
      <c r="L182" s="5" t="s">
        <v>1251</v>
      </c>
      <c r="M182" s="8" t="s">
        <v>288</v>
      </c>
      <c r="N182" s="8" t="s">
        <v>288</v>
      </c>
      <c r="O182" s="6">
        <v>0</v>
      </c>
      <c r="P182" s="6">
        <v>0</v>
      </c>
      <c r="Q182" s="7">
        <v>0</v>
      </c>
      <c r="R182" s="7">
        <v>1</v>
      </c>
    </row>
    <row r="184" spans="1:18">
      <c r="A184" s="4" t="s">
        <v>0</v>
      </c>
      <c r="B184" s="4" t="s">
        <v>62</v>
      </c>
      <c r="C184" s="4" t="s">
        <v>334</v>
      </c>
      <c r="D184" s="4" t="s">
        <v>335</v>
      </c>
      <c r="E184" s="4" t="s">
        <v>336</v>
      </c>
      <c r="F184" s="4" t="s">
        <v>337</v>
      </c>
      <c r="G184" s="4" t="s">
        <v>338</v>
      </c>
      <c r="H184" s="4" t="s">
        <v>339</v>
      </c>
      <c r="I184" s="4" t="s">
        <v>340</v>
      </c>
      <c r="J184" s="4" t="s">
        <v>123</v>
      </c>
      <c r="K184" s="4" t="s">
        <v>341</v>
      </c>
      <c r="L184" s="4" t="s">
        <v>342</v>
      </c>
      <c r="M184" s="4" t="s">
        <v>13</v>
      </c>
      <c r="N184" s="4" t="s">
        <v>343</v>
      </c>
      <c r="O184" s="4" t="s">
        <v>131</v>
      </c>
      <c r="P184" s="4" t="s">
        <v>326</v>
      </c>
      <c r="Q184" s="4" t="s">
        <v>344</v>
      </c>
      <c r="R184" s="4" t="s">
        <v>345</v>
      </c>
    </row>
    <row r="185" spans="1:18">
      <c r="A185" s="5" t="s">
        <v>55</v>
      </c>
      <c r="B185" s="5" t="s">
        <v>152</v>
      </c>
      <c r="C185" s="5" t="s">
        <v>365</v>
      </c>
      <c r="D185" s="5" t="s">
        <v>366</v>
      </c>
      <c r="E185" s="5" t="s">
        <v>367</v>
      </c>
      <c r="F185" s="7">
        <v>18003355</v>
      </c>
      <c r="G185" s="5" t="s">
        <v>368</v>
      </c>
      <c r="H185" s="5" t="s">
        <v>351</v>
      </c>
      <c r="I185" s="5" t="s">
        <v>369</v>
      </c>
      <c r="J185" s="6">
        <v>1</v>
      </c>
      <c r="K185" s="5" t="s">
        <v>1252</v>
      </c>
      <c r="L185" s="5" t="s">
        <v>371</v>
      </c>
      <c r="M185" s="8" t="s">
        <v>1253</v>
      </c>
      <c r="N185" s="8" t="s">
        <v>1254</v>
      </c>
      <c r="O185" s="6">
        <v>108.16670227050781</v>
      </c>
      <c r="P185" s="6">
        <v>94.166702270507813</v>
      </c>
      <c r="Q185" s="7">
        <v>18</v>
      </c>
      <c r="R185" s="7">
        <v>7</v>
      </c>
    </row>
    <row r="186" spans="1:18">
      <c r="A186" s="5" t="s">
        <v>55</v>
      </c>
      <c r="B186" s="5" t="s">
        <v>152</v>
      </c>
      <c r="C186" s="5" t="s">
        <v>382</v>
      </c>
      <c r="D186" s="5" t="s">
        <v>383</v>
      </c>
      <c r="E186" s="5" t="s">
        <v>384</v>
      </c>
      <c r="F186" s="7">
        <v>20035141</v>
      </c>
      <c r="G186" s="5" t="s">
        <v>385</v>
      </c>
      <c r="H186" s="5" t="s">
        <v>351</v>
      </c>
      <c r="I186" s="5" t="s">
        <v>369</v>
      </c>
      <c r="J186" s="6">
        <v>1</v>
      </c>
      <c r="K186" s="5" t="s">
        <v>1255</v>
      </c>
      <c r="L186" s="5" t="s">
        <v>387</v>
      </c>
      <c r="M186" s="8" t="s">
        <v>1256</v>
      </c>
      <c r="N186" s="8" t="s">
        <v>1111</v>
      </c>
      <c r="O186" s="6">
        <v>68.75</v>
      </c>
      <c r="P186" s="6">
        <v>54.75</v>
      </c>
      <c r="Q186" s="7">
        <v>10</v>
      </c>
      <c r="R186" s="7">
        <v>6</v>
      </c>
    </row>
    <row r="187" spans="1:18">
      <c r="A187" s="5" t="s">
        <v>55</v>
      </c>
      <c r="B187" s="5" t="s">
        <v>152</v>
      </c>
      <c r="C187" s="5" t="s">
        <v>390</v>
      </c>
      <c r="D187" s="5" t="s">
        <v>391</v>
      </c>
      <c r="E187" s="5" t="s">
        <v>392</v>
      </c>
      <c r="F187" s="7">
        <v>18003521</v>
      </c>
      <c r="G187" s="5" t="s">
        <v>393</v>
      </c>
      <c r="H187" s="5" t="s">
        <v>351</v>
      </c>
      <c r="I187" s="5" t="s">
        <v>369</v>
      </c>
      <c r="J187" s="6">
        <v>1</v>
      </c>
      <c r="K187" s="5" t="s">
        <v>1257</v>
      </c>
      <c r="L187" s="5" t="s">
        <v>395</v>
      </c>
      <c r="M187" s="8" t="s">
        <v>1258</v>
      </c>
      <c r="N187" s="8" t="s">
        <v>1259</v>
      </c>
      <c r="O187" s="6">
        <v>68.733299255371094</v>
      </c>
      <c r="P187" s="6">
        <v>34.75</v>
      </c>
      <c r="Q187" s="7">
        <v>2</v>
      </c>
      <c r="R187" s="7">
        <v>0</v>
      </c>
    </row>
    <row r="189" spans="1:18">
      <c r="A189" s="4" t="s">
        <v>0</v>
      </c>
      <c r="B189" s="4" t="s">
        <v>62</v>
      </c>
      <c r="C189" s="4" t="s">
        <v>334</v>
      </c>
      <c r="D189" s="4" t="s">
        <v>335</v>
      </c>
      <c r="E189" s="4" t="s">
        <v>336</v>
      </c>
      <c r="F189" s="4" t="s">
        <v>337</v>
      </c>
      <c r="G189" s="4" t="s">
        <v>338</v>
      </c>
      <c r="H189" s="4" t="s">
        <v>339</v>
      </c>
      <c r="I189" s="4" t="s">
        <v>340</v>
      </c>
      <c r="J189" s="4" t="s">
        <v>123</v>
      </c>
      <c r="K189" s="4" t="s">
        <v>341</v>
      </c>
      <c r="L189" s="4" t="s">
        <v>342</v>
      </c>
      <c r="M189" s="4" t="s">
        <v>13</v>
      </c>
      <c r="N189" s="4" t="s">
        <v>343</v>
      </c>
      <c r="O189" s="4" t="s">
        <v>131</v>
      </c>
      <c r="P189" s="4" t="s">
        <v>326</v>
      </c>
      <c r="Q189" s="4" t="s">
        <v>344</v>
      </c>
      <c r="R189" s="4" t="s">
        <v>345</v>
      </c>
    </row>
    <row r="190" spans="1:18">
      <c r="A190" s="5" t="s">
        <v>55</v>
      </c>
      <c r="B190" s="5" t="s">
        <v>152</v>
      </c>
      <c r="C190" s="5" t="s">
        <v>413</v>
      </c>
      <c r="D190" s="5" t="s">
        <v>348</v>
      </c>
      <c r="E190" s="5" t="s">
        <v>414</v>
      </c>
      <c r="F190" s="7">
        <v>18003183</v>
      </c>
      <c r="G190" s="5" t="s">
        <v>415</v>
      </c>
      <c r="H190" s="5" t="s">
        <v>351</v>
      </c>
      <c r="I190" s="5" t="s">
        <v>352</v>
      </c>
      <c r="J190" s="6">
        <v>1</v>
      </c>
      <c r="K190" s="5" t="s">
        <v>416</v>
      </c>
      <c r="L190" s="5" t="s">
        <v>417</v>
      </c>
      <c r="M190" s="8" t="s">
        <v>1260</v>
      </c>
      <c r="N190" s="8" t="s">
        <v>1261</v>
      </c>
      <c r="O190" s="6">
        <v>63.75</v>
      </c>
      <c r="P190" s="6">
        <v>61.333301544189453</v>
      </c>
      <c r="Q190" s="7">
        <v>7</v>
      </c>
      <c r="R190" s="7">
        <v>3</v>
      </c>
    </row>
    <row r="192" spans="1:18">
      <c r="A192" s="4" t="s">
        <v>0</v>
      </c>
      <c r="B192" s="4" t="s">
        <v>62</v>
      </c>
      <c r="C192" s="4" t="s">
        <v>334</v>
      </c>
      <c r="D192" s="4" t="s">
        <v>335</v>
      </c>
      <c r="E192" s="4" t="s">
        <v>336</v>
      </c>
      <c r="F192" s="4" t="s">
        <v>337</v>
      </c>
      <c r="G192" s="4" t="s">
        <v>338</v>
      </c>
      <c r="H192" s="4" t="s">
        <v>339</v>
      </c>
      <c r="I192" s="4" t="s">
        <v>340</v>
      </c>
      <c r="J192" s="4" t="s">
        <v>123</v>
      </c>
      <c r="K192" s="4" t="s">
        <v>341</v>
      </c>
      <c r="L192" s="4" t="s">
        <v>342</v>
      </c>
      <c r="M192" s="4" t="s">
        <v>13</v>
      </c>
      <c r="N192" s="4" t="s">
        <v>343</v>
      </c>
      <c r="O192" s="4" t="s">
        <v>131</v>
      </c>
      <c r="P192" s="4" t="s">
        <v>326</v>
      </c>
      <c r="Q192" s="4" t="s">
        <v>344</v>
      </c>
      <c r="R192" s="4" t="s">
        <v>345</v>
      </c>
    </row>
    <row r="193" spans="1:18">
      <c r="A193" s="5" t="s">
        <v>55</v>
      </c>
      <c r="B193" s="5" t="s">
        <v>152</v>
      </c>
      <c r="C193" s="5" t="s">
        <v>398</v>
      </c>
      <c r="D193" s="5" t="s">
        <v>383</v>
      </c>
      <c r="E193" s="5" t="s">
        <v>399</v>
      </c>
      <c r="F193" s="7">
        <v>18002101</v>
      </c>
      <c r="G193" s="5" t="s">
        <v>400</v>
      </c>
      <c r="H193" s="5" t="s">
        <v>351</v>
      </c>
      <c r="I193" s="5" t="s">
        <v>369</v>
      </c>
      <c r="J193" s="6">
        <v>1</v>
      </c>
      <c r="K193" s="5" t="s">
        <v>1262</v>
      </c>
      <c r="L193" s="5" t="s">
        <v>1263</v>
      </c>
      <c r="M193" s="8" t="s">
        <v>1264</v>
      </c>
      <c r="N193" s="8" t="s">
        <v>1265</v>
      </c>
      <c r="O193" s="6">
        <v>55.833301544189453</v>
      </c>
      <c r="P193" s="6">
        <v>41.833301544189453</v>
      </c>
      <c r="Q193" s="7">
        <v>6</v>
      </c>
      <c r="R193" s="7">
        <v>20</v>
      </c>
    </row>
    <row r="195" spans="1:18">
      <c r="A195" s="4" t="s">
        <v>0</v>
      </c>
      <c r="B195" s="4" t="s">
        <v>62</v>
      </c>
      <c r="C195" s="4" t="s">
        <v>334</v>
      </c>
      <c r="D195" s="4" t="s">
        <v>335</v>
      </c>
      <c r="E195" s="4" t="s">
        <v>336</v>
      </c>
      <c r="F195" s="4" t="s">
        <v>337</v>
      </c>
      <c r="G195" s="4" t="s">
        <v>338</v>
      </c>
      <c r="H195" s="4" t="s">
        <v>339</v>
      </c>
      <c r="I195" s="4" t="s">
        <v>340</v>
      </c>
      <c r="J195" s="4" t="s">
        <v>123</v>
      </c>
      <c r="K195" s="4" t="s">
        <v>341</v>
      </c>
      <c r="L195" s="4" t="s">
        <v>342</v>
      </c>
      <c r="M195" s="4" t="s">
        <v>13</v>
      </c>
      <c r="N195" s="4" t="s">
        <v>343</v>
      </c>
      <c r="O195" s="4" t="s">
        <v>131</v>
      </c>
      <c r="P195" s="4" t="s">
        <v>326</v>
      </c>
      <c r="Q195" s="4" t="s">
        <v>344</v>
      </c>
      <c r="R195" s="4" t="s">
        <v>345</v>
      </c>
    </row>
    <row r="196" spans="1:18">
      <c r="A196" s="5" t="s">
        <v>55</v>
      </c>
      <c r="B196" s="5" t="s">
        <v>152</v>
      </c>
      <c r="C196" s="5" t="s">
        <v>347</v>
      </c>
      <c r="D196" s="5" t="s">
        <v>348</v>
      </c>
      <c r="E196" s="5" t="s">
        <v>349</v>
      </c>
      <c r="F196" s="7">
        <v>18003066</v>
      </c>
      <c r="G196" s="5" t="s">
        <v>350</v>
      </c>
      <c r="H196" s="5" t="s">
        <v>351</v>
      </c>
      <c r="I196" s="5" t="s">
        <v>352</v>
      </c>
      <c r="J196" s="6">
        <v>1</v>
      </c>
      <c r="K196" s="5" t="s">
        <v>1266</v>
      </c>
      <c r="L196" s="5" t="s">
        <v>478</v>
      </c>
      <c r="M196" s="8" t="s">
        <v>1103</v>
      </c>
      <c r="N196" s="8" t="s">
        <v>1103</v>
      </c>
      <c r="O196" s="6">
        <v>48.583301544189453</v>
      </c>
      <c r="P196" s="6">
        <v>20.58329963684082</v>
      </c>
      <c r="Q196" s="7">
        <v>1</v>
      </c>
      <c r="R196" s="7">
        <v>0</v>
      </c>
    </row>
    <row r="198" spans="1:18">
      <c r="A198" s="4" t="s">
        <v>0</v>
      </c>
      <c r="B198" s="4" t="s">
        <v>62</v>
      </c>
      <c r="C198" s="4" t="s">
        <v>334</v>
      </c>
      <c r="D198" s="4" t="s">
        <v>335</v>
      </c>
      <c r="E198" s="4" t="s">
        <v>336</v>
      </c>
      <c r="F198" s="4" t="s">
        <v>337</v>
      </c>
      <c r="G198" s="4" t="s">
        <v>338</v>
      </c>
      <c r="H198" s="4" t="s">
        <v>339</v>
      </c>
      <c r="I198" s="4" t="s">
        <v>340</v>
      </c>
      <c r="J198" s="4" t="s">
        <v>123</v>
      </c>
      <c r="K198" s="4" t="s">
        <v>341</v>
      </c>
      <c r="L198" s="4" t="s">
        <v>342</v>
      </c>
      <c r="M198" s="4" t="s">
        <v>13</v>
      </c>
      <c r="N198" s="4" t="s">
        <v>343</v>
      </c>
      <c r="O198" s="4" t="s">
        <v>131</v>
      </c>
      <c r="P198" s="4" t="s">
        <v>326</v>
      </c>
      <c r="Q198" s="4" t="s">
        <v>344</v>
      </c>
      <c r="R198" s="4" t="s">
        <v>345</v>
      </c>
    </row>
    <row r="199" spans="1:18">
      <c r="A199" s="5" t="s">
        <v>55</v>
      </c>
      <c r="B199" s="5" t="s">
        <v>152</v>
      </c>
      <c r="C199" s="5" t="s">
        <v>374</v>
      </c>
      <c r="D199" s="5" t="s">
        <v>375</v>
      </c>
      <c r="E199" s="5" t="s">
        <v>376</v>
      </c>
      <c r="F199" s="7">
        <v>20033657</v>
      </c>
      <c r="G199" s="5" t="s">
        <v>377</v>
      </c>
      <c r="H199" s="5" t="s">
        <v>351</v>
      </c>
      <c r="I199" s="5" t="s">
        <v>369</v>
      </c>
      <c r="J199" s="6">
        <v>1</v>
      </c>
      <c r="K199" s="5" t="s">
        <v>1267</v>
      </c>
      <c r="L199" s="5" t="s">
        <v>379</v>
      </c>
      <c r="M199" s="8" t="s">
        <v>1268</v>
      </c>
      <c r="N199" s="8" t="s">
        <v>876</v>
      </c>
      <c r="O199" s="6">
        <v>42.666698455810547</v>
      </c>
      <c r="P199" s="6">
        <v>42.666698455810547</v>
      </c>
      <c r="Q199" s="7">
        <v>9</v>
      </c>
      <c r="R199" s="7">
        <v>9</v>
      </c>
    </row>
    <row r="201" spans="1:18">
      <c r="A201" s="4" t="s">
        <v>0</v>
      </c>
      <c r="B201" s="4" t="s">
        <v>62</v>
      </c>
      <c r="C201" s="4" t="s">
        <v>334</v>
      </c>
      <c r="D201" s="4" t="s">
        <v>335</v>
      </c>
      <c r="E201" s="4" t="s">
        <v>336</v>
      </c>
      <c r="F201" s="4" t="s">
        <v>337</v>
      </c>
      <c r="G201" s="4" t="s">
        <v>338</v>
      </c>
      <c r="H201" s="4" t="s">
        <v>339</v>
      </c>
      <c r="I201" s="4" t="s">
        <v>340</v>
      </c>
      <c r="J201" s="4" t="s">
        <v>123</v>
      </c>
      <c r="K201" s="4" t="s">
        <v>341</v>
      </c>
      <c r="L201" s="4" t="s">
        <v>342</v>
      </c>
      <c r="M201" s="4" t="s">
        <v>13</v>
      </c>
      <c r="N201" s="4" t="s">
        <v>343</v>
      </c>
      <c r="O201" s="4" t="s">
        <v>131</v>
      </c>
      <c r="P201" s="4" t="s">
        <v>326</v>
      </c>
      <c r="Q201" s="4" t="s">
        <v>344</v>
      </c>
      <c r="R201" s="4" t="s">
        <v>345</v>
      </c>
    </row>
    <row r="202" spans="1:18">
      <c r="A202" s="5" t="s">
        <v>55</v>
      </c>
      <c r="B202" s="5" t="s">
        <v>152</v>
      </c>
      <c r="C202" s="5" t="s">
        <v>365</v>
      </c>
      <c r="D202" s="5" t="s">
        <v>366</v>
      </c>
      <c r="E202" s="5" t="s">
        <v>367</v>
      </c>
      <c r="F202" s="7">
        <v>18003355</v>
      </c>
      <c r="G202" s="5" t="s">
        <v>368</v>
      </c>
      <c r="H202" s="5" t="s">
        <v>351</v>
      </c>
      <c r="I202" s="5" t="s">
        <v>369</v>
      </c>
      <c r="J202" s="6">
        <v>1</v>
      </c>
      <c r="K202" s="5" t="s">
        <v>1269</v>
      </c>
      <c r="L202" s="5" t="s">
        <v>1270</v>
      </c>
      <c r="M202" s="8" t="s">
        <v>1271</v>
      </c>
      <c r="N202" s="8" t="s">
        <v>1272</v>
      </c>
      <c r="O202" s="6">
        <v>41.833301544189453</v>
      </c>
      <c r="P202" s="6">
        <v>41.833301544189453</v>
      </c>
      <c r="Q202" s="7">
        <v>10</v>
      </c>
      <c r="R202" s="7">
        <v>30</v>
      </c>
    </row>
    <row r="204" spans="1:18">
      <c r="A204" s="4" t="s">
        <v>0</v>
      </c>
      <c r="B204" s="4" t="s">
        <v>62</v>
      </c>
      <c r="C204" s="4" t="s">
        <v>334</v>
      </c>
      <c r="D204" s="4" t="s">
        <v>335</v>
      </c>
      <c r="E204" s="4" t="s">
        <v>336</v>
      </c>
      <c r="F204" s="4" t="s">
        <v>337</v>
      </c>
      <c r="G204" s="4" t="s">
        <v>338</v>
      </c>
      <c r="H204" s="4" t="s">
        <v>339</v>
      </c>
      <c r="I204" s="4" t="s">
        <v>340</v>
      </c>
      <c r="J204" s="4" t="s">
        <v>123</v>
      </c>
      <c r="K204" s="4" t="s">
        <v>341</v>
      </c>
      <c r="L204" s="4" t="s">
        <v>342</v>
      </c>
      <c r="M204" s="4" t="s">
        <v>13</v>
      </c>
      <c r="N204" s="4" t="s">
        <v>343</v>
      </c>
      <c r="O204" s="4" t="s">
        <v>131</v>
      </c>
      <c r="P204" s="4" t="s">
        <v>326</v>
      </c>
      <c r="Q204" s="4" t="s">
        <v>344</v>
      </c>
      <c r="R204" s="4" t="s">
        <v>345</v>
      </c>
    </row>
    <row r="205" spans="1:18">
      <c r="A205" s="5" t="s">
        <v>55</v>
      </c>
      <c r="B205" s="5" t="s">
        <v>152</v>
      </c>
      <c r="C205" s="5" t="s">
        <v>439</v>
      </c>
      <c r="D205" s="5" t="s">
        <v>440</v>
      </c>
      <c r="E205" s="5" t="s">
        <v>441</v>
      </c>
      <c r="F205" s="7">
        <v>20022201</v>
      </c>
      <c r="G205" s="5" t="s">
        <v>442</v>
      </c>
      <c r="H205" s="5" t="s">
        <v>351</v>
      </c>
      <c r="I205" s="5" t="s">
        <v>369</v>
      </c>
      <c r="J205" s="6">
        <v>1</v>
      </c>
      <c r="K205" s="5" t="s">
        <v>1273</v>
      </c>
      <c r="L205" s="5" t="s">
        <v>444</v>
      </c>
      <c r="M205" s="8" t="s">
        <v>1181</v>
      </c>
      <c r="N205" s="8" t="s">
        <v>869</v>
      </c>
      <c r="O205" s="6">
        <v>33.25</v>
      </c>
      <c r="P205" s="6">
        <v>33.25</v>
      </c>
      <c r="Q205" s="7">
        <v>12</v>
      </c>
      <c r="R205" s="7">
        <v>7</v>
      </c>
    </row>
    <row r="206" spans="1:18">
      <c r="A206" s="5" t="s">
        <v>55</v>
      </c>
      <c r="B206" s="5" t="s">
        <v>152</v>
      </c>
      <c r="C206" s="5" t="s">
        <v>398</v>
      </c>
      <c r="D206" s="5" t="s">
        <v>383</v>
      </c>
      <c r="E206" s="5" t="s">
        <v>399</v>
      </c>
      <c r="F206" s="7">
        <v>18002101</v>
      </c>
      <c r="G206" s="5" t="s">
        <v>400</v>
      </c>
      <c r="H206" s="5" t="s">
        <v>351</v>
      </c>
      <c r="I206" s="5" t="s">
        <v>369</v>
      </c>
      <c r="J206" s="6">
        <v>1</v>
      </c>
      <c r="K206" s="5" t="s">
        <v>1274</v>
      </c>
      <c r="L206" s="5" t="s">
        <v>1275</v>
      </c>
      <c r="M206" s="8" t="s">
        <v>1276</v>
      </c>
      <c r="N206" s="8" t="s">
        <v>894</v>
      </c>
      <c r="O206" s="6">
        <v>30.25</v>
      </c>
      <c r="P206" s="6">
        <v>30.25</v>
      </c>
      <c r="Q206" s="7">
        <v>7</v>
      </c>
      <c r="R206" s="7">
        <v>2</v>
      </c>
    </row>
    <row r="208" spans="1:18">
      <c r="A208" s="4" t="s">
        <v>0</v>
      </c>
      <c r="B208" s="4" t="s">
        <v>62</v>
      </c>
      <c r="C208" s="4" t="s">
        <v>334</v>
      </c>
      <c r="D208" s="4" t="s">
        <v>335</v>
      </c>
      <c r="E208" s="4" t="s">
        <v>336</v>
      </c>
      <c r="F208" s="4" t="s">
        <v>337</v>
      </c>
      <c r="G208" s="4" t="s">
        <v>338</v>
      </c>
      <c r="H208" s="4" t="s">
        <v>339</v>
      </c>
      <c r="I208" s="4" t="s">
        <v>340</v>
      </c>
      <c r="J208" s="4" t="s">
        <v>123</v>
      </c>
      <c r="K208" s="4" t="s">
        <v>341</v>
      </c>
      <c r="L208" s="4" t="s">
        <v>342</v>
      </c>
      <c r="M208" s="4" t="s">
        <v>13</v>
      </c>
      <c r="N208" s="4" t="s">
        <v>343</v>
      </c>
      <c r="O208" s="4" t="s">
        <v>131</v>
      </c>
      <c r="P208" s="4" t="s">
        <v>326</v>
      </c>
      <c r="Q208" s="4" t="s">
        <v>344</v>
      </c>
      <c r="R208" s="4" t="s">
        <v>345</v>
      </c>
    </row>
    <row r="209" spans="1:18">
      <c r="A209" s="5" t="s">
        <v>55</v>
      </c>
      <c r="B209" s="5" t="s">
        <v>152</v>
      </c>
      <c r="C209" s="5" t="s">
        <v>374</v>
      </c>
      <c r="D209" s="5" t="s">
        <v>375</v>
      </c>
      <c r="E209" s="5" t="s">
        <v>376</v>
      </c>
      <c r="F209" s="7">
        <v>20033657</v>
      </c>
      <c r="G209" s="5" t="s">
        <v>377</v>
      </c>
      <c r="H209" s="5" t="s">
        <v>351</v>
      </c>
      <c r="I209" s="5" t="s">
        <v>369</v>
      </c>
      <c r="J209" s="6">
        <v>1</v>
      </c>
      <c r="K209" s="5" t="s">
        <v>478</v>
      </c>
      <c r="L209" s="5" t="s">
        <v>1277</v>
      </c>
      <c r="M209" s="8" t="s">
        <v>1278</v>
      </c>
      <c r="N209" s="8" t="s">
        <v>486</v>
      </c>
      <c r="O209" s="6">
        <v>29.58329963684082</v>
      </c>
      <c r="P209" s="6">
        <v>29.58329963684082</v>
      </c>
      <c r="Q209" s="7">
        <v>9</v>
      </c>
      <c r="R209" s="7">
        <v>26</v>
      </c>
    </row>
    <row r="211" spans="1:18">
      <c r="A211" s="4" t="s">
        <v>0</v>
      </c>
      <c r="B211" s="4" t="s">
        <v>62</v>
      </c>
      <c r="C211" s="4" t="s">
        <v>334</v>
      </c>
      <c r="D211" s="4" t="s">
        <v>335</v>
      </c>
      <c r="E211" s="4" t="s">
        <v>336</v>
      </c>
      <c r="F211" s="4" t="s">
        <v>337</v>
      </c>
      <c r="G211" s="4" t="s">
        <v>338</v>
      </c>
      <c r="H211" s="4" t="s">
        <v>339</v>
      </c>
      <c r="I211" s="4" t="s">
        <v>340</v>
      </c>
      <c r="J211" s="4" t="s">
        <v>123</v>
      </c>
      <c r="K211" s="4" t="s">
        <v>341</v>
      </c>
      <c r="L211" s="4" t="s">
        <v>342</v>
      </c>
      <c r="M211" s="4" t="s">
        <v>13</v>
      </c>
      <c r="N211" s="4" t="s">
        <v>343</v>
      </c>
      <c r="O211" s="4" t="s">
        <v>131</v>
      </c>
      <c r="P211" s="4" t="s">
        <v>326</v>
      </c>
      <c r="Q211" s="4" t="s">
        <v>344</v>
      </c>
      <c r="R211" s="4" t="s">
        <v>345</v>
      </c>
    </row>
    <row r="212" spans="1:18">
      <c r="A212" s="5" t="s">
        <v>55</v>
      </c>
      <c r="B212" s="5" t="s">
        <v>152</v>
      </c>
      <c r="C212" s="5" t="s">
        <v>420</v>
      </c>
      <c r="D212" s="5" t="s">
        <v>421</v>
      </c>
      <c r="E212" s="5" t="s">
        <v>422</v>
      </c>
      <c r="F212" s="7">
        <v>16600522</v>
      </c>
      <c r="G212" s="5" t="s">
        <v>423</v>
      </c>
      <c r="H212" s="5" t="s">
        <v>424</v>
      </c>
      <c r="I212" s="5" t="s">
        <v>425</v>
      </c>
      <c r="J212" s="6">
        <v>1</v>
      </c>
      <c r="K212" s="5" t="s">
        <v>1279</v>
      </c>
      <c r="L212" s="5" t="s">
        <v>427</v>
      </c>
      <c r="M212" s="8" t="s">
        <v>843</v>
      </c>
      <c r="N212" s="8" t="s">
        <v>621</v>
      </c>
      <c r="O212" s="6">
        <v>26.16670036315918</v>
      </c>
      <c r="P212" s="6">
        <v>26.16670036315918</v>
      </c>
      <c r="Q212" s="7">
        <v>4</v>
      </c>
      <c r="R212" s="7">
        <v>4</v>
      </c>
    </row>
    <row r="214" spans="1:18">
      <c r="A214" s="4" t="s">
        <v>0</v>
      </c>
      <c r="B214" s="4" t="s">
        <v>62</v>
      </c>
      <c r="C214" s="4" t="s">
        <v>334</v>
      </c>
      <c r="D214" s="4" t="s">
        <v>335</v>
      </c>
      <c r="E214" s="4" t="s">
        <v>336</v>
      </c>
      <c r="F214" s="4" t="s">
        <v>337</v>
      </c>
      <c r="G214" s="4" t="s">
        <v>338</v>
      </c>
      <c r="H214" s="4" t="s">
        <v>339</v>
      </c>
      <c r="I214" s="4" t="s">
        <v>340</v>
      </c>
      <c r="J214" s="4" t="s">
        <v>123</v>
      </c>
      <c r="K214" s="4" t="s">
        <v>341</v>
      </c>
      <c r="L214" s="4" t="s">
        <v>342</v>
      </c>
      <c r="M214" s="4" t="s">
        <v>13</v>
      </c>
      <c r="N214" s="4" t="s">
        <v>343</v>
      </c>
      <c r="O214" s="4" t="s">
        <v>131</v>
      </c>
      <c r="P214" s="4" t="s">
        <v>326</v>
      </c>
      <c r="Q214" s="4" t="s">
        <v>344</v>
      </c>
      <c r="R214" s="4" t="s">
        <v>345</v>
      </c>
    </row>
    <row r="215" spans="1:18">
      <c r="A215" s="5" t="s">
        <v>55</v>
      </c>
      <c r="B215" s="5" t="s">
        <v>152</v>
      </c>
      <c r="C215" s="5" t="s">
        <v>457</v>
      </c>
      <c r="D215" s="5" t="s">
        <v>458</v>
      </c>
      <c r="E215" s="5" t="s">
        <v>459</v>
      </c>
      <c r="F215" s="7">
        <v>18002405</v>
      </c>
      <c r="G215" s="5" t="s">
        <v>460</v>
      </c>
      <c r="H215" s="5" t="s">
        <v>351</v>
      </c>
      <c r="I215" s="5" t="s">
        <v>369</v>
      </c>
      <c r="J215" s="6">
        <v>1</v>
      </c>
      <c r="K215" s="5" t="s">
        <v>1280</v>
      </c>
      <c r="L215" s="5" t="s">
        <v>1281</v>
      </c>
      <c r="M215" s="8" t="s">
        <v>1282</v>
      </c>
      <c r="N215" s="8" t="s">
        <v>94</v>
      </c>
      <c r="O215" s="6">
        <v>25.58329963684082</v>
      </c>
      <c r="P215" s="6">
        <v>24.66670036315918</v>
      </c>
      <c r="Q215" s="7">
        <v>6</v>
      </c>
      <c r="R215" s="7">
        <v>27</v>
      </c>
    </row>
    <row r="217" spans="1:18">
      <c r="A217" s="4" t="s">
        <v>0</v>
      </c>
      <c r="B217" s="4" t="s">
        <v>62</v>
      </c>
      <c r="C217" s="4" t="s">
        <v>334</v>
      </c>
      <c r="D217" s="4" t="s">
        <v>335</v>
      </c>
      <c r="E217" s="4" t="s">
        <v>336</v>
      </c>
      <c r="F217" s="4" t="s">
        <v>337</v>
      </c>
      <c r="G217" s="4" t="s">
        <v>338</v>
      </c>
      <c r="H217" s="4" t="s">
        <v>339</v>
      </c>
      <c r="I217" s="4" t="s">
        <v>340</v>
      </c>
      <c r="J217" s="4" t="s">
        <v>123</v>
      </c>
      <c r="K217" s="4" t="s">
        <v>341</v>
      </c>
      <c r="L217" s="4" t="s">
        <v>342</v>
      </c>
      <c r="M217" s="4" t="s">
        <v>13</v>
      </c>
      <c r="N217" s="4" t="s">
        <v>343</v>
      </c>
      <c r="O217" s="4" t="s">
        <v>131</v>
      </c>
      <c r="P217" s="4" t="s">
        <v>326</v>
      </c>
      <c r="Q217" s="4" t="s">
        <v>344</v>
      </c>
      <c r="R217" s="4" t="s">
        <v>345</v>
      </c>
    </row>
    <row r="218" spans="1:18">
      <c r="A218" s="5" t="s">
        <v>55</v>
      </c>
      <c r="B218" s="5" t="s">
        <v>152</v>
      </c>
      <c r="C218" s="5" t="s">
        <v>390</v>
      </c>
      <c r="D218" s="5" t="s">
        <v>391</v>
      </c>
      <c r="E218" s="5" t="s">
        <v>392</v>
      </c>
      <c r="F218" s="7">
        <v>18003521</v>
      </c>
      <c r="G218" s="5" t="s">
        <v>393</v>
      </c>
      <c r="H218" s="5" t="s">
        <v>351</v>
      </c>
      <c r="I218" s="5" t="s">
        <v>369</v>
      </c>
      <c r="J218" s="6">
        <v>1</v>
      </c>
      <c r="K218" s="5" t="s">
        <v>1283</v>
      </c>
      <c r="L218" s="5" t="s">
        <v>1284</v>
      </c>
      <c r="M218" s="8" t="s">
        <v>228</v>
      </c>
      <c r="N218" s="8" t="s">
        <v>1285</v>
      </c>
      <c r="O218" s="6">
        <v>25.16670036315918</v>
      </c>
      <c r="P218" s="6">
        <v>11.16670036315918</v>
      </c>
      <c r="Q218" s="7">
        <v>1</v>
      </c>
      <c r="R218" s="7">
        <v>2</v>
      </c>
    </row>
    <row r="220" spans="1:18">
      <c r="A220" s="4" t="s">
        <v>0</v>
      </c>
      <c r="B220" s="4" t="s">
        <v>62</v>
      </c>
      <c r="C220" s="4" t="s">
        <v>334</v>
      </c>
      <c r="D220" s="4" t="s">
        <v>335</v>
      </c>
      <c r="E220" s="4" t="s">
        <v>336</v>
      </c>
      <c r="F220" s="4" t="s">
        <v>337</v>
      </c>
      <c r="G220" s="4" t="s">
        <v>338</v>
      </c>
      <c r="H220" s="4" t="s">
        <v>339</v>
      </c>
      <c r="I220" s="4" t="s">
        <v>340</v>
      </c>
      <c r="J220" s="4" t="s">
        <v>123</v>
      </c>
      <c r="K220" s="4" t="s">
        <v>341</v>
      </c>
      <c r="L220" s="4" t="s">
        <v>342</v>
      </c>
      <c r="M220" s="4" t="s">
        <v>13</v>
      </c>
      <c r="N220" s="4" t="s">
        <v>343</v>
      </c>
      <c r="O220" s="4" t="s">
        <v>131</v>
      </c>
      <c r="P220" s="4" t="s">
        <v>326</v>
      </c>
      <c r="Q220" s="4" t="s">
        <v>344</v>
      </c>
      <c r="R220" s="4" t="s">
        <v>345</v>
      </c>
    </row>
    <row r="221" spans="1:18">
      <c r="A221" s="5" t="s">
        <v>55</v>
      </c>
      <c r="B221" s="5" t="s">
        <v>152</v>
      </c>
      <c r="C221" s="5" t="s">
        <v>430</v>
      </c>
      <c r="D221" s="5" t="s">
        <v>430</v>
      </c>
      <c r="E221" s="5" t="s">
        <v>431</v>
      </c>
      <c r="F221" s="7">
        <v>40001568</v>
      </c>
      <c r="G221" s="5" t="s">
        <v>432</v>
      </c>
      <c r="H221" s="5" t="s">
        <v>433</v>
      </c>
      <c r="I221" s="5" t="s">
        <v>434</v>
      </c>
      <c r="J221" s="6">
        <v>1</v>
      </c>
      <c r="K221" s="5" t="s">
        <v>1286</v>
      </c>
      <c r="L221" s="5" t="s">
        <v>1287</v>
      </c>
      <c r="M221" s="8" t="s">
        <v>620</v>
      </c>
      <c r="N221" s="8" t="s">
        <v>698</v>
      </c>
      <c r="O221" s="6">
        <v>24.58329963684082</v>
      </c>
      <c r="P221" s="6">
        <v>10.58329963684082</v>
      </c>
      <c r="Q221" s="7">
        <v>1</v>
      </c>
      <c r="R221" s="7">
        <v>10</v>
      </c>
    </row>
    <row r="222" spans="1:18">
      <c r="A222" s="5" t="s">
        <v>55</v>
      </c>
      <c r="B222" s="5" t="s">
        <v>152</v>
      </c>
      <c r="C222" s="5" t="s">
        <v>347</v>
      </c>
      <c r="D222" s="5" t="s">
        <v>348</v>
      </c>
      <c r="E222" s="5" t="s">
        <v>349</v>
      </c>
      <c r="F222" s="7">
        <v>18003066</v>
      </c>
      <c r="G222" s="5" t="s">
        <v>350</v>
      </c>
      <c r="H222" s="5" t="s">
        <v>351</v>
      </c>
      <c r="I222" s="5" t="s">
        <v>352</v>
      </c>
      <c r="J222" s="6">
        <v>1</v>
      </c>
      <c r="K222" s="5" t="s">
        <v>353</v>
      </c>
      <c r="L222" s="5" t="s">
        <v>1288</v>
      </c>
      <c r="M222" s="8" t="s">
        <v>1289</v>
      </c>
      <c r="N222" s="8" t="s">
        <v>575</v>
      </c>
      <c r="O222" s="6">
        <v>23.91670036315918</v>
      </c>
      <c r="P222" s="6">
        <v>17.08329963684082</v>
      </c>
      <c r="Q222" s="7">
        <v>6</v>
      </c>
      <c r="R222" s="7">
        <v>1</v>
      </c>
    </row>
    <row r="224" spans="1:18">
      <c r="A224" s="4" t="s">
        <v>0</v>
      </c>
      <c r="B224" s="4" t="s">
        <v>62</v>
      </c>
      <c r="C224" s="4" t="s">
        <v>334</v>
      </c>
      <c r="D224" s="4" t="s">
        <v>335</v>
      </c>
      <c r="E224" s="4" t="s">
        <v>336</v>
      </c>
      <c r="F224" s="4" t="s">
        <v>337</v>
      </c>
      <c r="G224" s="4" t="s">
        <v>338</v>
      </c>
      <c r="H224" s="4" t="s">
        <v>339</v>
      </c>
      <c r="I224" s="4" t="s">
        <v>340</v>
      </c>
      <c r="J224" s="4" t="s">
        <v>123</v>
      </c>
      <c r="K224" s="4" t="s">
        <v>341</v>
      </c>
      <c r="L224" s="4" t="s">
        <v>342</v>
      </c>
      <c r="M224" s="4" t="s">
        <v>13</v>
      </c>
      <c r="N224" s="4" t="s">
        <v>343</v>
      </c>
      <c r="O224" s="4" t="s">
        <v>131</v>
      </c>
      <c r="P224" s="4" t="s">
        <v>326</v>
      </c>
      <c r="Q224" s="4" t="s">
        <v>344</v>
      </c>
      <c r="R224" s="4" t="s">
        <v>345</v>
      </c>
    </row>
    <row r="225" spans="1:18">
      <c r="A225" s="5" t="s">
        <v>55</v>
      </c>
      <c r="B225" s="5" t="s">
        <v>152</v>
      </c>
      <c r="C225" s="5" t="s">
        <v>357</v>
      </c>
      <c r="D225" s="5" t="s">
        <v>358</v>
      </c>
      <c r="E225" s="5" t="s">
        <v>359</v>
      </c>
      <c r="F225" s="7">
        <v>18003133</v>
      </c>
      <c r="G225" s="5" t="s">
        <v>360</v>
      </c>
      <c r="H225" s="5" t="s">
        <v>351</v>
      </c>
      <c r="I225" s="5" t="s">
        <v>352</v>
      </c>
      <c r="J225" s="6">
        <v>1</v>
      </c>
      <c r="K225" s="5" t="s">
        <v>1290</v>
      </c>
      <c r="L225" s="5" t="s">
        <v>1291</v>
      </c>
      <c r="M225" s="8" t="s">
        <v>1292</v>
      </c>
      <c r="N225" s="8" t="s">
        <v>876</v>
      </c>
      <c r="O225" s="6">
        <v>23.75</v>
      </c>
      <c r="P225" s="6">
        <v>23.75</v>
      </c>
      <c r="Q225" s="7">
        <v>4</v>
      </c>
      <c r="R225" s="7">
        <v>6</v>
      </c>
    </row>
    <row r="226" spans="1:18">
      <c r="A226" s="5" t="s">
        <v>55</v>
      </c>
      <c r="B226" s="5" t="s">
        <v>152</v>
      </c>
      <c r="C226" s="5" t="s">
        <v>464</v>
      </c>
      <c r="D226" s="5" t="s">
        <v>464</v>
      </c>
      <c r="E226" s="5" t="s">
        <v>465</v>
      </c>
      <c r="F226" s="5" t="s">
        <v>49</v>
      </c>
      <c r="G226" s="5" t="s">
        <v>1293</v>
      </c>
      <c r="H226" s="5" t="s">
        <v>467</v>
      </c>
      <c r="I226" s="5" t="s">
        <v>468</v>
      </c>
      <c r="J226" s="6">
        <v>1</v>
      </c>
      <c r="K226" s="5" t="s">
        <v>1294</v>
      </c>
      <c r="L226" s="5" t="s">
        <v>470</v>
      </c>
      <c r="M226" s="8" t="s">
        <v>1295</v>
      </c>
      <c r="N226" s="8" t="s">
        <v>1296</v>
      </c>
      <c r="O226" s="6">
        <v>22.5</v>
      </c>
      <c r="P226" s="6">
        <v>20.75</v>
      </c>
      <c r="Q226" s="7">
        <v>4</v>
      </c>
      <c r="R226" s="7">
        <v>1</v>
      </c>
    </row>
    <row r="228" spans="1:18">
      <c r="A228" s="4" t="s">
        <v>0</v>
      </c>
      <c r="B228" s="4" t="s">
        <v>62</v>
      </c>
      <c r="C228" s="4" t="s">
        <v>334</v>
      </c>
      <c r="D228" s="4" t="s">
        <v>335</v>
      </c>
      <c r="E228" s="4" t="s">
        <v>336</v>
      </c>
      <c r="F228" s="4" t="s">
        <v>337</v>
      </c>
      <c r="G228" s="4" t="s">
        <v>338</v>
      </c>
      <c r="H228" s="4" t="s">
        <v>339</v>
      </c>
      <c r="I228" s="4" t="s">
        <v>340</v>
      </c>
      <c r="J228" s="4" t="s">
        <v>123</v>
      </c>
      <c r="K228" s="4" t="s">
        <v>341</v>
      </c>
      <c r="L228" s="4" t="s">
        <v>342</v>
      </c>
      <c r="M228" s="4" t="s">
        <v>13</v>
      </c>
      <c r="N228" s="4" t="s">
        <v>343</v>
      </c>
      <c r="O228" s="4" t="s">
        <v>131</v>
      </c>
      <c r="P228" s="4" t="s">
        <v>326</v>
      </c>
      <c r="Q228" s="4" t="s">
        <v>344</v>
      </c>
      <c r="R228" s="4" t="s">
        <v>345</v>
      </c>
    </row>
    <row r="229" spans="1:18">
      <c r="A229" s="5" t="s">
        <v>55</v>
      </c>
      <c r="B229" s="5" t="s">
        <v>152</v>
      </c>
      <c r="C229" s="5" t="s">
        <v>374</v>
      </c>
      <c r="D229" s="5" t="s">
        <v>375</v>
      </c>
      <c r="E229" s="5" t="s">
        <v>376</v>
      </c>
      <c r="F229" s="7">
        <v>20033657</v>
      </c>
      <c r="G229" s="5" t="s">
        <v>377</v>
      </c>
      <c r="H229" s="5" t="s">
        <v>351</v>
      </c>
      <c r="I229" s="5" t="s">
        <v>369</v>
      </c>
      <c r="J229" s="6">
        <v>1</v>
      </c>
      <c r="K229" s="5" t="s">
        <v>1297</v>
      </c>
      <c r="L229" s="5" t="s">
        <v>1277</v>
      </c>
      <c r="M229" s="8" t="s">
        <v>1298</v>
      </c>
      <c r="N229" s="8" t="s">
        <v>707</v>
      </c>
      <c r="O229" s="6">
        <v>22</v>
      </c>
      <c r="P229" s="6">
        <v>22</v>
      </c>
      <c r="Q229" s="7">
        <v>5</v>
      </c>
      <c r="R229" s="7">
        <v>17</v>
      </c>
    </row>
    <row r="231" spans="1:18">
      <c r="A231" s="4" t="s">
        <v>0</v>
      </c>
      <c r="B231" s="4" t="s">
        <v>62</v>
      </c>
      <c r="C231" s="4" t="s">
        <v>334</v>
      </c>
      <c r="D231" s="4" t="s">
        <v>335</v>
      </c>
      <c r="E231" s="4" t="s">
        <v>336</v>
      </c>
      <c r="F231" s="4" t="s">
        <v>337</v>
      </c>
      <c r="G231" s="4" t="s">
        <v>338</v>
      </c>
      <c r="H231" s="4" t="s">
        <v>339</v>
      </c>
      <c r="I231" s="4" t="s">
        <v>340</v>
      </c>
      <c r="J231" s="4" t="s">
        <v>123</v>
      </c>
      <c r="K231" s="4" t="s">
        <v>341</v>
      </c>
      <c r="L231" s="4" t="s">
        <v>342</v>
      </c>
      <c r="M231" s="4" t="s">
        <v>13</v>
      </c>
      <c r="N231" s="4" t="s">
        <v>343</v>
      </c>
      <c r="O231" s="4" t="s">
        <v>131</v>
      </c>
      <c r="P231" s="4" t="s">
        <v>326</v>
      </c>
      <c r="Q231" s="4" t="s">
        <v>344</v>
      </c>
      <c r="R231" s="4" t="s">
        <v>345</v>
      </c>
    </row>
    <row r="232" spans="1:18">
      <c r="A232" s="5" t="s">
        <v>55</v>
      </c>
      <c r="B232" s="5" t="s">
        <v>152</v>
      </c>
      <c r="C232" s="5" t="s">
        <v>357</v>
      </c>
      <c r="D232" s="5" t="s">
        <v>358</v>
      </c>
      <c r="E232" s="5" t="s">
        <v>359</v>
      </c>
      <c r="F232" s="7">
        <v>18003133</v>
      </c>
      <c r="G232" s="5" t="s">
        <v>360</v>
      </c>
      <c r="H232" s="5" t="s">
        <v>351</v>
      </c>
      <c r="I232" s="5" t="s">
        <v>352</v>
      </c>
      <c r="J232" s="6">
        <v>1</v>
      </c>
      <c r="K232" s="5" t="s">
        <v>1299</v>
      </c>
      <c r="L232" s="5" t="s">
        <v>362</v>
      </c>
      <c r="M232" s="8" t="s">
        <v>1300</v>
      </c>
      <c r="N232" s="8" t="s">
        <v>23</v>
      </c>
      <c r="O232" s="6">
        <v>20</v>
      </c>
      <c r="P232" s="6">
        <v>20</v>
      </c>
      <c r="Q232" s="7">
        <v>3</v>
      </c>
      <c r="R232" s="7">
        <v>19</v>
      </c>
    </row>
    <row r="234" spans="1:18">
      <c r="A234" s="4" t="s">
        <v>0</v>
      </c>
      <c r="B234" s="4" t="s">
        <v>62</v>
      </c>
      <c r="C234" s="4" t="s">
        <v>334</v>
      </c>
      <c r="D234" s="4" t="s">
        <v>335</v>
      </c>
      <c r="E234" s="4" t="s">
        <v>336</v>
      </c>
      <c r="F234" s="4" t="s">
        <v>337</v>
      </c>
      <c r="G234" s="4" t="s">
        <v>338</v>
      </c>
      <c r="H234" s="4" t="s">
        <v>339</v>
      </c>
      <c r="I234" s="4" t="s">
        <v>340</v>
      </c>
      <c r="J234" s="4" t="s">
        <v>123</v>
      </c>
      <c r="K234" s="4" t="s">
        <v>341</v>
      </c>
      <c r="L234" s="4" t="s">
        <v>342</v>
      </c>
      <c r="M234" s="4" t="s">
        <v>13</v>
      </c>
      <c r="N234" s="4" t="s">
        <v>343</v>
      </c>
      <c r="O234" s="4" t="s">
        <v>131</v>
      </c>
      <c r="P234" s="4" t="s">
        <v>326</v>
      </c>
      <c r="Q234" s="4" t="s">
        <v>344</v>
      </c>
      <c r="R234" s="4" t="s">
        <v>345</v>
      </c>
    </row>
    <row r="235" spans="1:18">
      <c r="A235" s="5" t="s">
        <v>55</v>
      </c>
      <c r="B235" s="5" t="s">
        <v>152</v>
      </c>
      <c r="C235" s="5" t="s">
        <v>357</v>
      </c>
      <c r="D235" s="5" t="s">
        <v>358</v>
      </c>
      <c r="E235" s="5" t="s">
        <v>359</v>
      </c>
      <c r="F235" s="7">
        <v>18003133</v>
      </c>
      <c r="G235" s="5" t="s">
        <v>360</v>
      </c>
      <c r="H235" s="5" t="s">
        <v>351</v>
      </c>
      <c r="I235" s="5" t="s">
        <v>352</v>
      </c>
      <c r="J235" s="6">
        <v>1</v>
      </c>
      <c r="K235" s="5" t="s">
        <v>1180</v>
      </c>
      <c r="L235" s="5" t="s">
        <v>1301</v>
      </c>
      <c r="M235" s="8" t="s">
        <v>1300</v>
      </c>
      <c r="N235" s="8" t="s">
        <v>389</v>
      </c>
      <c r="O235" s="6">
        <v>20</v>
      </c>
      <c r="P235" s="6">
        <v>6</v>
      </c>
      <c r="Q235" s="7">
        <v>5</v>
      </c>
      <c r="R235" s="7">
        <v>9</v>
      </c>
    </row>
    <row r="236" spans="1:18">
      <c r="A236" s="5" t="s">
        <v>55</v>
      </c>
      <c r="B236" s="5" t="s">
        <v>152</v>
      </c>
      <c r="C236" s="5" t="s">
        <v>398</v>
      </c>
      <c r="D236" s="5" t="s">
        <v>383</v>
      </c>
      <c r="E236" s="5" t="s">
        <v>399</v>
      </c>
      <c r="F236" s="7">
        <v>18002101</v>
      </c>
      <c r="G236" s="5" t="s">
        <v>400</v>
      </c>
      <c r="H236" s="5" t="s">
        <v>351</v>
      </c>
      <c r="I236" s="5" t="s">
        <v>369</v>
      </c>
      <c r="J236" s="6">
        <v>1</v>
      </c>
      <c r="K236" s="5" t="s">
        <v>1302</v>
      </c>
      <c r="L236" s="5" t="s">
        <v>402</v>
      </c>
      <c r="M236" s="8" t="s">
        <v>1303</v>
      </c>
      <c r="N236" s="8" t="s">
        <v>1304</v>
      </c>
      <c r="O236" s="6">
        <v>19.41670036315918</v>
      </c>
      <c r="P236" s="6">
        <v>19.41670036315918</v>
      </c>
      <c r="Q236" s="7">
        <v>3</v>
      </c>
      <c r="R236" s="7">
        <v>6</v>
      </c>
    </row>
    <row r="237" spans="1:18">
      <c r="A237" s="5" t="s">
        <v>55</v>
      </c>
      <c r="B237" s="5" t="s">
        <v>152</v>
      </c>
      <c r="C237" s="5" t="s">
        <v>405</v>
      </c>
      <c r="D237" s="5" t="s">
        <v>406</v>
      </c>
      <c r="E237" s="5" t="s">
        <v>407</v>
      </c>
      <c r="F237" s="7">
        <v>20031820</v>
      </c>
      <c r="G237" s="5" t="s">
        <v>408</v>
      </c>
      <c r="H237" s="5" t="s">
        <v>351</v>
      </c>
      <c r="I237" s="5" t="s">
        <v>369</v>
      </c>
      <c r="J237" s="6">
        <v>1</v>
      </c>
      <c r="K237" s="5" t="s">
        <v>1305</v>
      </c>
      <c r="L237" s="5" t="s">
        <v>1306</v>
      </c>
      <c r="M237" s="8" t="s">
        <v>230</v>
      </c>
      <c r="N237" s="8" t="s">
        <v>714</v>
      </c>
      <c r="O237" s="6">
        <v>19.16670036315918</v>
      </c>
      <c r="P237" s="6">
        <v>19.16670036315918</v>
      </c>
      <c r="Q237" s="7">
        <v>13</v>
      </c>
      <c r="R237" s="7">
        <v>32</v>
      </c>
    </row>
    <row r="239" spans="1:18">
      <c r="A239" s="4" t="s">
        <v>0</v>
      </c>
      <c r="B239" s="4" t="s">
        <v>62</v>
      </c>
      <c r="C239" s="4" t="s">
        <v>334</v>
      </c>
      <c r="D239" s="4" t="s">
        <v>335</v>
      </c>
      <c r="E239" s="4" t="s">
        <v>336</v>
      </c>
      <c r="F239" s="4" t="s">
        <v>337</v>
      </c>
      <c r="G239" s="4" t="s">
        <v>338</v>
      </c>
      <c r="H239" s="4" t="s">
        <v>339</v>
      </c>
      <c r="I239" s="4" t="s">
        <v>340</v>
      </c>
      <c r="J239" s="4" t="s">
        <v>123</v>
      </c>
      <c r="K239" s="4" t="s">
        <v>341</v>
      </c>
      <c r="L239" s="4" t="s">
        <v>342</v>
      </c>
      <c r="M239" s="4" t="s">
        <v>13</v>
      </c>
      <c r="N239" s="4" t="s">
        <v>343</v>
      </c>
      <c r="O239" s="4" t="s">
        <v>131</v>
      </c>
      <c r="P239" s="4" t="s">
        <v>326</v>
      </c>
      <c r="Q239" s="4" t="s">
        <v>344</v>
      </c>
      <c r="R239" s="4" t="s">
        <v>345</v>
      </c>
    </row>
    <row r="240" spans="1:18">
      <c r="A240" s="5" t="s">
        <v>55</v>
      </c>
      <c r="B240" s="5" t="s">
        <v>152</v>
      </c>
      <c r="C240" s="5" t="s">
        <v>405</v>
      </c>
      <c r="D240" s="5" t="s">
        <v>406</v>
      </c>
      <c r="E240" s="5" t="s">
        <v>407</v>
      </c>
      <c r="F240" s="7">
        <v>20031820</v>
      </c>
      <c r="G240" s="5" t="s">
        <v>408</v>
      </c>
      <c r="H240" s="5" t="s">
        <v>351</v>
      </c>
      <c r="I240" s="5" t="s">
        <v>369</v>
      </c>
      <c r="J240" s="6">
        <v>1</v>
      </c>
      <c r="K240" s="5" t="s">
        <v>1307</v>
      </c>
      <c r="L240" s="5" t="s">
        <v>410</v>
      </c>
      <c r="M240" s="8" t="s">
        <v>1308</v>
      </c>
      <c r="N240" s="8" t="s">
        <v>738</v>
      </c>
      <c r="O240" s="6">
        <v>18.16670036315918</v>
      </c>
      <c r="P240" s="6">
        <v>18.16670036315918</v>
      </c>
      <c r="Q240" s="7">
        <v>10</v>
      </c>
      <c r="R240" s="7">
        <v>17</v>
      </c>
    </row>
    <row r="242" spans="1:18">
      <c r="A242" s="4" t="s">
        <v>0</v>
      </c>
      <c r="B242" s="4" t="s">
        <v>62</v>
      </c>
      <c r="C242" s="4" t="s">
        <v>334</v>
      </c>
      <c r="D242" s="4" t="s">
        <v>335</v>
      </c>
      <c r="E242" s="4" t="s">
        <v>336</v>
      </c>
      <c r="F242" s="4" t="s">
        <v>337</v>
      </c>
      <c r="G242" s="4" t="s">
        <v>338</v>
      </c>
      <c r="H242" s="4" t="s">
        <v>339</v>
      </c>
      <c r="I242" s="4" t="s">
        <v>340</v>
      </c>
      <c r="J242" s="4" t="s">
        <v>123</v>
      </c>
      <c r="K242" s="4" t="s">
        <v>341</v>
      </c>
      <c r="L242" s="4" t="s">
        <v>342</v>
      </c>
      <c r="M242" s="4" t="s">
        <v>13</v>
      </c>
      <c r="N242" s="4" t="s">
        <v>343</v>
      </c>
      <c r="O242" s="4" t="s">
        <v>131</v>
      </c>
      <c r="P242" s="4" t="s">
        <v>326</v>
      </c>
      <c r="Q242" s="4" t="s">
        <v>344</v>
      </c>
      <c r="R242" s="4" t="s">
        <v>345</v>
      </c>
    </row>
    <row r="243" spans="1:18">
      <c r="A243" s="5" t="s">
        <v>55</v>
      </c>
      <c r="B243" s="5" t="s">
        <v>152</v>
      </c>
      <c r="C243" s="5" t="s">
        <v>457</v>
      </c>
      <c r="D243" s="5" t="s">
        <v>458</v>
      </c>
      <c r="E243" s="5" t="s">
        <v>459</v>
      </c>
      <c r="F243" s="7">
        <v>18002405</v>
      </c>
      <c r="G243" s="5" t="s">
        <v>460</v>
      </c>
      <c r="H243" s="5" t="s">
        <v>351</v>
      </c>
      <c r="I243" s="5" t="s">
        <v>369</v>
      </c>
      <c r="J243" s="6">
        <v>1</v>
      </c>
      <c r="K243" s="5" t="s">
        <v>1280</v>
      </c>
      <c r="L243" s="5" t="s">
        <v>462</v>
      </c>
      <c r="M243" s="8" t="s">
        <v>1309</v>
      </c>
      <c r="N243" s="8" t="s">
        <v>1310</v>
      </c>
      <c r="O243" s="6">
        <v>16.66670036315918</v>
      </c>
      <c r="P243" s="6">
        <v>16.33329963684082</v>
      </c>
      <c r="Q243" s="7">
        <v>4</v>
      </c>
      <c r="R243" s="7">
        <v>6</v>
      </c>
    </row>
    <row r="245" spans="1:18">
      <c r="A245" s="4" t="s">
        <v>0</v>
      </c>
      <c r="B245" s="4" t="s">
        <v>62</v>
      </c>
      <c r="C245" s="4" t="s">
        <v>334</v>
      </c>
      <c r="D245" s="4" t="s">
        <v>335</v>
      </c>
      <c r="E245" s="4" t="s">
        <v>336</v>
      </c>
      <c r="F245" s="4" t="s">
        <v>337</v>
      </c>
      <c r="G245" s="4" t="s">
        <v>338</v>
      </c>
      <c r="H245" s="4" t="s">
        <v>339</v>
      </c>
      <c r="I245" s="4" t="s">
        <v>340</v>
      </c>
      <c r="J245" s="4" t="s">
        <v>123</v>
      </c>
      <c r="K245" s="4" t="s">
        <v>341</v>
      </c>
      <c r="L245" s="4" t="s">
        <v>342</v>
      </c>
      <c r="M245" s="4" t="s">
        <v>13</v>
      </c>
      <c r="N245" s="4" t="s">
        <v>343</v>
      </c>
      <c r="O245" s="4" t="s">
        <v>131</v>
      </c>
      <c r="P245" s="4" t="s">
        <v>326</v>
      </c>
      <c r="Q245" s="4" t="s">
        <v>344</v>
      </c>
      <c r="R245" s="4" t="s">
        <v>345</v>
      </c>
    </row>
    <row r="246" spans="1:18">
      <c r="A246" s="5" t="s">
        <v>55</v>
      </c>
      <c r="B246" s="5" t="s">
        <v>152</v>
      </c>
      <c r="C246" s="5" t="s">
        <v>365</v>
      </c>
      <c r="D246" s="5" t="s">
        <v>366</v>
      </c>
      <c r="E246" s="5" t="s">
        <v>367</v>
      </c>
      <c r="F246" s="7">
        <v>18003355</v>
      </c>
      <c r="G246" s="5" t="s">
        <v>368</v>
      </c>
      <c r="H246" s="5" t="s">
        <v>351</v>
      </c>
      <c r="I246" s="5" t="s">
        <v>369</v>
      </c>
      <c r="J246" s="6">
        <v>1</v>
      </c>
      <c r="K246" s="5" t="s">
        <v>370</v>
      </c>
      <c r="L246" s="5" t="s">
        <v>1311</v>
      </c>
      <c r="M246" s="8" t="s">
        <v>1312</v>
      </c>
      <c r="N246" s="8" t="s">
        <v>900</v>
      </c>
      <c r="O246" s="6">
        <v>16.5</v>
      </c>
      <c r="P246" s="6">
        <v>16.5</v>
      </c>
      <c r="Q246" s="7">
        <v>3</v>
      </c>
      <c r="R246" s="7">
        <v>51</v>
      </c>
    </row>
    <row r="248" spans="1:18">
      <c r="A248" s="4" t="s">
        <v>0</v>
      </c>
      <c r="B248" s="4" t="s">
        <v>62</v>
      </c>
      <c r="C248" s="4" t="s">
        <v>334</v>
      </c>
      <c r="D248" s="4" t="s">
        <v>335</v>
      </c>
      <c r="E248" s="4" t="s">
        <v>336</v>
      </c>
      <c r="F248" s="4" t="s">
        <v>337</v>
      </c>
      <c r="G248" s="4" t="s">
        <v>338</v>
      </c>
      <c r="H248" s="4" t="s">
        <v>339</v>
      </c>
      <c r="I248" s="4" t="s">
        <v>340</v>
      </c>
      <c r="J248" s="4" t="s">
        <v>123</v>
      </c>
      <c r="K248" s="4" t="s">
        <v>341</v>
      </c>
      <c r="L248" s="4" t="s">
        <v>342</v>
      </c>
      <c r="M248" s="4" t="s">
        <v>13</v>
      </c>
      <c r="N248" s="4" t="s">
        <v>343</v>
      </c>
      <c r="O248" s="4" t="s">
        <v>131</v>
      </c>
      <c r="P248" s="4" t="s">
        <v>326</v>
      </c>
      <c r="Q248" s="4" t="s">
        <v>344</v>
      </c>
      <c r="R248" s="4" t="s">
        <v>345</v>
      </c>
    </row>
    <row r="249" spans="1:18">
      <c r="A249" s="5" t="s">
        <v>55</v>
      </c>
      <c r="B249" s="5" t="s">
        <v>152</v>
      </c>
      <c r="C249" s="5" t="s">
        <v>382</v>
      </c>
      <c r="D249" s="5" t="s">
        <v>383</v>
      </c>
      <c r="E249" s="5" t="s">
        <v>384</v>
      </c>
      <c r="F249" s="7">
        <v>20035141</v>
      </c>
      <c r="G249" s="5" t="s">
        <v>385</v>
      </c>
      <c r="H249" s="5" t="s">
        <v>351</v>
      </c>
      <c r="I249" s="5" t="s">
        <v>369</v>
      </c>
      <c r="J249" s="6">
        <v>1</v>
      </c>
      <c r="K249" s="5" t="s">
        <v>1313</v>
      </c>
      <c r="L249" s="5" t="s">
        <v>1314</v>
      </c>
      <c r="M249" s="8" t="s">
        <v>1315</v>
      </c>
      <c r="N249" s="8" t="s">
        <v>1316</v>
      </c>
      <c r="O249" s="6">
        <v>15.5</v>
      </c>
      <c r="P249" s="6">
        <v>15.5</v>
      </c>
      <c r="Q249" s="7">
        <v>2</v>
      </c>
      <c r="R249" s="7">
        <v>14</v>
      </c>
    </row>
    <row r="250" spans="1:18">
      <c r="A250" s="5" t="s">
        <v>55</v>
      </c>
      <c r="B250" s="5" t="s">
        <v>152</v>
      </c>
      <c r="C250" s="5" t="s">
        <v>420</v>
      </c>
      <c r="D250" s="5" t="s">
        <v>421</v>
      </c>
      <c r="E250" s="5" t="s">
        <v>422</v>
      </c>
      <c r="F250" s="7">
        <v>16600522</v>
      </c>
      <c r="G250" s="5" t="s">
        <v>423</v>
      </c>
      <c r="H250" s="5" t="s">
        <v>424</v>
      </c>
      <c r="I250" s="5" t="s">
        <v>425</v>
      </c>
      <c r="J250" s="6">
        <v>1</v>
      </c>
      <c r="K250" s="5" t="s">
        <v>1317</v>
      </c>
      <c r="L250" s="5" t="s">
        <v>1318</v>
      </c>
      <c r="M250" s="8" t="s">
        <v>1210</v>
      </c>
      <c r="N250" s="8" t="s">
        <v>1319</v>
      </c>
      <c r="O250" s="6">
        <v>15.33329963684082</v>
      </c>
      <c r="P250" s="6">
        <v>15.33329963684082</v>
      </c>
      <c r="Q250" s="7">
        <v>3</v>
      </c>
      <c r="R250" s="7">
        <v>1</v>
      </c>
    </row>
    <row r="252" spans="1:18">
      <c r="A252" s="4" t="s">
        <v>0</v>
      </c>
      <c r="B252" s="4" t="s">
        <v>62</v>
      </c>
      <c r="C252" s="4" t="s">
        <v>334</v>
      </c>
      <c r="D252" s="4" t="s">
        <v>335</v>
      </c>
      <c r="E252" s="4" t="s">
        <v>336</v>
      </c>
      <c r="F252" s="4" t="s">
        <v>337</v>
      </c>
      <c r="G252" s="4" t="s">
        <v>338</v>
      </c>
      <c r="H252" s="4" t="s">
        <v>339</v>
      </c>
      <c r="I252" s="4" t="s">
        <v>340</v>
      </c>
      <c r="J252" s="4" t="s">
        <v>123</v>
      </c>
      <c r="K252" s="4" t="s">
        <v>341</v>
      </c>
      <c r="L252" s="4" t="s">
        <v>342</v>
      </c>
      <c r="M252" s="4" t="s">
        <v>13</v>
      </c>
      <c r="N252" s="4" t="s">
        <v>343</v>
      </c>
      <c r="O252" s="4" t="s">
        <v>131</v>
      </c>
      <c r="P252" s="4" t="s">
        <v>326</v>
      </c>
      <c r="Q252" s="4" t="s">
        <v>344</v>
      </c>
      <c r="R252" s="4" t="s">
        <v>345</v>
      </c>
    </row>
    <row r="253" spans="1:18">
      <c r="A253" s="5" t="s">
        <v>55</v>
      </c>
      <c r="B253" s="5" t="s">
        <v>152</v>
      </c>
      <c r="C253" s="5" t="s">
        <v>481</v>
      </c>
      <c r="D253" s="5" t="s">
        <v>482</v>
      </c>
      <c r="E253" s="5" t="s">
        <v>384</v>
      </c>
      <c r="F253" s="7">
        <v>20035141</v>
      </c>
      <c r="G253" s="5" t="s">
        <v>385</v>
      </c>
      <c r="H253" s="5" t="s">
        <v>351</v>
      </c>
      <c r="I253" s="5" t="s">
        <v>369</v>
      </c>
      <c r="J253" s="6">
        <v>1</v>
      </c>
      <c r="K253" s="5" t="s">
        <v>1320</v>
      </c>
      <c r="L253" s="5" t="s">
        <v>1321</v>
      </c>
      <c r="M253" s="8" t="s">
        <v>1166</v>
      </c>
      <c r="N253" s="8" t="s">
        <v>882</v>
      </c>
      <c r="O253" s="6">
        <v>14.16670036315918</v>
      </c>
      <c r="P253" s="6">
        <v>14.16670036315918</v>
      </c>
      <c r="Q253" s="7">
        <v>2</v>
      </c>
      <c r="R253" s="7">
        <v>3</v>
      </c>
    </row>
    <row r="254" spans="1:18">
      <c r="A254" s="5" t="s">
        <v>55</v>
      </c>
      <c r="B254" s="5" t="s">
        <v>152</v>
      </c>
      <c r="C254" s="5" t="s">
        <v>508</v>
      </c>
      <c r="D254" s="5" t="s">
        <v>508</v>
      </c>
      <c r="E254" s="5" t="s">
        <v>509</v>
      </c>
      <c r="F254" s="7">
        <v>30000893</v>
      </c>
      <c r="G254" s="5" t="s">
        <v>1157</v>
      </c>
      <c r="H254" s="5" t="s">
        <v>433</v>
      </c>
      <c r="I254" s="5" t="s">
        <v>434</v>
      </c>
      <c r="J254" s="6">
        <v>1</v>
      </c>
      <c r="K254" s="5" t="s">
        <v>511</v>
      </c>
      <c r="L254" s="5" t="s">
        <v>512</v>
      </c>
      <c r="M254" s="8" t="s">
        <v>513</v>
      </c>
      <c r="N254" s="8" t="s">
        <v>1322</v>
      </c>
      <c r="O254" s="6">
        <v>14.08329963684082</v>
      </c>
      <c r="P254" s="6">
        <v>14.08329963684082</v>
      </c>
      <c r="Q254" s="7">
        <v>2</v>
      </c>
      <c r="R254" s="7">
        <v>4</v>
      </c>
    </row>
    <row r="256" spans="1:18">
      <c r="A256" s="4" t="s">
        <v>0</v>
      </c>
      <c r="B256" s="4" t="s">
        <v>62</v>
      </c>
      <c r="C256" s="4" t="s">
        <v>334</v>
      </c>
      <c r="D256" s="4" t="s">
        <v>335</v>
      </c>
      <c r="E256" s="4" t="s">
        <v>336</v>
      </c>
      <c r="F256" s="4" t="s">
        <v>337</v>
      </c>
      <c r="G256" s="4" t="s">
        <v>338</v>
      </c>
      <c r="H256" s="4" t="s">
        <v>339</v>
      </c>
      <c r="I256" s="4" t="s">
        <v>340</v>
      </c>
      <c r="J256" s="4" t="s">
        <v>123</v>
      </c>
      <c r="K256" s="4" t="s">
        <v>341</v>
      </c>
      <c r="L256" s="4" t="s">
        <v>342</v>
      </c>
      <c r="M256" s="4" t="s">
        <v>13</v>
      </c>
      <c r="N256" s="4" t="s">
        <v>343</v>
      </c>
      <c r="O256" s="4" t="s">
        <v>131</v>
      </c>
      <c r="P256" s="4" t="s">
        <v>326</v>
      </c>
      <c r="Q256" s="4" t="s">
        <v>344</v>
      </c>
      <c r="R256" s="4" t="s">
        <v>345</v>
      </c>
    </row>
    <row r="257" spans="1:18">
      <c r="A257" s="5" t="s">
        <v>55</v>
      </c>
      <c r="B257" s="5" t="s">
        <v>152</v>
      </c>
      <c r="C257" s="5" t="s">
        <v>405</v>
      </c>
      <c r="D257" s="5" t="s">
        <v>406</v>
      </c>
      <c r="E257" s="5" t="s">
        <v>407</v>
      </c>
      <c r="F257" s="7">
        <v>20031820</v>
      </c>
      <c r="G257" s="5" t="s">
        <v>408</v>
      </c>
      <c r="H257" s="5" t="s">
        <v>351</v>
      </c>
      <c r="I257" s="5" t="s">
        <v>369</v>
      </c>
      <c r="J257" s="6">
        <v>1</v>
      </c>
      <c r="K257" s="5" t="s">
        <v>1180</v>
      </c>
      <c r="L257" s="5" t="s">
        <v>1323</v>
      </c>
      <c r="M257" s="8" t="s">
        <v>1324</v>
      </c>
      <c r="N257" s="8" t="s">
        <v>1325</v>
      </c>
      <c r="O257" s="6">
        <v>13.16670036315918</v>
      </c>
      <c r="P257" s="6">
        <v>13.16670036315918</v>
      </c>
      <c r="Q257" s="7">
        <v>8</v>
      </c>
      <c r="R257" s="7">
        <v>21</v>
      </c>
    </row>
    <row r="259" spans="1:18">
      <c r="A259" s="4" t="s">
        <v>0</v>
      </c>
      <c r="B259" s="4" t="s">
        <v>62</v>
      </c>
      <c r="C259" s="4" t="s">
        <v>334</v>
      </c>
      <c r="D259" s="4" t="s">
        <v>335</v>
      </c>
      <c r="E259" s="4" t="s">
        <v>336</v>
      </c>
      <c r="F259" s="4" t="s">
        <v>337</v>
      </c>
      <c r="G259" s="4" t="s">
        <v>338</v>
      </c>
      <c r="H259" s="4" t="s">
        <v>339</v>
      </c>
      <c r="I259" s="4" t="s">
        <v>340</v>
      </c>
      <c r="J259" s="4" t="s">
        <v>123</v>
      </c>
      <c r="K259" s="4" t="s">
        <v>341</v>
      </c>
      <c r="L259" s="4" t="s">
        <v>342</v>
      </c>
      <c r="M259" s="4" t="s">
        <v>13</v>
      </c>
      <c r="N259" s="4" t="s">
        <v>343</v>
      </c>
      <c r="O259" s="4" t="s">
        <v>131</v>
      </c>
      <c r="P259" s="4" t="s">
        <v>326</v>
      </c>
      <c r="Q259" s="4" t="s">
        <v>344</v>
      </c>
      <c r="R259" s="4" t="s">
        <v>345</v>
      </c>
    </row>
    <row r="260" spans="1:18">
      <c r="A260" s="5" t="s">
        <v>55</v>
      </c>
      <c r="B260" s="5" t="s">
        <v>152</v>
      </c>
      <c r="C260" s="5" t="s">
        <v>464</v>
      </c>
      <c r="D260" s="5" t="s">
        <v>464</v>
      </c>
      <c r="E260" s="5" t="s">
        <v>465</v>
      </c>
      <c r="F260" s="5" t="s">
        <v>49</v>
      </c>
      <c r="G260" s="5" t="s">
        <v>1226</v>
      </c>
      <c r="H260" s="5" t="s">
        <v>467</v>
      </c>
      <c r="I260" s="5" t="s">
        <v>468</v>
      </c>
      <c r="J260" s="6">
        <v>1</v>
      </c>
      <c r="K260" s="5" t="s">
        <v>469</v>
      </c>
      <c r="L260" s="5" t="s">
        <v>1326</v>
      </c>
      <c r="M260" s="8" t="s">
        <v>1327</v>
      </c>
      <c r="N260" s="8" t="s">
        <v>707</v>
      </c>
      <c r="O260" s="6">
        <v>13</v>
      </c>
      <c r="P260" s="6">
        <v>11.08329963684082</v>
      </c>
      <c r="Q260" s="7">
        <v>5</v>
      </c>
      <c r="R260" s="7">
        <v>8</v>
      </c>
    </row>
    <row r="262" spans="1:18">
      <c r="A262" s="4" t="s">
        <v>0</v>
      </c>
      <c r="B262" s="4" t="s">
        <v>62</v>
      </c>
      <c r="C262" s="4" t="s">
        <v>334</v>
      </c>
      <c r="D262" s="4" t="s">
        <v>335</v>
      </c>
      <c r="E262" s="4" t="s">
        <v>336</v>
      </c>
      <c r="F262" s="4" t="s">
        <v>337</v>
      </c>
      <c r="G262" s="4" t="s">
        <v>338</v>
      </c>
      <c r="H262" s="4" t="s">
        <v>339</v>
      </c>
      <c r="I262" s="4" t="s">
        <v>340</v>
      </c>
      <c r="J262" s="4" t="s">
        <v>123</v>
      </c>
      <c r="K262" s="4" t="s">
        <v>341</v>
      </c>
      <c r="L262" s="4" t="s">
        <v>342</v>
      </c>
      <c r="M262" s="4" t="s">
        <v>13</v>
      </c>
      <c r="N262" s="4" t="s">
        <v>343</v>
      </c>
      <c r="O262" s="4" t="s">
        <v>131</v>
      </c>
      <c r="P262" s="4" t="s">
        <v>326</v>
      </c>
      <c r="Q262" s="4" t="s">
        <v>344</v>
      </c>
      <c r="R262" s="4" t="s">
        <v>345</v>
      </c>
    </row>
    <row r="263" spans="1:18">
      <c r="A263" s="5" t="s">
        <v>55</v>
      </c>
      <c r="B263" s="5" t="s">
        <v>152</v>
      </c>
      <c r="C263" s="5" t="s">
        <v>494</v>
      </c>
      <c r="D263" s="5" t="s">
        <v>495</v>
      </c>
      <c r="E263" s="5" t="s">
        <v>496</v>
      </c>
      <c r="F263" s="7">
        <v>18003931</v>
      </c>
      <c r="G263" s="5" t="s">
        <v>497</v>
      </c>
      <c r="H263" s="5" t="s">
        <v>351</v>
      </c>
      <c r="I263" s="5" t="s">
        <v>352</v>
      </c>
      <c r="J263" s="6">
        <v>1</v>
      </c>
      <c r="K263" s="5" t="s">
        <v>1328</v>
      </c>
      <c r="L263" s="5" t="s">
        <v>1329</v>
      </c>
      <c r="M263" s="8" t="s">
        <v>1330</v>
      </c>
      <c r="N263" s="8" t="s">
        <v>1331</v>
      </c>
      <c r="O263" s="6">
        <v>12.91670036315918</v>
      </c>
      <c r="P263" s="6">
        <v>12.91670036315918</v>
      </c>
      <c r="Q263" s="7">
        <v>8</v>
      </c>
      <c r="R263" s="7">
        <v>5</v>
      </c>
    </row>
    <row r="264" spans="1:18">
      <c r="A264" s="5" t="s">
        <v>55</v>
      </c>
      <c r="B264" s="5" t="s">
        <v>152</v>
      </c>
      <c r="C264" s="5" t="s">
        <v>365</v>
      </c>
      <c r="D264" s="5" t="s">
        <v>366</v>
      </c>
      <c r="E264" s="5" t="s">
        <v>367</v>
      </c>
      <c r="F264" s="7">
        <v>18003355</v>
      </c>
      <c r="G264" s="5" t="s">
        <v>368</v>
      </c>
      <c r="H264" s="5" t="s">
        <v>351</v>
      </c>
      <c r="I264" s="5" t="s">
        <v>369</v>
      </c>
      <c r="J264" s="6">
        <v>1</v>
      </c>
      <c r="K264" s="5" t="s">
        <v>1332</v>
      </c>
      <c r="L264" s="5" t="s">
        <v>1270</v>
      </c>
      <c r="M264" s="8" t="s">
        <v>1330</v>
      </c>
      <c r="N264" s="8" t="s">
        <v>714</v>
      </c>
      <c r="O264" s="6">
        <v>12.91670036315918</v>
      </c>
      <c r="P264" s="6">
        <v>12.91670036315918</v>
      </c>
      <c r="Q264" s="7">
        <v>3</v>
      </c>
      <c r="R264" s="7">
        <v>28</v>
      </c>
    </row>
    <row r="266" spans="1:18">
      <c r="A266" s="4" t="s">
        <v>0</v>
      </c>
      <c r="B266" s="4" t="s">
        <v>62</v>
      </c>
      <c r="C266" s="4" t="s">
        <v>334</v>
      </c>
      <c r="D266" s="4" t="s">
        <v>335</v>
      </c>
      <c r="E266" s="4" t="s">
        <v>336</v>
      </c>
      <c r="F266" s="4" t="s">
        <v>337</v>
      </c>
      <c r="G266" s="4" t="s">
        <v>338</v>
      </c>
      <c r="H266" s="4" t="s">
        <v>339</v>
      </c>
      <c r="I266" s="4" t="s">
        <v>340</v>
      </c>
      <c r="J266" s="4" t="s">
        <v>123</v>
      </c>
      <c r="K266" s="4" t="s">
        <v>341</v>
      </c>
      <c r="L266" s="4" t="s">
        <v>342</v>
      </c>
      <c r="M266" s="4" t="s">
        <v>13</v>
      </c>
      <c r="N266" s="4" t="s">
        <v>343</v>
      </c>
      <c r="O266" s="4" t="s">
        <v>131</v>
      </c>
      <c r="P266" s="4" t="s">
        <v>326</v>
      </c>
      <c r="Q266" s="4" t="s">
        <v>344</v>
      </c>
      <c r="R266" s="4" t="s">
        <v>345</v>
      </c>
    </row>
    <row r="267" spans="1:18">
      <c r="A267" s="5" t="s">
        <v>55</v>
      </c>
      <c r="B267" s="5" t="s">
        <v>152</v>
      </c>
      <c r="C267" s="5" t="s">
        <v>405</v>
      </c>
      <c r="D267" s="5" t="s">
        <v>406</v>
      </c>
      <c r="E267" s="5" t="s">
        <v>407</v>
      </c>
      <c r="F267" s="7">
        <v>20031820</v>
      </c>
      <c r="G267" s="5" t="s">
        <v>408</v>
      </c>
      <c r="H267" s="5" t="s">
        <v>351</v>
      </c>
      <c r="I267" s="5" t="s">
        <v>369</v>
      </c>
      <c r="J267" s="6">
        <v>1</v>
      </c>
      <c r="K267" s="5" t="s">
        <v>1333</v>
      </c>
      <c r="L267" s="5" t="s">
        <v>1306</v>
      </c>
      <c r="M267" s="8" t="s">
        <v>1330</v>
      </c>
      <c r="N267" s="8" t="s">
        <v>1334</v>
      </c>
      <c r="O267" s="6">
        <v>12.91670036315918</v>
      </c>
      <c r="P267" s="6">
        <v>12.91670036315918</v>
      </c>
      <c r="Q267" s="7">
        <v>8</v>
      </c>
      <c r="R267" s="7">
        <v>45</v>
      </c>
    </row>
    <row r="268" spans="1:18">
      <c r="A268" s="5" t="s">
        <v>55</v>
      </c>
      <c r="B268" s="5" t="s">
        <v>152</v>
      </c>
      <c r="C268" s="5" t="s">
        <v>439</v>
      </c>
      <c r="D268" s="5" t="s">
        <v>440</v>
      </c>
      <c r="E268" s="5" t="s">
        <v>441</v>
      </c>
      <c r="F268" s="7">
        <v>20022201</v>
      </c>
      <c r="G268" s="5" t="s">
        <v>442</v>
      </c>
      <c r="H268" s="5" t="s">
        <v>351</v>
      </c>
      <c r="I268" s="5" t="s">
        <v>369</v>
      </c>
      <c r="J268" s="6">
        <v>1</v>
      </c>
      <c r="K268" s="5" t="s">
        <v>1335</v>
      </c>
      <c r="L268" s="5" t="s">
        <v>1336</v>
      </c>
      <c r="M268" s="8" t="s">
        <v>1337</v>
      </c>
      <c r="N268" s="8" t="s">
        <v>702</v>
      </c>
      <c r="O268" s="6">
        <v>12.41670036315918</v>
      </c>
      <c r="P268" s="6">
        <v>12.41670036315918</v>
      </c>
      <c r="Q268" s="7">
        <v>2</v>
      </c>
      <c r="R268" s="7">
        <v>15</v>
      </c>
    </row>
    <row r="270" spans="1:18">
      <c r="A270" s="4" t="s">
        <v>0</v>
      </c>
      <c r="B270" s="4" t="s">
        <v>62</v>
      </c>
      <c r="C270" s="4" t="s">
        <v>334</v>
      </c>
      <c r="D270" s="4" t="s">
        <v>335</v>
      </c>
      <c r="E270" s="4" t="s">
        <v>336</v>
      </c>
      <c r="F270" s="4" t="s">
        <v>337</v>
      </c>
      <c r="G270" s="4" t="s">
        <v>338</v>
      </c>
      <c r="H270" s="4" t="s">
        <v>339</v>
      </c>
      <c r="I270" s="4" t="s">
        <v>340</v>
      </c>
      <c r="J270" s="4" t="s">
        <v>123</v>
      </c>
      <c r="K270" s="4" t="s">
        <v>341</v>
      </c>
      <c r="L270" s="4" t="s">
        <v>342</v>
      </c>
      <c r="M270" s="4" t="s">
        <v>13</v>
      </c>
      <c r="N270" s="4" t="s">
        <v>343</v>
      </c>
      <c r="O270" s="4" t="s">
        <v>131</v>
      </c>
      <c r="P270" s="4" t="s">
        <v>326</v>
      </c>
      <c r="Q270" s="4" t="s">
        <v>344</v>
      </c>
      <c r="R270" s="4" t="s">
        <v>345</v>
      </c>
    </row>
    <row r="271" spans="1:18">
      <c r="A271" s="5" t="s">
        <v>55</v>
      </c>
      <c r="B271" s="5" t="s">
        <v>152</v>
      </c>
      <c r="C271" s="5" t="s">
        <v>357</v>
      </c>
      <c r="D271" s="5" t="s">
        <v>358</v>
      </c>
      <c r="E271" s="5" t="s">
        <v>359</v>
      </c>
      <c r="F271" s="7">
        <v>18003133</v>
      </c>
      <c r="G271" s="5" t="s">
        <v>360</v>
      </c>
      <c r="H271" s="5" t="s">
        <v>351</v>
      </c>
      <c r="I271" s="5" t="s">
        <v>352</v>
      </c>
      <c r="J271" s="6">
        <v>1</v>
      </c>
      <c r="K271" s="5" t="s">
        <v>1338</v>
      </c>
      <c r="L271" s="5" t="s">
        <v>1339</v>
      </c>
      <c r="M271" s="8" t="s">
        <v>1340</v>
      </c>
      <c r="N271" s="8" t="s">
        <v>796</v>
      </c>
      <c r="O271" s="6">
        <v>10.41670036315918</v>
      </c>
      <c r="P271" s="6">
        <v>10.16670036315918</v>
      </c>
      <c r="Q271" s="7">
        <v>2</v>
      </c>
      <c r="R271" s="7">
        <v>19</v>
      </c>
    </row>
    <row r="273" spans="1:18">
      <c r="A273" s="4" t="s">
        <v>0</v>
      </c>
      <c r="B273" s="4" t="s">
        <v>62</v>
      </c>
      <c r="C273" s="4" t="s">
        <v>334</v>
      </c>
      <c r="D273" s="4" t="s">
        <v>335</v>
      </c>
      <c r="E273" s="4" t="s">
        <v>336</v>
      </c>
      <c r="F273" s="4" t="s">
        <v>337</v>
      </c>
      <c r="G273" s="4" t="s">
        <v>338</v>
      </c>
      <c r="H273" s="4" t="s">
        <v>339</v>
      </c>
      <c r="I273" s="4" t="s">
        <v>340</v>
      </c>
      <c r="J273" s="4" t="s">
        <v>123</v>
      </c>
      <c r="K273" s="4" t="s">
        <v>341</v>
      </c>
      <c r="L273" s="4" t="s">
        <v>342</v>
      </c>
      <c r="M273" s="4" t="s">
        <v>13</v>
      </c>
      <c r="N273" s="4" t="s">
        <v>343</v>
      </c>
      <c r="O273" s="4" t="s">
        <v>131</v>
      </c>
      <c r="P273" s="4" t="s">
        <v>326</v>
      </c>
      <c r="Q273" s="4" t="s">
        <v>344</v>
      </c>
      <c r="R273" s="4" t="s">
        <v>345</v>
      </c>
    </row>
    <row r="274" spans="1:18">
      <c r="A274" s="5" t="s">
        <v>55</v>
      </c>
      <c r="B274" s="5" t="s">
        <v>152</v>
      </c>
      <c r="C274" s="5" t="s">
        <v>464</v>
      </c>
      <c r="D274" s="5" t="s">
        <v>464</v>
      </c>
      <c r="E274" s="5" t="s">
        <v>465</v>
      </c>
      <c r="F274" s="5" t="s">
        <v>49</v>
      </c>
      <c r="G274" s="5" t="s">
        <v>1176</v>
      </c>
      <c r="H274" s="5" t="s">
        <v>467</v>
      </c>
      <c r="I274" s="5" t="s">
        <v>468</v>
      </c>
      <c r="J274" s="6">
        <v>1</v>
      </c>
      <c r="K274" s="5" t="s">
        <v>1341</v>
      </c>
      <c r="L274" s="5" t="s">
        <v>1342</v>
      </c>
      <c r="M274" s="8" t="s">
        <v>858</v>
      </c>
      <c r="N274" s="8" t="s">
        <v>1343</v>
      </c>
      <c r="O274" s="6">
        <v>8.4167003631591797</v>
      </c>
      <c r="P274" s="6">
        <v>8.1667003631591797</v>
      </c>
      <c r="Q274" s="7">
        <v>3</v>
      </c>
      <c r="R274" s="7">
        <v>2</v>
      </c>
    </row>
    <row r="275" spans="1:18">
      <c r="A275" s="5" t="s">
        <v>55</v>
      </c>
      <c r="B275" s="5" t="s">
        <v>152</v>
      </c>
      <c r="C275" s="5" t="s">
        <v>413</v>
      </c>
      <c r="D275" s="5" t="s">
        <v>348</v>
      </c>
      <c r="E275" s="5" t="s">
        <v>414</v>
      </c>
      <c r="F275" s="7">
        <v>18003183</v>
      </c>
      <c r="G275" s="5" t="s">
        <v>415</v>
      </c>
      <c r="H275" s="5" t="s">
        <v>351</v>
      </c>
      <c r="I275" s="5" t="s">
        <v>352</v>
      </c>
      <c r="J275" s="6">
        <v>1</v>
      </c>
      <c r="K275" s="5" t="s">
        <v>1344</v>
      </c>
      <c r="L275" s="5" t="s">
        <v>1345</v>
      </c>
      <c r="M275" s="8" t="s">
        <v>1346</v>
      </c>
      <c r="N275" s="8" t="s">
        <v>1347</v>
      </c>
      <c r="O275" s="6">
        <v>8.1667003631591797</v>
      </c>
      <c r="P275" s="6">
        <v>7.8333001136779785</v>
      </c>
      <c r="Q275" s="7">
        <v>3</v>
      </c>
      <c r="R275" s="7">
        <v>0</v>
      </c>
    </row>
    <row r="277" spans="1:18">
      <c r="A277" s="4" t="s">
        <v>0</v>
      </c>
      <c r="B277" s="4" t="s">
        <v>62</v>
      </c>
      <c r="C277" s="4" t="s">
        <v>334</v>
      </c>
      <c r="D277" s="4" t="s">
        <v>335</v>
      </c>
      <c r="E277" s="4" t="s">
        <v>336</v>
      </c>
      <c r="F277" s="4" t="s">
        <v>337</v>
      </c>
      <c r="G277" s="4" t="s">
        <v>338</v>
      </c>
      <c r="H277" s="4" t="s">
        <v>339</v>
      </c>
      <c r="I277" s="4" t="s">
        <v>340</v>
      </c>
      <c r="J277" s="4" t="s">
        <v>123</v>
      </c>
      <c r="K277" s="4" t="s">
        <v>341</v>
      </c>
      <c r="L277" s="4" t="s">
        <v>342</v>
      </c>
      <c r="M277" s="4" t="s">
        <v>13</v>
      </c>
      <c r="N277" s="4" t="s">
        <v>343</v>
      </c>
      <c r="O277" s="4" t="s">
        <v>131</v>
      </c>
      <c r="P277" s="4" t="s">
        <v>326</v>
      </c>
      <c r="Q277" s="4" t="s">
        <v>344</v>
      </c>
      <c r="R277" s="4" t="s">
        <v>345</v>
      </c>
    </row>
    <row r="278" spans="1:18">
      <c r="A278" s="5" t="s">
        <v>55</v>
      </c>
      <c r="B278" s="5" t="s">
        <v>152</v>
      </c>
      <c r="C278" s="5" t="s">
        <v>357</v>
      </c>
      <c r="D278" s="5" t="s">
        <v>358</v>
      </c>
      <c r="E278" s="5" t="s">
        <v>359</v>
      </c>
      <c r="F278" s="7">
        <v>18003133</v>
      </c>
      <c r="G278" s="5" t="s">
        <v>360</v>
      </c>
      <c r="H278" s="5" t="s">
        <v>351</v>
      </c>
      <c r="I278" s="5" t="s">
        <v>352</v>
      </c>
      <c r="J278" s="6">
        <v>1</v>
      </c>
      <c r="K278" s="5" t="s">
        <v>1348</v>
      </c>
      <c r="L278" s="5" t="s">
        <v>1349</v>
      </c>
      <c r="M278" s="8" t="s">
        <v>1346</v>
      </c>
      <c r="N278" s="8" t="s">
        <v>1350</v>
      </c>
      <c r="O278" s="6">
        <v>8.1667003631591797</v>
      </c>
      <c r="P278" s="6">
        <v>8.1667003631591797</v>
      </c>
      <c r="Q278" s="7">
        <v>3</v>
      </c>
      <c r="R278" s="7">
        <v>5</v>
      </c>
    </row>
    <row r="279" spans="1:18">
      <c r="A279" s="5" t="s">
        <v>55</v>
      </c>
      <c r="B279" s="5" t="s">
        <v>152</v>
      </c>
      <c r="C279" s="5" t="s">
        <v>439</v>
      </c>
      <c r="D279" s="5" t="s">
        <v>440</v>
      </c>
      <c r="E279" s="5" t="s">
        <v>441</v>
      </c>
      <c r="F279" s="7">
        <v>20022201</v>
      </c>
      <c r="G279" s="5" t="s">
        <v>442</v>
      </c>
      <c r="H279" s="5" t="s">
        <v>351</v>
      </c>
      <c r="I279" s="5" t="s">
        <v>369</v>
      </c>
      <c r="J279" s="6">
        <v>1</v>
      </c>
      <c r="K279" s="5" t="s">
        <v>1335</v>
      </c>
      <c r="L279" s="5" t="s">
        <v>1351</v>
      </c>
      <c r="M279" s="8" t="s">
        <v>1346</v>
      </c>
      <c r="N279" s="8" t="s">
        <v>1352</v>
      </c>
      <c r="O279" s="6">
        <v>8.1667003631591797</v>
      </c>
      <c r="P279" s="6">
        <v>8.1667003631591797</v>
      </c>
      <c r="Q279" s="7">
        <v>1</v>
      </c>
      <c r="R279" s="7">
        <v>12</v>
      </c>
    </row>
    <row r="281" spans="1:18">
      <c r="A281" s="4" t="s">
        <v>0</v>
      </c>
      <c r="B281" s="4" t="s">
        <v>62</v>
      </c>
      <c r="C281" s="4" t="s">
        <v>334</v>
      </c>
      <c r="D281" s="4" t="s">
        <v>335</v>
      </c>
      <c r="E281" s="4" t="s">
        <v>336</v>
      </c>
      <c r="F281" s="4" t="s">
        <v>337</v>
      </c>
      <c r="G281" s="4" t="s">
        <v>338</v>
      </c>
      <c r="H281" s="4" t="s">
        <v>339</v>
      </c>
      <c r="I281" s="4" t="s">
        <v>340</v>
      </c>
      <c r="J281" s="4" t="s">
        <v>123</v>
      </c>
      <c r="K281" s="4" t="s">
        <v>341</v>
      </c>
      <c r="L281" s="4" t="s">
        <v>342</v>
      </c>
      <c r="M281" s="4" t="s">
        <v>13</v>
      </c>
      <c r="N281" s="4" t="s">
        <v>343</v>
      </c>
      <c r="O281" s="4" t="s">
        <v>131</v>
      </c>
      <c r="P281" s="4" t="s">
        <v>326</v>
      </c>
      <c r="Q281" s="4" t="s">
        <v>344</v>
      </c>
      <c r="R281" s="4" t="s">
        <v>345</v>
      </c>
    </row>
    <row r="282" spans="1:18">
      <c r="A282" s="5" t="s">
        <v>55</v>
      </c>
      <c r="B282" s="5" t="s">
        <v>152</v>
      </c>
      <c r="C282" s="5" t="s">
        <v>457</v>
      </c>
      <c r="D282" s="5" t="s">
        <v>458</v>
      </c>
      <c r="E282" s="5" t="s">
        <v>459</v>
      </c>
      <c r="F282" s="7">
        <v>18002405</v>
      </c>
      <c r="G282" s="5" t="s">
        <v>460</v>
      </c>
      <c r="H282" s="5" t="s">
        <v>351</v>
      </c>
      <c r="I282" s="5" t="s">
        <v>369</v>
      </c>
      <c r="J282" s="6">
        <v>1</v>
      </c>
      <c r="K282" s="5" t="s">
        <v>461</v>
      </c>
      <c r="L282" s="5" t="s">
        <v>1353</v>
      </c>
      <c r="M282" s="8" t="s">
        <v>1199</v>
      </c>
      <c r="N282" s="8" t="s">
        <v>1354</v>
      </c>
      <c r="O282" s="6">
        <v>8</v>
      </c>
      <c r="P282" s="6">
        <v>8</v>
      </c>
      <c r="Q282" s="7">
        <v>6</v>
      </c>
      <c r="R282" s="7">
        <v>1</v>
      </c>
    </row>
    <row r="284" spans="1:18">
      <c r="A284" s="4" t="s">
        <v>0</v>
      </c>
      <c r="B284" s="4" t="s">
        <v>62</v>
      </c>
      <c r="C284" s="4" t="s">
        <v>334</v>
      </c>
      <c r="D284" s="4" t="s">
        <v>335</v>
      </c>
      <c r="E284" s="4" t="s">
        <v>336</v>
      </c>
      <c r="F284" s="4" t="s">
        <v>337</v>
      </c>
      <c r="G284" s="4" t="s">
        <v>338</v>
      </c>
      <c r="H284" s="4" t="s">
        <v>339</v>
      </c>
      <c r="I284" s="4" t="s">
        <v>340</v>
      </c>
      <c r="J284" s="4" t="s">
        <v>123</v>
      </c>
      <c r="K284" s="4" t="s">
        <v>341</v>
      </c>
      <c r="L284" s="4" t="s">
        <v>342</v>
      </c>
      <c r="M284" s="4" t="s">
        <v>13</v>
      </c>
      <c r="N284" s="4" t="s">
        <v>343</v>
      </c>
      <c r="O284" s="4" t="s">
        <v>131</v>
      </c>
      <c r="P284" s="4" t="s">
        <v>326</v>
      </c>
      <c r="Q284" s="4" t="s">
        <v>344</v>
      </c>
      <c r="R284" s="4" t="s">
        <v>345</v>
      </c>
    </row>
    <row r="285" spans="1:18">
      <c r="A285" s="5" t="s">
        <v>55</v>
      </c>
      <c r="B285" s="5" t="s">
        <v>152</v>
      </c>
      <c r="C285" s="5" t="s">
        <v>439</v>
      </c>
      <c r="D285" s="5" t="s">
        <v>440</v>
      </c>
      <c r="E285" s="5" t="s">
        <v>441</v>
      </c>
      <c r="F285" s="7">
        <v>20022201</v>
      </c>
      <c r="G285" s="5" t="s">
        <v>442</v>
      </c>
      <c r="H285" s="5" t="s">
        <v>351</v>
      </c>
      <c r="I285" s="5" t="s">
        <v>369</v>
      </c>
      <c r="J285" s="6">
        <v>1</v>
      </c>
      <c r="K285" s="5" t="s">
        <v>1335</v>
      </c>
      <c r="L285" s="5" t="s">
        <v>1336</v>
      </c>
      <c r="M285" s="8" t="s">
        <v>1199</v>
      </c>
      <c r="N285" s="8" t="s">
        <v>673</v>
      </c>
      <c r="O285" s="6">
        <v>8</v>
      </c>
      <c r="P285" s="6">
        <v>8</v>
      </c>
      <c r="Q285" s="7">
        <v>1</v>
      </c>
      <c r="R285" s="7">
        <v>14</v>
      </c>
    </row>
    <row r="287" spans="1:18">
      <c r="A287" s="4" t="s">
        <v>0</v>
      </c>
      <c r="B287" s="4" t="s">
        <v>62</v>
      </c>
      <c r="C287" s="4" t="s">
        <v>334</v>
      </c>
      <c r="D287" s="4" t="s">
        <v>335</v>
      </c>
      <c r="E287" s="4" t="s">
        <v>336</v>
      </c>
      <c r="F287" s="4" t="s">
        <v>337</v>
      </c>
      <c r="G287" s="4" t="s">
        <v>338</v>
      </c>
      <c r="H287" s="4" t="s">
        <v>339</v>
      </c>
      <c r="I287" s="4" t="s">
        <v>340</v>
      </c>
      <c r="J287" s="4" t="s">
        <v>123</v>
      </c>
      <c r="K287" s="4" t="s">
        <v>341</v>
      </c>
      <c r="L287" s="4" t="s">
        <v>342</v>
      </c>
      <c r="M287" s="4" t="s">
        <v>13</v>
      </c>
      <c r="N287" s="4" t="s">
        <v>343</v>
      </c>
      <c r="O287" s="4" t="s">
        <v>131</v>
      </c>
      <c r="P287" s="4" t="s">
        <v>326</v>
      </c>
      <c r="Q287" s="4" t="s">
        <v>344</v>
      </c>
      <c r="R287" s="4" t="s">
        <v>345</v>
      </c>
    </row>
    <row r="288" spans="1:18">
      <c r="A288" s="5" t="s">
        <v>55</v>
      </c>
      <c r="B288" s="5" t="s">
        <v>152</v>
      </c>
      <c r="C288" s="5" t="s">
        <v>481</v>
      </c>
      <c r="D288" s="5" t="s">
        <v>482</v>
      </c>
      <c r="E288" s="5" t="s">
        <v>384</v>
      </c>
      <c r="F288" s="7">
        <v>20035141</v>
      </c>
      <c r="G288" s="5" t="s">
        <v>385</v>
      </c>
      <c r="H288" s="5" t="s">
        <v>351</v>
      </c>
      <c r="I288" s="5" t="s">
        <v>369</v>
      </c>
      <c r="J288" s="6">
        <v>1</v>
      </c>
      <c r="K288" s="5" t="s">
        <v>1355</v>
      </c>
      <c r="L288" s="5" t="s">
        <v>484</v>
      </c>
      <c r="M288" s="8" t="s">
        <v>1199</v>
      </c>
      <c r="N288" s="8" t="s">
        <v>625</v>
      </c>
      <c r="O288" s="6">
        <v>8</v>
      </c>
      <c r="P288" s="6">
        <v>8</v>
      </c>
      <c r="Q288" s="7">
        <v>1</v>
      </c>
      <c r="R288" s="7">
        <v>5</v>
      </c>
    </row>
    <row r="289" spans="1:18">
      <c r="A289" s="5" t="s">
        <v>55</v>
      </c>
      <c r="B289" s="5" t="s">
        <v>152</v>
      </c>
      <c r="C289" s="5" t="s">
        <v>374</v>
      </c>
      <c r="D289" s="5" t="s">
        <v>375</v>
      </c>
      <c r="E289" s="5" t="s">
        <v>376</v>
      </c>
      <c r="F289" s="7">
        <v>20033657</v>
      </c>
      <c r="G289" s="5" t="s">
        <v>377</v>
      </c>
      <c r="H289" s="5" t="s">
        <v>351</v>
      </c>
      <c r="I289" s="5" t="s">
        <v>369</v>
      </c>
      <c r="J289" s="6">
        <v>1</v>
      </c>
      <c r="K289" s="5" t="s">
        <v>1297</v>
      </c>
      <c r="L289" s="5" t="s">
        <v>1277</v>
      </c>
      <c r="M289" s="8" t="s">
        <v>1356</v>
      </c>
      <c r="N289" s="8" t="s">
        <v>714</v>
      </c>
      <c r="O289" s="6">
        <v>7.5833001136779785</v>
      </c>
      <c r="P289" s="6">
        <v>7.5833001136779785</v>
      </c>
      <c r="Q289" s="7">
        <v>1</v>
      </c>
      <c r="R289" s="7">
        <v>17</v>
      </c>
    </row>
    <row r="291" spans="1:18">
      <c r="A291" s="4" t="s">
        <v>0</v>
      </c>
      <c r="B291" s="4" t="s">
        <v>62</v>
      </c>
      <c r="C291" s="4" t="s">
        <v>334</v>
      </c>
      <c r="D291" s="4" t="s">
        <v>335</v>
      </c>
      <c r="E291" s="4" t="s">
        <v>336</v>
      </c>
      <c r="F291" s="4" t="s">
        <v>337</v>
      </c>
      <c r="G291" s="4" t="s">
        <v>338</v>
      </c>
      <c r="H291" s="4" t="s">
        <v>339</v>
      </c>
      <c r="I291" s="4" t="s">
        <v>340</v>
      </c>
      <c r="J291" s="4" t="s">
        <v>123</v>
      </c>
      <c r="K291" s="4" t="s">
        <v>341</v>
      </c>
      <c r="L291" s="4" t="s">
        <v>342</v>
      </c>
      <c r="M291" s="4" t="s">
        <v>13</v>
      </c>
      <c r="N291" s="4" t="s">
        <v>343</v>
      </c>
      <c r="O291" s="4" t="s">
        <v>131</v>
      </c>
      <c r="P291" s="4" t="s">
        <v>326</v>
      </c>
      <c r="Q291" s="4" t="s">
        <v>344</v>
      </c>
      <c r="R291" s="4" t="s">
        <v>345</v>
      </c>
    </row>
    <row r="292" spans="1:18">
      <c r="A292" s="5" t="s">
        <v>55</v>
      </c>
      <c r="B292" s="5" t="s">
        <v>152</v>
      </c>
      <c r="C292" s="5" t="s">
        <v>382</v>
      </c>
      <c r="D292" s="5" t="s">
        <v>383</v>
      </c>
      <c r="E292" s="5" t="s">
        <v>384</v>
      </c>
      <c r="F292" s="7">
        <v>20035141</v>
      </c>
      <c r="G292" s="5" t="s">
        <v>385</v>
      </c>
      <c r="H292" s="5" t="s">
        <v>351</v>
      </c>
      <c r="I292" s="5" t="s">
        <v>369</v>
      </c>
      <c r="J292" s="6">
        <v>1</v>
      </c>
      <c r="K292" s="5" t="s">
        <v>386</v>
      </c>
      <c r="L292" s="5" t="s">
        <v>1314</v>
      </c>
      <c r="M292" s="8" t="s">
        <v>1356</v>
      </c>
      <c r="N292" s="8" t="s">
        <v>554</v>
      </c>
      <c r="O292" s="6">
        <v>7.5833001136779785</v>
      </c>
      <c r="P292" s="6">
        <v>7.5833001136779785</v>
      </c>
      <c r="Q292" s="7">
        <v>3</v>
      </c>
      <c r="R292" s="7">
        <v>17</v>
      </c>
    </row>
    <row r="294" spans="1:18">
      <c r="A294" s="4" t="s">
        <v>0</v>
      </c>
      <c r="B294" s="4" t="s">
        <v>62</v>
      </c>
      <c r="C294" s="4" t="s">
        <v>334</v>
      </c>
      <c r="D294" s="4" t="s">
        <v>335</v>
      </c>
      <c r="E294" s="4" t="s">
        <v>336</v>
      </c>
      <c r="F294" s="4" t="s">
        <v>337</v>
      </c>
      <c r="G294" s="4" t="s">
        <v>338</v>
      </c>
      <c r="H294" s="4" t="s">
        <v>339</v>
      </c>
      <c r="I294" s="4" t="s">
        <v>340</v>
      </c>
      <c r="J294" s="4" t="s">
        <v>123</v>
      </c>
      <c r="K294" s="4" t="s">
        <v>341</v>
      </c>
      <c r="L294" s="4" t="s">
        <v>342</v>
      </c>
      <c r="M294" s="4" t="s">
        <v>13</v>
      </c>
      <c r="N294" s="4" t="s">
        <v>343</v>
      </c>
      <c r="O294" s="4" t="s">
        <v>131</v>
      </c>
      <c r="P294" s="4" t="s">
        <v>326</v>
      </c>
      <c r="Q294" s="4" t="s">
        <v>344</v>
      </c>
      <c r="R294" s="4" t="s">
        <v>345</v>
      </c>
    </row>
    <row r="295" spans="1:18">
      <c r="A295" s="5" t="s">
        <v>55</v>
      </c>
      <c r="B295" s="5" t="s">
        <v>152</v>
      </c>
      <c r="C295" s="5" t="s">
        <v>382</v>
      </c>
      <c r="D295" s="5" t="s">
        <v>383</v>
      </c>
      <c r="E295" s="5" t="s">
        <v>384</v>
      </c>
      <c r="F295" s="7">
        <v>20035141</v>
      </c>
      <c r="G295" s="5" t="s">
        <v>385</v>
      </c>
      <c r="H295" s="5" t="s">
        <v>351</v>
      </c>
      <c r="I295" s="5" t="s">
        <v>369</v>
      </c>
      <c r="J295" s="6">
        <v>1</v>
      </c>
      <c r="K295" s="5" t="s">
        <v>386</v>
      </c>
      <c r="L295" s="5" t="s">
        <v>1314</v>
      </c>
      <c r="M295" s="8" t="s">
        <v>1357</v>
      </c>
      <c r="N295" s="8" t="s">
        <v>576</v>
      </c>
      <c r="O295" s="6">
        <v>7.3333001136779785</v>
      </c>
      <c r="P295" s="6">
        <v>7.3333001136779785</v>
      </c>
      <c r="Q295" s="7">
        <v>1</v>
      </c>
      <c r="R295" s="7">
        <v>21</v>
      </c>
    </row>
    <row r="297" spans="1:18">
      <c r="A297" s="4" t="s">
        <v>0</v>
      </c>
      <c r="B297" s="4" t="s">
        <v>62</v>
      </c>
      <c r="C297" s="4" t="s">
        <v>334</v>
      </c>
      <c r="D297" s="4" t="s">
        <v>335</v>
      </c>
      <c r="E297" s="4" t="s">
        <v>336</v>
      </c>
      <c r="F297" s="4" t="s">
        <v>337</v>
      </c>
      <c r="G297" s="4" t="s">
        <v>338</v>
      </c>
      <c r="H297" s="4" t="s">
        <v>339</v>
      </c>
      <c r="I297" s="4" t="s">
        <v>340</v>
      </c>
      <c r="J297" s="4" t="s">
        <v>123</v>
      </c>
      <c r="K297" s="4" t="s">
        <v>341</v>
      </c>
      <c r="L297" s="4" t="s">
        <v>342</v>
      </c>
      <c r="M297" s="4" t="s">
        <v>13</v>
      </c>
      <c r="N297" s="4" t="s">
        <v>343</v>
      </c>
      <c r="O297" s="4" t="s">
        <v>131</v>
      </c>
      <c r="P297" s="4" t="s">
        <v>326</v>
      </c>
      <c r="Q297" s="4" t="s">
        <v>344</v>
      </c>
      <c r="R297" s="4" t="s">
        <v>345</v>
      </c>
    </row>
    <row r="298" spans="1:18">
      <c r="A298" s="5" t="s">
        <v>55</v>
      </c>
      <c r="B298" s="5" t="s">
        <v>152</v>
      </c>
      <c r="C298" s="5" t="s">
        <v>514</v>
      </c>
      <c r="D298" s="5" t="s">
        <v>514</v>
      </c>
      <c r="E298" s="5" t="s">
        <v>515</v>
      </c>
      <c r="F298" s="7">
        <v>30000894</v>
      </c>
      <c r="G298" s="5" t="s">
        <v>516</v>
      </c>
      <c r="H298" s="5" t="s">
        <v>433</v>
      </c>
      <c r="I298" s="5" t="s">
        <v>434</v>
      </c>
      <c r="J298" s="6">
        <v>1</v>
      </c>
      <c r="K298" s="5" t="s">
        <v>904</v>
      </c>
      <c r="L298" s="5" t="s">
        <v>1358</v>
      </c>
      <c r="M298" s="8" t="s">
        <v>1359</v>
      </c>
      <c r="N298" s="8" t="s">
        <v>796</v>
      </c>
      <c r="O298" s="6">
        <v>6.8333001136779785</v>
      </c>
      <c r="P298" s="6">
        <v>6.4166998863220215</v>
      </c>
      <c r="Q298" s="7">
        <v>4</v>
      </c>
      <c r="R298" s="7">
        <v>10</v>
      </c>
    </row>
    <row r="300" spans="1:18">
      <c r="A300" s="4" t="s">
        <v>0</v>
      </c>
      <c r="B300" s="4" t="s">
        <v>62</v>
      </c>
      <c r="C300" s="4" t="s">
        <v>334</v>
      </c>
      <c r="D300" s="4" t="s">
        <v>335</v>
      </c>
      <c r="E300" s="4" t="s">
        <v>336</v>
      </c>
      <c r="F300" s="4" t="s">
        <v>337</v>
      </c>
      <c r="G300" s="4" t="s">
        <v>338</v>
      </c>
      <c r="H300" s="4" t="s">
        <v>339</v>
      </c>
      <c r="I300" s="4" t="s">
        <v>340</v>
      </c>
      <c r="J300" s="4" t="s">
        <v>123</v>
      </c>
      <c r="K300" s="4" t="s">
        <v>341</v>
      </c>
      <c r="L300" s="4" t="s">
        <v>342</v>
      </c>
      <c r="M300" s="4" t="s">
        <v>13</v>
      </c>
      <c r="N300" s="4" t="s">
        <v>343</v>
      </c>
      <c r="O300" s="4" t="s">
        <v>131</v>
      </c>
      <c r="P300" s="4" t="s">
        <v>326</v>
      </c>
      <c r="Q300" s="4" t="s">
        <v>344</v>
      </c>
      <c r="R300" s="4" t="s">
        <v>345</v>
      </c>
    </row>
    <row r="301" spans="1:18">
      <c r="A301" s="5" t="s">
        <v>55</v>
      </c>
      <c r="B301" s="5" t="s">
        <v>152</v>
      </c>
      <c r="C301" s="5" t="s">
        <v>514</v>
      </c>
      <c r="D301" s="5" t="s">
        <v>514</v>
      </c>
      <c r="E301" s="5" t="s">
        <v>515</v>
      </c>
      <c r="F301" s="7">
        <v>30000894</v>
      </c>
      <c r="G301" s="5" t="s">
        <v>1226</v>
      </c>
      <c r="H301" s="5" t="s">
        <v>433</v>
      </c>
      <c r="I301" s="5" t="s">
        <v>434</v>
      </c>
      <c r="J301" s="6">
        <v>1</v>
      </c>
      <c r="K301" s="5" t="s">
        <v>1360</v>
      </c>
      <c r="L301" s="5" t="s">
        <v>1361</v>
      </c>
      <c r="M301" s="8" t="s">
        <v>1362</v>
      </c>
      <c r="N301" s="8" t="s">
        <v>702</v>
      </c>
      <c r="O301" s="6">
        <v>6.5833001136779785</v>
      </c>
      <c r="P301" s="6">
        <v>5.5833001136779785</v>
      </c>
      <c r="Q301" s="7">
        <v>1</v>
      </c>
      <c r="R301" s="7">
        <v>8</v>
      </c>
    </row>
    <row r="303" spans="1:18">
      <c r="A303" s="4" t="s">
        <v>0</v>
      </c>
      <c r="B303" s="4" t="s">
        <v>62</v>
      </c>
      <c r="C303" s="4" t="s">
        <v>334</v>
      </c>
      <c r="D303" s="4" t="s">
        <v>335</v>
      </c>
      <c r="E303" s="4" t="s">
        <v>336</v>
      </c>
      <c r="F303" s="4" t="s">
        <v>337</v>
      </c>
      <c r="G303" s="4" t="s">
        <v>338</v>
      </c>
      <c r="H303" s="4" t="s">
        <v>339</v>
      </c>
      <c r="I303" s="4" t="s">
        <v>340</v>
      </c>
      <c r="J303" s="4" t="s">
        <v>123</v>
      </c>
      <c r="K303" s="4" t="s">
        <v>341</v>
      </c>
      <c r="L303" s="4" t="s">
        <v>342</v>
      </c>
      <c r="M303" s="4" t="s">
        <v>13</v>
      </c>
      <c r="N303" s="4" t="s">
        <v>343</v>
      </c>
      <c r="O303" s="4" t="s">
        <v>131</v>
      </c>
      <c r="P303" s="4" t="s">
        <v>326</v>
      </c>
      <c r="Q303" s="4" t="s">
        <v>344</v>
      </c>
      <c r="R303" s="4" t="s">
        <v>345</v>
      </c>
    </row>
    <row r="304" spans="1:18">
      <c r="A304" s="5" t="s">
        <v>55</v>
      </c>
      <c r="B304" s="5" t="s">
        <v>152</v>
      </c>
      <c r="C304" s="5" t="s">
        <v>420</v>
      </c>
      <c r="D304" s="5" t="s">
        <v>421</v>
      </c>
      <c r="E304" s="5" t="s">
        <v>422</v>
      </c>
      <c r="F304" s="7">
        <v>16600522</v>
      </c>
      <c r="G304" s="5" t="s">
        <v>423</v>
      </c>
      <c r="H304" s="5" t="s">
        <v>424</v>
      </c>
      <c r="I304" s="5" t="s">
        <v>425</v>
      </c>
      <c r="J304" s="6">
        <v>1</v>
      </c>
      <c r="K304" s="5" t="s">
        <v>1363</v>
      </c>
      <c r="L304" s="5" t="s">
        <v>1364</v>
      </c>
      <c r="M304" s="8" t="s">
        <v>1365</v>
      </c>
      <c r="N304" s="8" t="s">
        <v>1366</v>
      </c>
      <c r="O304" s="6">
        <v>6.3333001136779785</v>
      </c>
      <c r="P304" s="6">
        <v>6.3333001136779785</v>
      </c>
      <c r="Q304" s="7">
        <v>1</v>
      </c>
      <c r="R304" s="7">
        <v>9</v>
      </c>
    </row>
    <row r="305" spans="1:18">
      <c r="A305" s="5" t="s">
        <v>55</v>
      </c>
      <c r="B305" s="5" t="s">
        <v>152</v>
      </c>
      <c r="C305" s="5" t="s">
        <v>405</v>
      </c>
      <c r="D305" s="5" t="s">
        <v>406</v>
      </c>
      <c r="E305" s="5" t="s">
        <v>407</v>
      </c>
      <c r="F305" s="7">
        <v>20031820</v>
      </c>
      <c r="G305" s="5" t="s">
        <v>408</v>
      </c>
      <c r="H305" s="5" t="s">
        <v>351</v>
      </c>
      <c r="I305" s="5" t="s">
        <v>369</v>
      </c>
      <c r="J305" s="6">
        <v>1</v>
      </c>
      <c r="K305" s="5" t="s">
        <v>409</v>
      </c>
      <c r="L305" s="5" t="s">
        <v>1306</v>
      </c>
      <c r="M305" s="8" t="s">
        <v>525</v>
      </c>
      <c r="N305" s="8" t="s">
        <v>88</v>
      </c>
      <c r="O305" s="6">
        <v>6.1666998863220215</v>
      </c>
      <c r="P305" s="6">
        <v>6.1666998863220215</v>
      </c>
      <c r="Q305" s="7">
        <v>4</v>
      </c>
      <c r="R305" s="7">
        <v>55</v>
      </c>
    </row>
    <row r="307" spans="1:18">
      <c r="A307" s="4" t="s">
        <v>0</v>
      </c>
      <c r="B307" s="4" t="s">
        <v>62</v>
      </c>
      <c r="C307" s="4" t="s">
        <v>334</v>
      </c>
      <c r="D307" s="4" t="s">
        <v>335</v>
      </c>
      <c r="E307" s="4" t="s">
        <v>336</v>
      </c>
      <c r="F307" s="4" t="s">
        <v>337</v>
      </c>
      <c r="G307" s="4" t="s">
        <v>338</v>
      </c>
      <c r="H307" s="4" t="s">
        <v>339</v>
      </c>
      <c r="I307" s="4" t="s">
        <v>340</v>
      </c>
      <c r="J307" s="4" t="s">
        <v>123</v>
      </c>
      <c r="K307" s="4" t="s">
        <v>341</v>
      </c>
      <c r="L307" s="4" t="s">
        <v>342</v>
      </c>
      <c r="M307" s="4" t="s">
        <v>13</v>
      </c>
      <c r="N307" s="4" t="s">
        <v>343</v>
      </c>
      <c r="O307" s="4" t="s">
        <v>131</v>
      </c>
      <c r="P307" s="4" t="s">
        <v>326</v>
      </c>
      <c r="Q307" s="4" t="s">
        <v>344</v>
      </c>
      <c r="R307" s="4" t="s">
        <v>345</v>
      </c>
    </row>
    <row r="308" spans="1:18">
      <c r="A308" s="5" t="s">
        <v>55</v>
      </c>
      <c r="B308" s="5" t="s">
        <v>152</v>
      </c>
      <c r="C308" s="5" t="s">
        <v>457</v>
      </c>
      <c r="D308" s="5" t="s">
        <v>458</v>
      </c>
      <c r="E308" s="5" t="s">
        <v>459</v>
      </c>
      <c r="F308" s="7">
        <v>18002405</v>
      </c>
      <c r="G308" s="5" t="s">
        <v>460</v>
      </c>
      <c r="H308" s="5" t="s">
        <v>351</v>
      </c>
      <c r="I308" s="5" t="s">
        <v>369</v>
      </c>
      <c r="J308" s="6">
        <v>1</v>
      </c>
      <c r="K308" s="5" t="s">
        <v>1280</v>
      </c>
      <c r="L308" s="5" t="s">
        <v>1367</v>
      </c>
      <c r="M308" s="8" t="s">
        <v>1368</v>
      </c>
      <c r="N308" s="8" t="s">
        <v>280</v>
      </c>
      <c r="O308" s="6">
        <v>4.9166998863220215</v>
      </c>
      <c r="P308" s="6">
        <v>4.75</v>
      </c>
      <c r="Q308" s="7">
        <v>1</v>
      </c>
      <c r="R308" s="7">
        <v>18</v>
      </c>
    </row>
    <row r="310" spans="1:18">
      <c r="A310" s="4" t="s">
        <v>0</v>
      </c>
      <c r="B310" s="4" t="s">
        <v>62</v>
      </c>
      <c r="C310" s="4" t="s">
        <v>334</v>
      </c>
      <c r="D310" s="4" t="s">
        <v>335</v>
      </c>
      <c r="E310" s="4" t="s">
        <v>336</v>
      </c>
      <c r="F310" s="4" t="s">
        <v>337</v>
      </c>
      <c r="G310" s="4" t="s">
        <v>338</v>
      </c>
      <c r="H310" s="4" t="s">
        <v>339</v>
      </c>
      <c r="I310" s="4" t="s">
        <v>340</v>
      </c>
      <c r="J310" s="4" t="s">
        <v>123</v>
      </c>
      <c r="K310" s="4" t="s">
        <v>341</v>
      </c>
      <c r="L310" s="4" t="s">
        <v>342</v>
      </c>
      <c r="M310" s="4" t="s">
        <v>13</v>
      </c>
      <c r="N310" s="4" t="s">
        <v>343</v>
      </c>
      <c r="O310" s="4" t="s">
        <v>131</v>
      </c>
      <c r="P310" s="4" t="s">
        <v>326</v>
      </c>
      <c r="Q310" s="4" t="s">
        <v>344</v>
      </c>
      <c r="R310" s="4" t="s">
        <v>345</v>
      </c>
    </row>
    <row r="311" spans="1:18">
      <c r="A311" s="5" t="s">
        <v>55</v>
      </c>
      <c r="B311" s="5" t="s">
        <v>152</v>
      </c>
      <c r="C311" s="5" t="s">
        <v>548</v>
      </c>
      <c r="D311" s="5" t="s">
        <v>391</v>
      </c>
      <c r="E311" s="5" t="s">
        <v>549</v>
      </c>
      <c r="F311" s="7">
        <v>18003264</v>
      </c>
      <c r="G311" s="5" t="s">
        <v>550</v>
      </c>
      <c r="H311" s="5" t="s">
        <v>351</v>
      </c>
      <c r="I311" s="5" t="s">
        <v>352</v>
      </c>
      <c r="J311" s="6">
        <v>1</v>
      </c>
      <c r="K311" s="5" t="s">
        <v>1369</v>
      </c>
      <c r="L311" s="5" t="s">
        <v>552</v>
      </c>
      <c r="M311" s="8" t="s">
        <v>553</v>
      </c>
      <c r="N311" s="8" t="s">
        <v>1370</v>
      </c>
      <c r="O311" s="6">
        <v>4.1666998863220215</v>
      </c>
      <c r="P311" s="6">
        <v>4.1666998863220215</v>
      </c>
      <c r="Q311" s="7">
        <v>2</v>
      </c>
      <c r="R311" s="7">
        <v>1</v>
      </c>
    </row>
    <row r="313" spans="1:18">
      <c r="A313" s="4" t="s">
        <v>0</v>
      </c>
      <c r="B313" s="4" t="s">
        <v>62</v>
      </c>
      <c r="C313" s="4" t="s">
        <v>334</v>
      </c>
      <c r="D313" s="4" t="s">
        <v>335</v>
      </c>
      <c r="E313" s="4" t="s">
        <v>336</v>
      </c>
      <c r="F313" s="4" t="s">
        <v>337</v>
      </c>
      <c r="G313" s="4" t="s">
        <v>338</v>
      </c>
      <c r="H313" s="4" t="s">
        <v>339</v>
      </c>
      <c r="I313" s="4" t="s">
        <v>340</v>
      </c>
      <c r="J313" s="4" t="s">
        <v>123</v>
      </c>
      <c r="K313" s="4" t="s">
        <v>341</v>
      </c>
      <c r="L313" s="4" t="s">
        <v>342</v>
      </c>
      <c r="M313" s="4" t="s">
        <v>13</v>
      </c>
      <c r="N313" s="4" t="s">
        <v>343</v>
      </c>
      <c r="O313" s="4" t="s">
        <v>131</v>
      </c>
      <c r="P313" s="4" t="s">
        <v>326</v>
      </c>
      <c r="Q313" s="4" t="s">
        <v>344</v>
      </c>
      <c r="R313" s="4" t="s">
        <v>345</v>
      </c>
    </row>
    <row r="314" spans="1:18">
      <c r="A314" s="5" t="s">
        <v>55</v>
      </c>
      <c r="B314" s="5" t="s">
        <v>152</v>
      </c>
      <c r="C314" s="5" t="s">
        <v>439</v>
      </c>
      <c r="D314" s="5" t="s">
        <v>440</v>
      </c>
      <c r="E314" s="5" t="s">
        <v>441</v>
      </c>
      <c r="F314" s="7">
        <v>20022201</v>
      </c>
      <c r="G314" s="5" t="s">
        <v>442</v>
      </c>
      <c r="H314" s="5" t="s">
        <v>351</v>
      </c>
      <c r="I314" s="5" t="s">
        <v>369</v>
      </c>
      <c r="J314" s="6">
        <v>1</v>
      </c>
      <c r="K314" s="5" t="s">
        <v>443</v>
      </c>
      <c r="L314" s="5" t="s">
        <v>1336</v>
      </c>
      <c r="M314" s="8" t="s">
        <v>1371</v>
      </c>
      <c r="N314" s="8" t="s">
        <v>1372</v>
      </c>
      <c r="O314" s="6">
        <v>3.75</v>
      </c>
      <c r="P314" s="6">
        <v>3.75</v>
      </c>
      <c r="Q314" s="7">
        <v>1</v>
      </c>
      <c r="R314" s="7">
        <v>17</v>
      </c>
    </row>
    <row r="316" spans="1:18">
      <c r="A316" s="4" t="s">
        <v>0</v>
      </c>
      <c r="B316" s="4" t="s">
        <v>62</v>
      </c>
      <c r="C316" s="4" t="s">
        <v>334</v>
      </c>
      <c r="D316" s="4" t="s">
        <v>335</v>
      </c>
      <c r="E316" s="4" t="s">
        <v>336</v>
      </c>
      <c r="F316" s="4" t="s">
        <v>337</v>
      </c>
      <c r="G316" s="4" t="s">
        <v>338</v>
      </c>
      <c r="H316" s="4" t="s">
        <v>339</v>
      </c>
      <c r="I316" s="4" t="s">
        <v>340</v>
      </c>
      <c r="J316" s="4" t="s">
        <v>123</v>
      </c>
      <c r="K316" s="4" t="s">
        <v>341</v>
      </c>
      <c r="L316" s="4" t="s">
        <v>342</v>
      </c>
      <c r="M316" s="4" t="s">
        <v>13</v>
      </c>
      <c r="N316" s="4" t="s">
        <v>343</v>
      </c>
      <c r="O316" s="4" t="s">
        <v>131</v>
      </c>
      <c r="P316" s="4" t="s">
        <v>326</v>
      </c>
      <c r="Q316" s="4" t="s">
        <v>344</v>
      </c>
      <c r="R316" s="4" t="s">
        <v>345</v>
      </c>
    </row>
    <row r="317" spans="1:18">
      <c r="A317" s="5" t="s">
        <v>55</v>
      </c>
      <c r="B317" s="5" t="s">
        <v>152</v>
      </c>
      <c r="C317" s="5" t="s">
        <v>568</v>
      </c>
      <c r="D317" s="5" t="s">
        <v>568</v>
      </c>
      <c r="E317" s="5" t="s">
        <v>569</v>
      </c>
      <c r="F317" s="7">
        <v>20010927</v>
      </c>
      <c r="G317" s="5" t="s">
        <v>570</v>
      </c>
      <c r="H317" s="5" t="s">
        <v>571</v>
      </c>
      <c r="I317" s="5" t="s">
        <v>572</v>
      </c>
      <c r="J317" s="6">
        <v>1</v>
      </c>
      <c r="K317" s="5" t="s">
        <v>1373</v>
      </c>
      <c r="L317" s="5" t="s">
        <v>574</v>
      </c>
      <c r="M317" s="8" t="s">
        <v>575</v>
      </c>
      <c r="N317" s="8" t="s">
        <v>364</v>
      </c>
      <c r="O317" s="6">
        <v>3.4166998863220215</v>
      </c>
      <c r="P317" s="6">
        <v>3.4166998863220215</v>
      </c>
      <c r="Q317" s="7">
        <v>1</v>
      </c>
      <c r="R317" s="7">
        <v>1</v>
      </c>
    </row>
    <row r="319" spans="1:18">
      <c r="A319" s="4" t="s">
        <v>0</v>
      </c>
      <c r="B319" s="4" t="s">
        <v>62</v>
      </c>
      <c r="C319" s="4" t="s">
        <v>334</v>
      </c>
      <c r="D319" s="4" t="s">
        <v>335</v>
      </c>
      <c r="E319" s="4" t="s">
        <v>336</v>
      </c>
      <c r="F319" s="4" t="s">
        <v>337</v>
      </c>
      <c r="G319" s="4" t="s">
        <v>338</v>
      </c>
      <c r="H319" s="4" t="s">
        <v>339</v>
      </c>
      <c r="I319" s="4" t="s">
        <v>340</v>
      </c>
      <c r="J319" s="4" t="s">
        <v>123</v>
      </c>
      <c r="K319" s="4" t="s">
        <v>341</v>
      </c>
      <c r="L319" s="4" t="s">
        <v>342</v>
      </c>
      <c r="M319" s="4" t="s">
        <v>13</v>
      </c>
      <c r="N319" s="4" t="s">
        <v>343</v>
      </c>
      <c r="O319" s="4" t="s">
        <v>131</v>
      </c>
      <c r="P319" s="4" t="s">
        <v>326</v>
      </c>
      <c r="Q319" s="4" t="s">
        <v>344</v>
      </c>
      <c r="R319" s="4" t="s">
        <v>345</v>
      </c>
    </row>
    <row r="320" spans="1:18">
      <c r="A320" s="5" t="s">
        <v>55</v>
      </c>
      <c r="B320" s="5" t="s">
        <v>152</v>
      </c>
      <c r="C320" s="5" t="s">
        <v>534</v>
      </c>
      <c r="D320" s="5" t="s">
        <v>534</v>
      </c>
      <c r="E320" s="5" t="s">
        <v>535</v>
      </c>
      <c r="F320" s="7">
        <v>30001050</v>
      </c>
      <c r="G320" s="5" t="s">
        <v>536</v>
      </c>
      <c r="H320" s="5" t="s">
        <v>433</v>
      </c>
      <c r="I320" s="5" t="s">
        <v>434</v>
      </c>
      <c r="J320" s="6">
        <v>1</v>
      </c>
      <c r="K320" s="5" t="s">
        <v>1374</v>
      </c>
      <c r="L320" s="5" t="s">
        <v>538</v>
      </c>
      <c r="M320" s="8" t="s">
        <v>896</v>
      </c>
      <c r="N320" s="8" t="s">
        <v>1156</v>
      </c>
      <c r="O320" s="6">
        <v>3.25</v>
      </c>
      <c r="P320" s="6">
        <v>3.25</v>
      </c>
      <c r="Q320" s="7">
        <v>1</v>
      </c>
      <c r="R320" s="7">
        <v>2</v>
      </c>
    </row>
    <row r="321" spans="1:18">
      <c r="A321" s="5" t="s">
        <v>55</v>
      </c>
      <c r="B321" s="5" t="s">
        <v>152</v>
      </c>
      <c r="C321" s="5" t="s">
        <v>430</v>
      </c>
      <c r="D321" s="5" t="s">
        <v>430</v>
      </c>
      <c r="E321" s="5" t="s">
        <v>431</v>
      </c>
      <c r="F321" s="7">
        <v>40001568</v>
      </c>
      <c r="G321" s="5" t="s">
        <v>432</v>
      </c>
      <c r="H321" s="5" t="s">
        <v>433</v>
      </c>
      <c r="I321" s="5" t="s">
        <v>434</v>
      </c>
      <c r="J321" s="6">
        <v>1</v>
      </c>
      <c r="K321" s="5" t="s">
        <v>1375</v>
      </c>
      <c r="L321" s="5" t="s">
        <v>1376</v>
      </c>
      <c r="M321" s="8" t="s">
        <v>1377</v>
      </c>
      <c r="N321" s="8" t="s">
        <v>1366</v>
      </c>
      <c r="O321" s="6">
        <v>3.1666998863220215</v>
      </c>
      <c r="P321" s="6">
        <v>3.1666998863220215</v>
      </c>
      <c r="Q321" s="7">
        <v>1</v>
      </c>
      <c r="R321" s="7">
        <v>4</v>
      </c>
    </row>
    <row r="323" spans="1:18">
      <c r="A323" s="4" t="s">
        <v>0</v>
      </c>
      <c r="B323" s="4" t="s">
        <v>62</v>
      </c>
      <c r="C323" s="4" t="s">
        <v>334</v>
      </c>
      <c r="D323" s="4" t="s">
        <v>335</v>
      </c>
      <c r="E323" s="4" t="s">
        <v>336</v>
      </c>
      <c r="F323" s="4" t="s">
        <v>337</v>
      </c>
      <c r="G323" s="4" t="s">
        <v>338</v>
      </c>
      <c r="H323" s="4" t="s">
        <v>339</v>
      </c>
      <c r="I323" s="4" t="s">
        <v>340</v>
      </c>
      <c r="J323" s="4" t="s">
        <v>123</v>
      </c>
      <c r="K323" s="4" t="s">
        <v>341</v>
      </c>
      <c r="L323" s="4" t="s">
        <v>342</v>
      </c>
      <c r="M323" s="4" t="s">
        <v>13</v>
      </c>
      <c r="N323" s="4" t="s">
        <v>343</v>
      </c>
      <c r="O323" s="4" t="s">
        <v>131</v>
      </c>
      <c r="P323" s="4" t="s">
        <v>326</v>
      </c>
      <c r="Q323" s="4" t="s">
        <v>344</v>
      </c>
      <c r="R323" s="4" t="s">
        <v>345</v>
      </c>
    </row>
    <row r="324" spans="1:18">
      <c r="A324" s="5" t="s">
        <v>55</v>
      </c>
      <c r="B324" s="5" t="s">
        <v>152</v>
      </c>
      <c r="C324" s="5" t="s">
        <v>420</v>
      </c>
      <c r="D324" s="5" t="s">
        <v>421</v>
      </c>
      <c r="E324" s="5" t="s">
        <v>422</v>
      </c>
      <c r="F324" s="7">
        <v>16600522</v>
      </c>
      <c r="G324" s="5" t="s">
        <v>423</v>
      </c>
      <c r="H324" s="5" t="s">
        <v>424</v>
      </c>
      <c r="I324" s="5" t="s">
        <v>425</v>
      </c>
      <c r="J324" s="6">
        <v>1</v>
      </c>
      <c r="K324" s="5" t="s">
        <v>1378</v>
      </c>
      <c r="L324" s="5" t="s">
        <v>1364</v>
      </c>
      <c r="M324" s="8" t="s">
        <v>680</v>
      </c>
      <c r="N324" s="8" t="s">
        <v>900</v>
      </c>
      <c r="O324" s="6">
        <v>3</v>
      </c>
      <c r="P324" s="6">
        <v>3</v>
      </c>
      <c r="Q324" s="7">
        <v>1</v>
      </c>
      <c r="R324" s="7">
        <v>9</v>
      </c>
    </row>
    <row r="326" spans="1:18">
      <c r="A326" s="4" t="s">
        <v>0</v>
      </c>
      <c r="B326" s="4" t="s">
        <v>62</v>
      </c>
      <c r="C326" s="4" t="s">
        <v>334</v>
      </c>
      <c r="D326" s="4" t="s">
        <v>335</v>
      </c>
      <c r="E326" s="4" t="s">
        <v>336</v>
      </c>
      <c r="F326" s="4" t="s">
        <v>337</v>
      </c>
      <c r="G326" s="4" t="s">
        <v>338</v>
      </c>
      <c r="H326" s="4" t="s">
        <v>339</v>
      </c>
      <c r="I326" s="4" t="s">
        <v>340</v>
      </c>
      <c r="J326" s="4" t="s">
        <v>123</v>
      </c>
      <c r="K326" s="4" t="s">
        <v>341</v>
      </c>
      <c r="L326" s="4" t="s">
        <v>342</v>
      </c>
      <c r="M326" s="4" t="s">
        <v>13</v>
      </c>
      <c r="N326" s="4" t="s">
        <v>343</v>
      </c>
      <c r="O326" s="4" t="s">
        <v>131</v>
      </c>
      <c r="P326" s="4" t="s">
        <v>326</v>
      </c>
      <c r="Q326" s="4" t="s">
        <v>344</v>
      </c>
      <c r="R326" s="4" t="s">
        <v>345</v>
      </c>
    </row>
    <row r="327" spans="1:18">
      <c r="A327" s="5" t="s">
        <v>55</v>
      </c>
      <c r="B327" s="5" t="s">
        <v>152</v>
      </c>
      <c r="C327" s="5" t="s">
        <v>584</v>
      </c>
      <c r="D327" s="5" t="s">
        <v>585</v>
      </c>
      <c r="E327" s="5" t="s">
        <v>586</v>
      </c>
      <c r="F327" s="7">
        <v>18003188</v>
      </c>
      <c r="G327" s="5" t="s">
        <v>587</v>
      </c>
      <c r="H327" s="5" t="s">
        <v>351</v>
      </c>
      <c r="I327" s="5" t="s">
        <v>369</v>
      </c>
      <c r="J327" s="6">
        <v>1</v>
      </c>
      <c r="K327" s="5" t="s">
        <v>1379</v>
      </c>
      <c r="L327" s="5" t="s">
        <v>589</v>
      </c>
      <c r="M327" s="8" t="s">
        <v>590</v>
      </c>
      <c r="N327" s="8" t="s">
        <v>1153</v>
      </c>
      <c r="O327" s="6">
        <v>2.4166998863220215</v>
      </c>
      <c r="P327" s="6">
        <v>2.4166998863220215</v>
      </c>
      <c r="Q327" s="7">
        <v>2</v>
      </c>
      <c r="R327" s="7">
        <v>0</v>
      </c>
    </row>
    <row r="328" spans="1:18">
      <c r="A328" s="5" t="s">
        <v>55</v>
      </c>
      <c r="B328" s="5" t="s">
        <v>152</v>
      </c>
      <c r="C328" s="5" t="s">
        <v>562</v>
      </c>
      <c r="D328" s="5" t="s">
        <v>562</v>
      </c>
      <c r="E328" s="5" t="s">
        <v>563</v>
      </c>
      <c r="F328" s="7">
        <v>30104115</v>
      </c>
      <c r="G328" s="5" t="s">
        <v>1380</v>
      </c>
      <c r="H328" s="5" t="s">
        <v>467</v>
      </c>
      <c r="I328" s="5" t="s">
        <v>468</v>
      </c>
      <c r="J328" s="6">
        <v>1</v>
      </c>
      <c r="K328" s="5" t="s">
        <v>1381</v>
      </c>
      <c r="L328" s="5" t="s">
        <v>1382</v>
      </c>
      <c r="M328" s="8" t="s">
        <v>1322</v>
      </c>
      <c r="N328" s="8" t="s">
        <v>576</v>
      </c>
      <c r="O328" s="6">
        <v>2.3333001136779785</v>
      </c>
      <c r="P328" s="6">
        <v>2.3333001136779785</v>
      </c>
      <c r="Q328" s="7">
        <v>1</v>
      </c>
      <c r="R328" s="7">
        <v>6</v>
      </c>
    </row>
    <row r="329" spans="1:18">
      <c r="A329" s="5" t="s">
        <v>55</v>
      </c>
      <c r="B329" s="5" t="s">
        <v>152</v>
      </c>
      <c r="C329" s="5" t="s">
        <v>494</v>
      </c>
      <c r="D329" s="5" t="s">
        <v>495</v>
      </c>
      <c r="E329" s="5" t="s">
        <v>496</v>
      </c>
      <c r="F329" s="7">
        <v>18003931</v>
      </c>
      <c r="G329" s="5" t="s">
        <v>497</v>
      </c>
      <c r="H329" s="5" t="s">
        <v>351</v>
      </c>
      <c r="I329" s="5" t="s">
        <v>352</v>
      </c>
      <c r="J329" s="6">
        <v>1</v>
      </c>
      <c r="K329" s="5" t="s">
        <v>498</v>
      </c>
      <c r="L329" s="5" t="s">
        <v>1383</v>
      </c>
      <c r="M329" s="8" t="s">
        <v>594</v>
      </c>
      <c r="N329" s="8" t="s">
        <v>412</v>
      </c>
      <c r="O329" s="6">
        <v>1.916700005531311</v>
      </c>
      <c r="P329" s="6">
        <v>1.916700005531311</v>
      </c>
      <c r="Q329" s="7">
        <v>4</v>
      </c>
      <c r="R329" s="7">
        <v>1</v>
      </c>
    </row>
    <row r="330" spans="1:18">
      <c r="A330" s="5" t="s">
        <v>55</v>
      </c>
      <c r="B330" s="5" t="s">
        <v>152</v>
      </c>
      <c r="C330" s="5" t="s">
        <v>541</v>
      </c>
      <c r="D330" s="5" t="s">
        <v>458</v>
      </c>
      <c r="E330" s="5" t="s">
        <v>542</v>
      </c>
      <c r="F330" s="7">
        <v>20010241</v>
      </c>
      <c r="G330" s="5" t="s">
        <v>543</v>
      </c>
      <c r="H330" s="5" t="s">
        <v>351</v>
      </c>
      <c r="I330" s="5" t="s">
        <v>352</v>
      </c>
      <c r="J330" s="6">
        <v>1</v>
      </c>
      <c r="K330" s="5" t="s">
        <v>1384</v>
      </c>
      <c r="L330" s="5" t="s">
        <v>1385</v>
      </c>
      <c r="M330" s="8" t="s">
        <v>594</v>
      </c>
      <c r="N330" s="8" t="s">
        <v>1150</v>
      </c>
      <c r="O330" s="6">
        <v>1.916700005531311</v>
      </c>
      <c r="P330" s="6">
        <v>1.916700005531311</v>
      </c>
      <c r="Q330" s="7">
        <v>2</v>
      </c>
      <c r="R330" s="7">
        <v>2</v>
      </c>
    </row>
    <row r="332" spans="1:18">
      <c r="A332" s="4" t="s">
        <v>0</v>
      </c>
      <c r="B332" s="4" t="s">
        <v>62</v>
      </c>
      <c r="C332" s="4" t="s">
        <v>334</v>
      </c>
      <c r="D332" s="4" t="s">
        <v>335</v>
      </c>
      <c r="E332" s="4" t="s">
        <v>336</v>
      </c>
      <c r="F332" s="4" t="s">
        <v>337</v>
      </c>
      <c r="G332" s="4" t="s">
        <v>338</v>
      </c>
      <c r="H332" s="4" t="s">
        <v>339</v>
      </c>
      <c r="I332" s="4" t="s">
        <v>340</v>
      </c>
      <c r="J332" s="4" t="s">
        <v>123</v>
      </c>
      <c r="K332" s="4" t="s">
        <v>341</v>
      </c>
      <c r="L332" s="4" t="s">
        <v>342</v>
      </c>
      <c r="M332" s="4" t="s">
        <v>13</v>
      </c>
      <c r="N332" s="4" t="s">
        <v>343</v>
      </c>
      <c r="O332" s="4" t="s">
        <v>131</v>
      </c>
      <c r="P332" s="4" t="s">
        <v>326</v>
      </c>
      <c r="Q332" s="4" t="s">
        <v>344</v>
      </c>
      <c r="R332" s="4" t="s">
        <v>345</v>
      </c>
    </row>
    <row r="333" spans="1:18">
      <c r="A333" s="5" t="s">
        <v>55</v>
      </c>
      <c r="B333" s="5" t="s">
        <v>152</v>
      </c>
      <c r="C333" s="5" t="s">
        <v>591</v>
      </c>
      <c r="D333" s="5" t="s">
        <v>49</v>
      </c>
      <c r="E333" s="5" t="s">
        <v>592</v>
      </c>
      <c r="F333" s="7">
        <v>20026895</v>
      </c>
      <c r="G333" s="5" t="s">
        <v>580</v>
      </c>
      <c r="H333" s="5" t="s">
        <v>351</v>
      </c>
      <c r="I333" s="5" t="s">
        <v>369</v>
      </c>
      <c r="J333" s="6">
        <v>1</v>
      </c>
      <c r="K333" s="5" t="s">
        <v>1386</v>
      </c>
      <c r="L333" s="5" t="s">
        <v>444</v>
      </c>
      <c r="M333" s="8" t="s">
        <v>594</v>
      </c>
      <c r="N333" s="8" t="s">
        <v>660</v>
      </c>
      <c r="O333" s="6">
        <v>1.916700005531311</v>
      </c>
      <c r="P333" s="6">
        <v>1.916700005531311</v>
      </c>
      <c r="Q333" s="7">
        <v>1</v>
      </c>
      <c r="R333" s="7">
        <v>1</v>
      </c>
    </row>
    <row r="335" spans="1:18">
      <c r="A335" s="4" t="s">
        <v>0</v>
      </c>
      <c r="B335" s="4" t="s">
        <v>62</v>
      </c>
      <c r="C335" s="4" t="s">
        <v>334</v>
      </c>
      <c r="D335" s="4" t="s">
        <v>335</v>
      </c>
      <c r="E335" s="4" t="s">
        <v>336</v>
      </c>
      <c r="F335" s="4" t="s">
        <v>337</v>
      </c>
      <c r="G335" s="4" t="s">
        <v>338</v>
      </c>
      <c r="H335" s="4" t="s">
        <v>339</v>
      </c>
      <c r="I335" s="4" t="s">
        <v>340</v>
      </c>
      <c r="J335" s="4" t="s">
        <v>123</v>
      </c>
      <c r="K335" s="4" t="s">
        <v>341</v>
      </c>
      <c r="L335" s="4" t="s">
        <v>342</v>
      </c>
      <c r="M335" s="4" t="s">
        <v>13</v>
      </c>
      <c r="N335" s="4" t="s">
        <v>343</v>
      </c>
      <c r="O335" s="4" t="s">
        <v>131</v>
      </c>
      <c r="P335" s="4" t="s">
        <v>326</v>
      </c>
      <c r="Q335" s="4" t="s">
        <v>344</v>
      </c>
      <c r="R335" s="4" t="s">
        <v>345</v>
      </c>
    </row>
    <row r="336" spans="1:18">
      <c r="A336" s="5" t="s">
        <v>55</v>
      </c>
      <c r="B336" s="5" t="s">
        <v>152</v>
      </c>
      <c r="C336" s="5" t="s">
        <v>555</v>
      </c>
      <c r="D336" s="5" t="s">
        <v>458</v>
      </c>
      <c r="E336" s="5" t="s">
        <v>556</v>
      </c>
      <c r="F336" s="7">
        <v>18002127</v>
      </c>
      <c r="G336" s="5" t="s">
        <v>557</v>
      </c>
      <c r="H336" s="5" t="s">
        <v>351</v>
      </c>
      <c r="I336" s="5" t="s">
        <v>558</v>
      </c>
      <c r="J336" s="6">
        <v>1</v>
      </c>
      <c r="K336" s="5" t="s">
        <v>559</v>
      </c>
      <c r="L336" s="5" t="s">
        <v>560</v>
      </c>
      <c r="M336" s="8" t="s">
        <v>824</v>
      </c>
      <c r="N336" s="8" t="s">
        <v>1387</v>
      </c>
      <c r="O336" s="6">
        <v>1.833299994468689</v>
      </c>
      <c r="P336" s="6">
        <v>1.833299994468689</v>
      </c>
      <c r="Q336" s="7">
        <v>2</v>
      </c>
      <c r="R336" s="7">
        <v>1</v>
      </c>
    </row>
    <row r="338" spans="1:18">
      <c r="A338" s="4" t="s">
        <v>0</v>
      </c>
      <c r="B338" s="4" t="s">
        <v>62</v>
      </c>
      <c r="C338" s="4" t="s">
        <v>334</v>
      </c>
      <c r="D338" s="4" t="s">
        <v>335</v>
      </c>
      <c r="E338" s="4" t="s">
        <v>336</v>
      </c>
      <c r="F338" s="4" t="s">
        <v>337</v>
      </c>
      <c r="G338" s="4" t="s">
        <v>338</v>
      </c>
      <c r="H338" s="4" t="s">
        <v>339</v>
      </c>
      <c r="I338" s="4" t="s">
        <v>340</v>
      </c>
      <c r="J338" s="4" t="s">
        <v>123</v>
      </c>
      <c r="K338" s="4" t="s">
        <v>341</v>
      </c>
      <c r="L338" s="4" t="s">
        <v>342</v>
      </c>
      <c r="M338" s="4" t="s">
        <v>13</v>
      </c>
      <c r="N338" s="4" t="s">
        <v>343</v>
      </c>
      <c r="O338" s="4" t="s">
        <v>131</v>
      </c>
      <c r="P338" s="4" t="s">
        <v>326</v>
      </c>
      <c r="Q338" s="4" t="s">
        <v>344</v>
      </c>
      <c r="R338" s="4" t="s">
        <v>345</v>
      </c>
    </row>
    <row r="339" spans="1:18">
      <c r="A339" s="5" t="s">
        <v>55</v>
      </c>
      <c r="B339" s="5" t="s">
        <v>152</v>
      </c>
      <c r="C339" s="5" t="s">
        <v>555</v>
      </c>
      <c r="D339" s="5" t="s">
        <v>458</v>
      </c>
      <c r="E339" s="5" t="s">
        <v>556</v>
      </c>
      <c r="F339" s="7">
        <v>18002127</v>
      </c>
      <c r="G339" s="5" t="s">
        <v>557</v>
      </c>
      <c r="H339" s="5" t="s">
        <v>351</v>
      </c>
      <c r="I339" s="5" t="s">
        <v>558</v>
      </c>
      <c r="J339" s="6">
        <v>1</v>
      </c>
      <c r="K339" s="5" t="s">
        <v>1388</v>
      </c>
      <c r="L339" s="5" t="s">
        <v>1389</v>
      </c>
      <c r="M339" s="8" t="s">
        <v>869</v>
      </c>
      <c r="N339" s="8" t="s">
        <v>869</v>
      </c>
      <c r="O339" s="6">
        <v>1.75</v>
      </c>
      <c r="P339" s="6">
        <v>1.75</v>
      </c>
      <c r="Q339" s="7">
        <v>1</v>
      </c>
      <c r="R339" s="7">
        <v>0</v>
      </c>
    </row>
    <row r="341" spans="1:18">
      <c r="A341" s="4" t="s">
        <v>0</v>
      </c>
      <c r="B341" s="4" t="s">
        <v>62</v>
      </c>
      <c r="C341" s="4" t="s">
        <v>334</v>
      </c>
      <c r="D341" s="4" t="s">
        <v>335</v>
      </c>
      <c r="E341" s="4" t="s">
        <v>336</v>
      </c>
      <c r="F341" s="4" t="s">
        <v>337</v>
      </c>
      <c r="G341" s="4" t="s">
        <v>338</v>
      </c>
      <c r="H341" s="4" t="s">
        <v>339</v>
      </c>
      <c r="I341" s="4" t="s">
        <v>340</v>
      </c>
      <c r="J341" s="4" t="s">
        <v>123</v>
      </c>
      <c r="K341" s="4" t="s">
        <v>341</v>
      </c>
      <c r="L341" s="4" t="s">
        <v>342</v>
      </c>
      <c r="M341" s="4" t="s">
        <v>13</v>
      </c>
      <c r="N341" s="4" t="s">
        <v>343</v>
      </c>
      <c r="O341" s="4" t="s">
        <v>131</v>
      </c>
      <c r="P341" s="4" t="s">
        <v>326</v>
      </c>
      <c r="Q341" s="4" t="s">
        <v>344</v>
      </c>
      <c r="R341" s="4" t="s">
        <v>345</v>
      </c>
    </row>
    <row r="342" spans="1:18">
      <c r="A342" s="5" t="s">
        <v>55</v>
      </c>
      <c r="B342" s="5" t="s">
        <v>152</v>
      </c>
      <c r="C342" s="5" t="s">
        <v>577</v>
      </c>
      <c r="D342" s="5" t="s">
        <v>578</v>
      </c>
      <c r="E342" s="5" t="s">
        <v>579</v>
      </c>
      <c r="F342" s="7">
        <v>18003804</v>
      </c>
      <c r="G342" s="5" t="s">
        <v>580</v>
      </c>
      <c r="H342" s="5" t="s">
        <v>351</v>
      </c>
      <c r="I342" s="5" t="s">
        <v>352</v>
      </c>
      <c r="J342" s="6">
        <v>1</v>
      </c>
      <c r="K342" s="5" t="s">
        <v>1390</v>
      </c>
      <c r="L342" s="5" t="s">
        <v>1391</v>
      </c>
      <c r="M342" s="8" t="s">
        <v>1392</v>
      </c>
      <c r="N342" s="8" t="s">
        <v>1392</v>
      </c>
      <c r="O342" s="6">
        <v>1.583299994468689</v>
      </c>
      <c r="P342" s="6">
        <v>1.583299994468689</v>
      </c>
      <c r="Q342" s="7">
        <v>1</v>
      </c>
      <c r="R342" s="7">
        <v>0</v>
      </c>
    </row>
    <row r="344" spans="1:18">
      <c r="A344" s="4" t="s">
        <v>0</v>
      </c>
      <c r="B344" s="4" t="s">
        <v>62</v>
      </c>
      <c r="C344" s="4" t="s">
        <v>334</v>
      </c>
      <c r="D344" s="4" t="s">
        <v>335</v>
      </c>
      <c r="E344" s="4" t="s">
        <v>336</v>
      </c>
      <c r="F344" s="4" t="s">
        <v>337</v>
      </c>
      <c r="G344" s="4" t="s">
        <v>338</v>
      </c>
      <c r="H344" s="4" t="s">
        <v>339</v>
      </c>
      <c r="I344" s="4" t="s">
        <v>340</v>
      </c>
      <c r="J344" s="4" t="s">
        <v>123</v>
      </c>
      <c r="K344" s="4" t="s">
        <v>341</v>
      </c>
      <c r="L344" s="4" t="s">
        <v>342</v>
      </c>
      <c r="M344" s="4" t="s">
        <v>13</v>
      </c>
      <c r="N344" s="4" t="s">
        <v>343</v>
      </c>
      <c r="O344" s="4" t="s">
        <v>131</v>
      </c>
      <c r="P344" s="4" t="s">
        <v>326</v>
      </c>
      <c r="Q344" s="4" t="s">
        <v>344</v>
      </c>
      <c r="R344" s="4" t="s">
        <v>345</v>
      </c>
    </row>
    <row r="345" spans="1:18">
      <c r="A345" s="5" t="s">
        <v>55</v>
      </c>
      <c r="B345" s="5" t="s">
        <v>152</v>
      </c>
      <c r="C345" s="5" t="s">
        <v>541</v>
      </c>
      <c r="D345" s="5" t="s">
        <v>458</v>
      </c>
      <c r="E345" s="5" t="s">
        <v>542</v>
      </c>
      <c r="F345" s="7">
        <v>20010241</v>
      </c>
      <c r="G345" s="5" t="s">
        <v>543</v>
      </c>
      <c r="H345" s="5" t="s">
        <v>351</v>
      </c>
      <c r="I345" s="5" t="s">
        <v>352</v>
      </c>
      <c r="J345" s="6">
        <v>1</v>
      </c>
      <c r="K345" s="5" t="s">
        <v>1393</v>
      </c>
      <c r="L345" s="5" t="s">
        <v>1385</v>
      </c>
      <c r="M345" s="8" t="s">
        <v>935</v>
      </c>
      <c r="N345" s="8" t="s">
        <v>554</v>
      </c>
      <c r="O345" s="6">
        <v>1.5</v>
      </c>
      <c r="P345" s="6">
        <v>1.5</v>
      </c>
      <c r="Q345" s="7">
        <v>1</v>
      </c>
      <c r="R345" s="7">
        <v>3</v>
      </c>
    </row>
    <row r="347" spans="1:18">
      <c r="A347" s="4" t="s">
        <v>0</v>
      </c>
      <c r="B347" s="4" t="s">
        <v>62</v>
      </c>
      <c r="C347" s="4" t="s">
        <v>334</v>
      </c>
      <c r="D347" s="4" t="s">
        <v>335</v>
      </c>
      <c r="E347" s="4" t="s">
        <v>336</v>
      </c>
      <c r="F347" s="4" t="s">
        <v>337</v>
      </c>
      <c r="G347" s="4" t="s">
        <v>338</v>
      </c>
      <c r="H347" s="4" t="s">
        <v>339</v>
      </c>
      <c r="I347" s="4" t="s">
        <v>340</v>
      </c>
      <c r="J347" s="4" t="s">
        <v>123</v>
      </c>
      <c r="K347" s="4" t="s">
        <v>341</v>
      </c>
      <c r="L347" s="4" t="s">
        <v>342</v>
      </c>
      <c r="M347" s="4" t="s">
        <v>13</v>
      </c>
      <c r="N347" s="4" t="s">
        <v>343</v>
      </c>
      <c r="O347" s="4" t="s">
        <v>131</v>
      </c>
      <c r="P347" s="4" t="s">
        <v>326</v>
      </c>
      <c r="Q347" s="4" t="s">
        <v>344</v>
      </c>
      <c r="R347" s="4" t="s">
        <v>345</v>
      </c>
    </row>
    <row r="348" spans="1:18">
      <c r="A348" s="5" t="s">
        <v>55</v>
      </c>
      <c r="B348" s="5" t="s">
        <v>152</v>
      </c>
      <c r="C348" s="5" t="s">
        <v>430</v>
      </c>
      <c r="D348" s="5" t="s">
        <v>430</v>
      </c>
      <c r="E348" s="5" t="s">
        <v>431</v>
      </c>
      <c r="F348" s="7">
        <v>40001568</v>
      </c>
      <c r="G348" s="5" t="s">
        <v>432</v>
      </c>
      <c r="H348" s="5" t="s">
        <v>433</v>
      </c>
      <c r="I348" s="5" t="s">
        <v>434</v>
      </c>
      <c r="J348" s="6">
        <v>1</v>
      </c>
      <c r="K348" s="5" t="s">
        <v>1239</v>
      </c>
      <c r="L348" s="5" t="s">
        <v>1394</v>
      </c>
      <c r="M348" s="8" t="s">
        <v>389</v>
      </c>
      <c r="N348" s="8" t="s">
        <v>1334</v>
      </c>
      <c r="O348" s="6">
        <v>1.416700005531311</v>
      </c>
      <c r="P348" s="6">
        <v>1.416700005531311</v>
      </c>
      <c r="Q348" s="7">
        <v>2</v>
      </c>
      <c r="R348" s="7">
        <v>4</v>
      </c>
    </row>
    <row r="350" spans="1:18">
      <c r="A350" s="4" t="s">
        <v>0</v>
      </c>
      <c r="B350" s="4" t="s">
        <v>62</v>
      </c>
      <c r="C350" s="4" t="s">
        <v>334</v>
      </c>
      <c r="D350" s="4" t="s">
        <v>335</v>
      </c>
      <c r="E350" s="4" t="s">
        <v>336</v>
      </c>
      <c r="F350" s="4" t="s">
        <v>337</v>
      </c>
      <c r="G350" s="4" t="s">
        <v>338</v>
      </c>
      <c r="H350" s="4" t="s">
        <v>339</v>
      </c>
      <c r="I350" s="4" t="s">
        <v>340</v>
      </c>
      <c r="J350" s="4" t="s">
        <v>123</v>
      </c>
      <c r="K350" s="4" t="s">
        <v>341</v>
      </c>
      <c r="L350" s="4" t="s">
        <v>342</v>
      </c>
      <c r="M350" s="4" t="s">
        <v>13</v>
      </c>
      <c r="N350" s="4" t="s">
        <v>343</v>
      </c>
      <c r="O350" s="4" t="s">
        <v>131</v>
      </c>
      <c r="P350" s="4" t="s">
        <v>326</v>
      </c>
      <c r="Q350" s="4" t="s">
        <v>344</v>
      </c>
      <c r="R350" s="4" t="s">
        <v>345</v>
      </c>
    </row>
    <row r="351" spans="1:18">
      <c r="A351" s="5" t="s">
        <v>55</v>
      </c>
      <c r="B351" s="5" t="s">
        <v>152</v>
      </c>
      <c r="C351" s="5" t="s">
        <v>494</v>
      </c>
      <c r="D351" s="5" t="s">
        <v>495</v>
      </c>
      <c r="E351" s="5" t="s">
        <v>496</v>
      </c>
      <c r="F351" s="7">
        <v>18003931</v>
      </c>
      <c r="G351" s="5" t="s">
        <v>497</v>
      </c>
      <c r="H351" s="5" t="s">
        <v>351</v>
      </c>
      <c r="I351" s="5" t="s">
        <v>352</v>
      </c>
      <c r="J351" s="6">
        <v>1</v>
      </c>
      <c r="K351" s="5" t="s">
        <v>1395</v>
      </c>
      <c r="L351" s="5" t="s">
        <v>1396</v>
      </c>
      <c r="M351" s="8" t="s">
        <v>438</v>
      </c>
      <c r="N351" s="8" t="s">
        <v>1397</v>
      </c>
      <c r="O351" s="6">
        <v>1.25</v>
      </c>
      <c r="P351" s="6">
        <v>1.25</v>
      </c>
      <c r="Q351" s="7">
        <v>3</v>
      </c>
      <c r="R351" s="7">
        <v>20</v>
      </c>
    </row>
    <row r="353" spans="1:18">
      <c r="A353" s="4" t="s">
        <v>0</v>
      </c>
      <c r="B353" s="4" t="s">
        <v>62</v>
      </c>
      <c r="C353" s="4" t="s">
        <v>334</v>
      </c>
      <c r="D353" s="4" t="s">
        <v>335</v>
      </c>
      <c r="E353" s="4" t="s">
        <v>336</v>
      </c>
      <c r="F353" s="4" t="s">
        <v>337</v>
      </c>
      <c r="G353" s="4" t="s">
        <v>338</v>
      </c>
      <c r="H353" s="4" t="s">
        <v>339</v>
      </c>
      <c r="I353" s="4" t="s">
        <v>340</v>
      </c>
      <c r="J353" s="4" t="s">
        <v>123</v>
      </c>
      <c r="K353" s="4" t="s">
        <v>341</v>
      </c>
      <c r="L353" s="4" t="s">
        <v>342</v>
      </c>
      <c r="M353" s="4" t="s">
        <v>13</v>
      </c>
      <c r="N353" s="4" t="s">
        <v>343</v>
      </c>
      <c r="O353" s="4" t="s">
        <v>131</v>
      </c>
      <c r="P353" s="4" t="s">
        <v>326</v>
      </c>
      <c r="Q353" s="4" t="s">
        <v>344</v>
      </c>
      <c r="R353" s="4" t="s">
        <v>345</v>
      </c>
    </row>
    <row r="354" spans="1:18">
      <c r="A354" s="5" t="s">
        <v>55</v>
      </c>
      <c r="B354" s="5" t="s">
        <v>152</v>
      </c>
      <c r="C354" s="5" t="s">
        <v>562</v>
      </c>
      <c r="D354" s="5" t="s">
        <v>562</v>
      </c>
      <c r="E354" s="5" t="s">
        <v>563</v>
      </c>
      <c r="F354" s="7">
        <v>30104115</v>
      </c>
      <c r="G354" s="5" t="s">
        <v>1380</v>
      </c>
      <c r="H354" s="5" t="s">
        <v>467</v>
      </c>
      <c r="I354" s="5" t="s">
        <v>468</v>
      </c>
      <c r="J354" s="6">
        <v>1</v>
      </c>
      <c r="K354" s="5" t="s">
        <v>565</v>
      </c>
      <c r="L354" s="5" t="s">
        <v>566</v>
      </c>
      <c r="M354" s="8" t="s">
        <v>438</v>
      </c>
      <c r="N354" s="8" t="s">
        <v>540</v>
      </c>
      <c r="O354" s="6">
        <v>1.25</v>
      </c>
      <c r="P354" s="6">
        <v>0</v>
      </c>
      <c r="Q354" s="7">
        <v>1</v>
      </c>
      <c r="R354" s="7">
        <v>6</v>
      </c>
    </row>
    <row r="356" spans="1:18">
      <c r="A356" s="4" t="s">
        <v>0</v>
      </c>
      <c r="B356" s="4" t="s">
        <v>62</v>
      </c>
      <c r="C356" s="4" t="s">
        <v>334</v>
      </c>
      <c r="D356" s="4" t="s">
        <v>335</v>
      </c>
      <c r="E356" s="4" t="s">
        <v>336</v>
      </c>
      <c r="F356" s="4" t="s">
        <v>337</v>
      </c>
      <c r="G356" s="4" t="s">
        <v>338</v>
      </c>
      <c r="H356" s="4" t="s">
        <v>339</v>
      </c>
      <c r="I356" s="4" t="s">
        <v>340</v>
      </c>
      <c r="J356" s="4" t="s">
        <v>123</v>
      </c>
      <c r="K356" s="4" t="s">
        <v>341</v>
      </c>
      <c r="L356" s="4" t="s">
        <v>342</v>
      </c>
      <c r="M356" s="4" t="s">
        <v>13</v>
      </c>
      <c r="N356" s="4" t="s">
        <v>343</v>
      </c>
      <c r="O356" s="4" t="s">
        <v>131</v>
      </c>
      <c r="P356" s="4" t="s">
        <v>326</v>
      </c>
      <c r="Q356" s="4" t="s">
        <v>344</v>
      </c>
      <c r="R356" s="4" t="s">
        <v>345</v>
      </c>
    </row>
    <row r="357" spans="1:18">
      <c r="A357" s="5" t="s">
        <v>55</v>
      </c>
      <c r="B357" s="5" t="s">
        <v>152</v>
      </c>
      <c r="C357" s="5" t="s">
        <v>464</v>
      </c>
      <c r="D357" s="5" t="s">
        <v>464</v>
      </c>
      <c r="E357" s="5" t="s">
        <v>465</v>
      </c>
      <c r="F357" s="5" t="s">
        <v>49</v>
      </c>
      <c r="G357" s="5" t="s">
        <v>1293</v>
      </c>
      <c r="H357" s="5" t="s">
        <v>467</v>
      </c>
      <c r="I357" s="5" t="s">
        <v>468</v>
      </c>
      <c r="J357" s="6">
        <v>1</v>
      </c>
      <c r="K357" s="5" t="s">
        <v>1398</v>
      </c>
      <c r="L357" s="5" t="s">
        <v>1399</v>
      </c>
      <c r="M357" s="8" t="s">
        <v>1156</v>
      </c>
      <c r="N357" s="8" t="s">
        <v>1400</v>
      </c>
      <c r="O357" s="6">
        <v>1.083299994468689</v>
      </c>
      <c r="P357" s="6">
        <v>1.083299994468689</v>
      </c>
      <c r="Q357" s="7">
        <v>1</v>
      </c>
      <c r="R357" s="7">
        <v>2</v>
      </c>
    </row>
    <row r="359" spans="1:18">
      <c r="A359" s="4" t="s">
        <v>0</v>
      </c>
      <c r="B359" s="4" t="s">
        <v>62</v>
      </c>
      <c r="C359" s="4" t="s">
        <v>334</v>
      </c>
      <c r="D359" s="4" t="s">
        <v>335</v>
      </c>
      <c r="E359" s="4" t="s">
        <v>336</v>
      </c>
      <c r="F359" s="4" t="s">
        <v>337</v>
      </c>
      <c r="G359" s="4" t="s">
        <v>338</v>
      </c>
      <c r="H359" s="4" t="s">
        <v>339</v>
      </c>
      <c r="I359" s="4" t="s">
        <v>340</v>
      </c>
      <c r="J359" s="4" t="s">
        <v>123</v>
      </c>
      <c r="K359" s="4" t="s">
        <v>341</v>
      </c>
      <c r="L359" s="4" t="s">
        <v>342</v>
      </c>
      <c r="M359" s="4" t="s">
        <v>13</v>
      </c>
      <c r="N359" s="4" t="s">
        <v>343</v>
      </c>
      <c r="O359" s="4" t="s">
        <v>131</v>
      </c>
      <c r="P359" s="4" t="s">
        <v>326</v>
      </c>
      <c r="Q359" s="4" t="s">
        <v>344</v>
      </c>
      <c r="R359" s="4" t="s">
        <v>345</v>
      </c>
    </row>
    <row r="360" spans="1:18">
      <c r="A360" s="5" t="s">
        <v>55</v>
      </c>
      <c r="B360" s="5" t="s">
        <v>152</v>
      </c>
      <c r="C360" s="5" t="s">
        <v>494</v>
      </c>
      <c r="D360" s="5" t="s">
        <v>495</v>
      </c>
      <c r="E360" s="5" t="s">
        <v>496</v>
      </c>
      <c r="F360" s="7">
        <v>18003931</v>
      </c>
      <c r="G360" s="5" t="s">
        <v>497</v>
      </c>
      <c r="H360" s="5" t="s">
        <v>351</v>
      </c>
      <c r="I360" s="5" t="s">
        <v>352</v>
      </c>
      <c r="J360" s="6">
        <v>1</v>
      </c>
      <c r="K360" s="5" t="s">
        <v>1395</v>
      </c>
      <c r="L360" s="5" t="s">
        <v>499</v>
      </c>
      <c r="M360" s="8" t="s">
        <v>707</v>
      </c>
      <c r="N360" s="8" t="s">
        <v>1401</v>
      </c>
      <c r="O360" s="6">
        <v>1</v>
      </c>
      <c r="P360" s="6">
        <v>1</v>
      </c>
      <c r="Q360" s="7">
        <v>3</v>
      </c>
      <c r="R360" s="7">
        <v>21</v>
      </c>
    </row>
    <row r="362" spans="1:18">
      <c r="A362" s="4" t="s">
        <v>0</v>
      </c>
      <c r="B362" s="4" t="s">
        <v>62</v>
      </c>
      <c r="C362" s="4" t="s">
        <v>334</v>
      </c>
      <c r="D362" s="4" t="s">
        <v>335</v>
      </c>
      <c r="E362" s="4" t="s">
        <v>336</v>
      </c>
      <c r="F362" s="4" t="s">
        <v>337</v>
      </c>
      <c r="G362" s="4" t="s">
        <v>338</v>
      </c>
      <c r="H362" s="4" t="s">
        <v>339</v>
      </c>
      <c r="I362" s="4" t="s">
        <v>340</v>
      </c>
      <c r="J362" s="4" t="s">
        <v>123</v>
      </c>
      <c r="K362" s="4" t="s">
        <v>341</v>
      </c>
      <c r="L362" s="4" t="s">
        <v>342</v>
      </c>
      <c r="M362" s="4" t="s">
        <v>13</v>
      </c>
      <c r="N362" s="4" t="s">
        <v>343</v>
      </c>
      <c r="O362" s="4" t="s">
        <v>131</v>
      </c>
      <c r="P362" s="4" t="s">
        <v>326</v>
      </c>
      <c r="Q362" s="4" t="s">
        <v>344</v>
      </c>
      <c r="R362" s="4" t="s">
        <v>345</v>
      </c>
    </row>
    <row r="363" spans="1:18">
      <c r="A363" s="5" t="s">
        <v>55</v>
      </c>
      <c r="B363" s="5" t="s">
        <v>152</v>
      </c>
      <c r="C363" s="5" t="s">
        <v>577</v>
      </c>
      <c r="D363" s="5" t="s">
        <v>578</v>
      </c>
      <c r="E363" s="5" t="s">
        <v>579</v>
      </c>
      <c r="F363" s="7">
        <v>18003804</v>
      </c>
      <c r="G363" s="5" t="s">
        <v>580</v>
      </c>
      <c r="H363" s="5" t="s">
        <v>351</v>
      </c>
      <c r="I363" s="5" t="s">
        <v>352</v>
      </c>
      <c r="J363" s="6">
        <v>1</v>
      </c>
      <c r="K363" s="5" t="s">
        <v>581</v>
      </c>
      <c r="L363" s="5" t="s">
        <v>582</v>
      </c>
      <c r="M363" s="8" t="s">
        <v>899</v>
      </c>
      <c r="N363" s="8" t="s">
        <v>1325</v>
      </c>
      <c r="O363" s="6">
        <v>0.91670000553131104</v>
      </c>
      <c r="P363" s="6">
        <v>0.91670000553131104</v>
      </c>
      <c r="Q363" s="7">
        <v>1</v>
      </c>
      <c r="R363" s="7">
        <v>1</v>
      </c>
    </row>
    <row r="364" spans="1:18">
      <c r="A364" s="5" t="s">
        <v>55</v>
      </c>
      <c r="B364" s="5" t="s">
        <v>152</v>
      </c>
      <c r="C364" s="5" t="s">
        <v>374</v>
      </c>
      <c r="D364" s="5" t="s">
        <v>375</v>
      </c>
      <c r="E364" s="5" t="s">
        <v>376</v>
      </c>
      <c r="F364" s="7">
        <v>20033657</v>
      </c>
      <c r="G364" s="5" t="s">
        <v>377</v>
      </c>
      <c r="H364" s="5" t="s">
        <v>351</v>
      </c>
      <c r="I364" s="5" t="s">
        <v>369</v>
      </c>
      <c r="J364" s="6">
        <v>1</v>
      </c>
      <c r="K364" s="5" t="s">
        <v>1402</v>
      </c>
      <c r="L364" s="5" t="s">
        <v>1277</v>
      </c>
      <c r="M364" s="8" t="s">
        <v>899</v>
      </c>
      <c r="N364" s="8" t="s">
        <v>1198</v>
      </c>
      <c r="O364" s="6">
        <v>0.91670000553131104</v>
      </c>
      <c r="P364" s="6">
        <v>0.91670000553131104</v>
      </c>
      <c r="Q364" s="7">
        <v>2</v>
      </c>
      <c r="R364" s="7">
        <v>35</v>
      </c>
    </row>
    <row r="365" spans="1:18">
      <c r="A365" s="5" t="s">
        <v>55</v>
      </c>
      <c r="B365" s="5" t="s">
        <v>152</v>
      </c>
      <c r="C365" s="5" t="s">
        <v>534</v>
      </c>
      <c r="D365" s="5" t="s">
        <v>534</v>
      </c>
      <c r="E365" s="5" t="s">
        <v>535</v>
      </c>
      <c r="F365" s="7">
        <v>30001050</v>
      </c>
      <c r="G365" s="5" t="s">
        <v>536</v>
      </c>
      <c r="H365" s="5" t="s">
        <v>433</v>
      </c>
      <c r="I365" s="5" t="s">
        <v>434</v>
      </c>
      <c r="J365" s="6">
        <v>1</v>
      </c>
      <c r="K365" s="5" t="s">
        <v>537</v>
      </c>
      <c r="L365" s="5" t="s">
        <v>1403</v>
      </c>
      <c r="M365" s="8" t="s">
        <v>899</v>
      </c>
      <c r="N365" s="8" t="s">
        <v>745</v>
      </c>
      <c r="O365" s="6">
        <v>0.91670000553131104</v>
      </c>
      <c r="P365" s="6">
        <v>0.91670000553131104</v>
      </c>
      <c r="Q365" s="7">
        <v>3</v>
      </c>
      <c r="R365" s="7">
        <v>4</v>
      </c>
    </row>
    <row r="367" spans="1:18">
      <c r="A367" s="4" t="s">
        <v>0</v>
      </c>
      <c r="B367" s="4" t="s">
        <v>62</v>
      </c>
      <c r="C367" s="4" t="s">
        <v>334</v>
      </c>
      <c r="D367" s="4" t="s">
        <v>335</v>
      </c>
      <c r="E367" s="4" t="s">
        <v>336</v>
      </c>
      <c r="F367" s="4" t="s">
        <v>337</v>
      </c>
      <c r="G367" s="4" t="s">
        <v>338</v>
      </c>
      <c r="H367" s="4" t="s">
        <v>339</v>
      </c>
      <c r="I367" s="4" t="s">
        <v>340</v>
      </c>
      <c r="J367" s="4" t="s">
        <v>123</v>
      </c>
      <c r="K367" s="4" t="s">
        <v>341</v>
      </c>
      <c r="L367" s="4" t="s">
        <v>342</v>
      </c>
      <c r="M367" s="4" t="s">
        <v>13</v>
      </c>
      <c r="N367" s="4" t="s">
        <v>343</v>
      </c>
      <c r="O367" s="4" t="s">
        <v>131</v>
      </c>
      <c r="P367" s="4" t="s">
        <v>326</v>
      </c>
      <c r="Q367" s="4" t="s">
        <v>344</v>
      </c>
      <c r="R367" s="4" t="s">
        <v>345</v>
      </c>
    </row>
    <row r="368" spans="1:18">
      <c r="A368" s="5" t="s">
        <v>55</v>
      </c>
      <c r="B368" s="5" t="s">
        <v>152</v>
      </c>
      <c r="C368" s="5" t="s">
        <v>541</v>
      </c>
      <c r="D368" s="5" t="s">
        <v>458</v>
      </c>
      <c r="E368" s="5" t="s">
        <v>542</v>
      </c>
      <c r="F368" s="7">
        <v>20010241</v>
      </c>
      <c r="G368" s="5" t="s">
        <v>543</v>
      </c>
      <c r="H368" s="5" t="s">
        <v>351</v>
      </c>
      <c r="I368" s="5" t="s">
        <v>352</v>
      </c>
      <c r="J368" s="6">
        <v>1</v>
      </c>
      <c r="K368" s="5" t="s">
        <v>1404</v>
      </c>
      <c r="L368" s="5" t="s">
        <v>1405</v>
      </c>
      <c r="M368" s="8" t="s">
        <v>486</v>
      </c>
      <c r="N368" s="8" t="s">
        <v>745</v>
      </c>
      <c r="O368" s="6">
        <v>0.83329999446868896</v>
      </c>
      <c r="P368" s="6">
        <v>0.83329999446868896</v>
      </c>
      <c r="Q368" s="7">
        <v>2</v>
      </c>
      <c r="R368" s="7">
        <v>5</v>
      </c>
    </row>
    <row r="369" spans="1:18">
      <c r="A369" s="5" t="s">
        <v>55</v>
      </c>
      <c r="B369" s="5" t="s">
        <v>152</v>
      </c>
      <c r="C369" s="5" t="s">
        <v>555</v>
      </c>
      <c r="D369" s="5" t="s">
        <v>458</v>
      </c>
      <c r="E369" s="5" t="s">
        <v>556</v>
      </c>
      <c r="F369" s="7">
        <v>18002127</v>
      </c>
      <c r="G369" s="5" t="s">
        <v>557</v>
      </c>
      <c r="H369" s="5" t="s">
        <v>351</v>
      </c>
      <c r="I369" s="5" t="s">
        <v>558</v>
      </c>
      <c r="J369" s="6">
        <v>1</v>
      </c>
      <c r="K369" s="5" t="s">
        <v>1406</v>
      </c>
      <c r="L369" s="5" t="s">
        <v>1407</v>
      </c>
      <c r="M369" s="8" t="s">
        <v>269</v>
      </c>
      <c r="N369" s="8" t="s">
        <v>280</v>
      </c>
      <c r="O369" s="6">
        <v>0.5</v>
      </c>
      <c r="P369" s="6">
        <v>0.5</v>
      </c>
      <c r="Q369" s="7">
        <v>1</v>
      </c>
      <c r="R369" s="7">
        <v>1</v>
      </c>
    </row>
    <row r="371" spans="1:18">
      <c r="A371" s="4" t="s">
        <v>0</v>
      </c>
      <c r="B371" s="4" t="s">
        <v>62</v>
      </c>
      <c r="C371" s="4" t="s">
        <v>334</v>
      </c>
      <c r="D371" s="4" t="s">
        <v>335</v>
      </c>
      <c r="E371" s="4" t="s">
        <v>336</v>
      </c>
      <c r="F371" s="4" t="s">
        <v>337</v>
      </c>
      <c r="G371" s="4" t="s">
        <v>338</v>
      </c>
      <c r="H371" s="4" t="s">
        <v>339</v>
      </c>
      <c r="I371" s="4" t="s">
        <v>340</v>
      </c>
      <c r="J371" s="4" t="s">
        <v>123</v>
      </c>
      <c r="K371" s="4" t="s">
        <v>341</v>
      </c>
      <c r="L371" s="4" t="s">
        <v>342</v>
      </c>
      <c r="M371" s="4" t="s">
        <v>13</v>
      </c>
      <c r="N371" s="4" t="s">
        <v>343</v>
      </c>
      <c r="O371" s="4" t="s">
        <v>131</v>
      </c>
      <c r="P371" s="4" t="s">
        <v>326</v>
      </c>
      <c r="Q371" s="4" t="s">
        <v>344</v>
      </c>
      <c r="R371" s="4" t="s">
        <v>345</v>
      </c>
    </row>
    <row r="372" spans="1:18">
      <c r="A372" s="5" t="s">
        <v>55</v>
      </c>
      <c r="B372" s="5" t="s">
        <v>152</v>
      </c>
      <c r="C372" s="5" t="s">
        <v>514</v>
      </c>
      <c r="D372" s="5" t="s">
        <v>514</v>
      </c>
      <c r="E372" s="5" t="s">
        <v>515</v>
      </c>
      <c r="F372" s="7">
        <v>30000894</v>
      </c>
      <c r="G372" s="5" t="s">
        <v>1408</v>
      </c>
      <c r="H372" s="5" t="s">
        <v>433</v>
      </c>
      <c r="I372" s="5" t="s">
        <v>434</v>
      </c>
      <c r="J372" s="6">
        <v>1</v>
      </c>
      <c r="K372" s="5" t="s">
        <v>1409</v>
      </c>
      <c r="L372" s="5" t="s">
        <v>518</v>
      </c>
      <c r="M372" s="8" t="s">
        <v>540</v>
      </c>
      <c r="N372" s="8" t="s">
        <v>1198</v>
      </c>
      <c r="O372" s="6">
        <v>0.16670000553131104</v>
      </c>
      <c r="P372" s="6">
        <v>0.16670000553131104</v>
      </c>
      <c r="Q372" s="7">
        <v>1</v>
      </c>
      <c r="R372" s="7">
        <v>6</v>
      </c>
    </row>
    <row r="374" spans="1:18">
      <c r="A374" s="4" t="s">
        <v>0</v>
      </c>
      <c r="B374" s="4" t="s">
        <v>62</v>
      </c>
      <c r="C374" s="4" t="s">
        <v>334</v>
      </c>
      <c r="D374" s="4" t="s">
        <v>335</v>
      </c>
      <c r="E374" s="4" t="s">
        <v>336</v>
      </c>
      <c r="F374" s="4" t="s">
        <v>337</v>
      </c>
      <c r="G374" s="4" t="s">
        <v>338</v>
      </c>
      <c r="H374" s="4" t="s">
        <v>339</v>
      </c>
      <c r="I374" s="4" t="s">
        <v>340</v>
      </c>
      <c r="J374" s="4" t="s">
        <v>123</v>
      </c>
      <c r="K374" s="4" t="s">
        <v>341</v>
      </c>
      <c r="L374" s="4" t="s">
        <v>342</v>
      </c>
      <c r="M374" s="4" t="s">
        <v>13</v>
      </c>
      <c r="N374" s="4" t="s">
        <v>343</v>
      </c>
      <c r="O374" s="4" t="s">
        <v>131</v>
      </c>
      <c r="P374" s="4" t="s">
        <v>326</v>
      </c>
      <c r="Q374" s="4" t="s">
        <v>344</v>
      </c>
      <c r="R374" s="4" t="s">
        <v>345</v>
      </c>
    </row>
    <row r="375" spans="1:18">
      <c r="A375" s="5" t="s">
        <v>55</v>
      </c>
      <c r="B375" s="5" t="s">
        <v>152</v>
      </c>
      <c r="C375" s="5" t="s">
        <v>365</v>
      </c>
      <c r="D375" s="5" t="s">
        <v>366</v>
      </c>
      <c r="E375" s="5" t="s">
        <v>367</v>
      </c>
      <c r="F375" s="7">
        <v>18003355</v>
      </c>
      <c r="G375" s="5" t="s">
        <v>368</v>
      </c>
      <c r="H375" s="5" t="s">
        <v>351</v>
      </c>
      <c r="I375" s="5" t="s">
        <v>369</v>
      </c>
      <c r="J375" s="6">
        <v>1</v>
      </c>
      <c r="K375" s="5" t="s">
        <v>370</v>
      </c>
      <c r="L375" s="5" t="s">
        <v>1311</v>
      </c>
      <c r="M375" s="8" t="s">
        <v>330</v>
      </c>
      <c r="N375" s="8" t="s">
        <v>288</v>
      </c>
      <c r="O375" s="6">
        <v>8.3300001919269562E-2</v>
      </c>
      <c r="P375" s="6">
        <v>8.3300001919269562E-2</v>
      </c>
      <c r="Q375" s="7">
        <v>1</v>
      </c>
      <c r="R375" s="7">
        <v>50</v>
      </c>
    </row>
    <row r="377" spans="1:18">
      <c r="A377" s="4" t="s">
        <v>0</v>
      </c>
      <c r="B377" s="4" t="s">
        <v>62</v>
      </c>
      <c r="C377" s="4" t="s">
        <v>334</v>
      </c>
      <c r="D377" s="4" t="s">
        <v>335</v>
      </c>
      <c r="E377" s="4" t="s">
        <v>336</v>
      </c>
      <c r="F377" s="4" t="s">
        <v>337</v>
      </c>
      <c r="G377" s="4" t="s">
        <v>338</v>
      </c>
      <c r="H377" s="4" t="s">
        <v>339</v>
      </c>
      <c r="I377" s="4" t="s">
        <v>340</v>
      </c>
      <c r="J377" s="4" t="s">
        <v>123</v>
      </c>
      <c r="K377" s="4" t="s">
        <v>341</v>
      </c>
      <c r="L377" s="4" t="s">
        <v>342</v>
      </c>
      <c r="M377" s="4" t="s">
        <v>13</v>
      </c>
      <c r="N377" s="4" t="s">
        <v>343</v>
      </c>
      <c r="O377" s="4" t="s">
        <v>131</v>
      </c>
      <c r="P377" s="4" t="s">
        <v>326</v>
      </c>
      <c r="Q377" s="4" t="s">
        <v>344</v>
      </c>
      <c r="R377" s="4" t="s">
        <v>345</v>
      </c>
    </row>
    <row r="378" spans="1:18">
      <c r="A378" s="5" t="s">
        <v>55</v>
      </c>
      <c r="B378" s="5" t="s">
        <v>152</v>
      </c>
      <c r="C378" s="5" t="s">
        <v>514</v>
      </c>
      <c r="D378" s="5" t="s">
        <v>514</v>
      </c>
      <c r="E378" s="5" t="s">
        <v>515</v>
      </c>
      <c r="F378" s="7">
        <v>30000894</v>
      </c>
      <c r="G378" s="5" t="s">
        <v>1408</v>
      </c>
      <c r="H378" s="5" t="s">
        <v>433</v>
      </c>
      <c r="I378" s="5" t="s">
        <v>434</v>
      </c>
      <c r="J378" s="6">
        <v>1</v>
      </c>
      <c r="K378" s="5" t="s">
        <v>1410</v>
      </c>
      <c r="L378" s="5" t="s">
        <v>1411</v>
      </c>
      <c r="M378" s="8" t="s">
        <v>330</v>
      </c>
      <c r="N378" s="8" t="s">
        <v>288</v>
      </c>
      <c r="O378" s="6">
        <v>8.3300001919269562E-2</v>
      </c>
      <c r="P378" s="6">
        <v>8.3300001919269562E-2</v>
      </c>
      <c r="Q378" s="7">
        <v>1</v>
      </c>
      <c r="R378" s="7">
        <v>6</v>
      </c>
    </row>
    <row r="380" spans="1:18">
      <c r="A380" s="4" t="s">
        <v>0</v>
      </c>
      <c r="B380" s="4" t="s">
        <v>62</v>
      </c>
      <c r="C380" s="4" t="s">
        <v>334</v>
      </c>
      <c r="D380" s="4" t="s">
        <v>335</v>
      </c>
      <c r="E380" s="4" t="s">
        <v>336</v>
      </c>
      <c r="F380" s="4" t="s">
        <v>337</v>
      </c>
      <c r="G380" s="4" t="s">
        <v>338</v>
      </c>
      <c r="H380" s="4" t="s">
        <v>339</v>
      </c>
      <c r="I380" s="4" t="s">
        <v>340</v>
      </c>
      <c r="J380" s="4" t="s">
        <v>123</v>
      </c>
      <c r="K380" s="4" t="s">
        <v>341</v>
      </c>
      <c r="L380" s="4" t="s">
        <v>342</v>
      </c>
      <c r="M380" s="4" t="s">
        <v>13</v>
      </c>
      <c r="N380" s="4" t="s">
        <v>343</v>
      </c>
      <c r="O380" s="4" t="s">
        <v>131</v>
      </c>
      <c r="P380" s="4" t="s">
        <v>326</v>
      </c>
      <c r="Q380" s="4" t="s">
        <v>344</v>
      </c>
      <c r="R380" s="4" t="s">
        <v>345</v>
      </c>
    </row>
    <row r="381" spans="1:18">
      <c r="A381" s="5" t="s">
        <v>55</v>
      </c>
      <c r="B381" s="5" t="s">
        <v>152</v>
      </c>
      <c r="C381" s="5" t="s">
        <v>534</v>
      </c>
      <c r="D381" s="5" t="s">
        <v>534</v>
      </c>
      <c r="E381" s="5" t="s">
        <v>535</v>
      </c>
      <c r="F381" s="7">
        <v>30001050</v>
      </c>
      <c r="G381" s="5" t="s">
        <v>536</v>
      </c>
      <c r="H381" s="5" t="s">
        <v>433</v>
      </c>
      <c r="I381" s="5" t="s">
        <v>434</v>
      </c>
      <c r="J381" s="6">
        <v>1</v>
      </c>
      <c r="K381" s="5" t="s">
        <v>1246</v>
      </c>
      <c r="L381" s="5" t="s">
        <v>1412</v>
      </c>
      <c r="M381" s="8" t="s">
        <v>330</v>
      </c>
      <c r="N381" s="8" t="s">
        <v>1198</v>
      </c>
      <c r="O381" s="6">
        <v>8.3300001919269562E-2</v>
      </c>
      <c r="P381" s="6">
        <v>8.3300001919269562E-2</v>
      </c>
      <c r="Q381" s="7">
        <v>1</v>
      </c>
      <c r="R381" s="7">
        <v>4</v>
      </c>
    </row>
    <row r="382" spans="1:18">
      <c r="A382" s="5" t="s">
        <v>55</v>
      </c>
      <c r="B382" s="5" t="s">
        <v>152</v>
      </c>
      <c r="C382" s="5" t="s">
        <v>420</v>
      </c>
      <c r="D382" s="5" t="s">
        <v>421</v>
      </c>
      <c r="E382" s="5" t="s">
        <v>422</v>
      </c>
      <c r="F382" s="7">
        <v>16600522</v>
      </c>
      <c r="G382" s="5" t="s">
        <v>423</v>
      </c>
      <c r="H382" s="5" t="s">
        <v>424</v>
      </c>
      <c r="I382" s="5" t="s">
        <v>425</v>
      </c>
      <c r="J382" s="6">
        <v>0</v>
      </c>
      <c r="K382" s="5" t="s">
        <v>1318</v>
      </c>
      <c r="L382" s="5" t="s">
        <v>1318</v>
      </c>
      <c r="M382" s="8" t="s">
        <v>288</v>
      </c>
      <c r="N382" s="8" t="s">
        <v>288</v>
      </c>
      <c r="O382" s="6">
        <v>0</v>
      </c>
      <c r="P382" s="6">
        <v>0</v>
      </c>
      <c r="Q382" s="7">
        <v>0</v>
      </c>
      <c r="R382" s="7">
        <v>1</v>
      </c>
    </row>
    <row r="384" spans="1:18">
      <c r="A384" s="4" t="s">
        <v>0</v>
      </c>
      <c r="B384" s="4" t="s">
        <v>62</v>
      </c>
      <c r="C384" s="4" t="s">
        <v>334</v>
      </c>
      <c r="D384" s="4" t="s">
        <v>335</v>
      </c>
      <c r="E384" s="4" t="s">
        <v>336</v>
      </c>
      <c r="F384" s="4" t="s">
        <v>337</v>
      </c>
      <c r="G384" s="4" t="s">
        <v>338</v>
      </c>
      <c r="H384" s="4" t="s">
        <v>339</v>
      </c>
      <c r="I384" s="4" t="s">
        <v>340</v>
      </c>
      <c r="J384" s="4" t="s">
        <v>123</v>
      </c>
      <c r="K384" s="4" t="s">
        <v>341</v>
      </c>
      <c r="L384" s="4" t="s">
        <v>342</v>
      </c>
      <c r="M384" s="4" t="s">
        <v>13</v>
      </c>
      <c r="N384" s="4" t="s">
        <v>343</v>
      </c>
      <c r="O384" s="4" t="s">
        <v>131</v>
      </c>
      <c r="P384" s="4" t="s">
        <v>326</v>
      </c>
      <c r="Q384" s="4" t="s">
        <v>344</v>
      </c>
      <c r="R384" s="4" t="s">
        <v>345</v>
      </c>
    </row>
    <row r="385" spans="1:18">
      <c r="A385" s="5" t="s">
        <v>55</v>
      </c>
      <c r="B385" s="5" t="s">
        <v>152</v>
      </c>
      <c r="C385" s="5" t="s">
        <v>494</v>
      </c>
      <c r="D385" s="5" t="s">
        <v>495</v>
      </c>
      <c r="E385" s="5" t="s">
        <v>496</v>
      </c>
      <c r="F385" s="7">
        <v>18003931</v>
      </c>
      <c r="G385" s="5" t="s">
        <v>497</v>
      </c>
      <c r="H385" s="5" t="s">
        <v>351</v>
      </c>
      <c r="I385" s="5" t="s">
        <v>352</v>
      </c>
      <c r="J385" s="6">
        <v>0</v>
      </c>
      <c r="K385" s="5" t="s">
        <v>1395</v>
      </c>
      <c r="L385" s="5" t="s">
        <v>1413</v>
      </c>
      <c r="M385" s="8" t="s">
        <v>288</v>
      </c>
      <c r="N385" s="8" t="s">
        <v>288</v>
      </c>
      <c r="O385" s="6">
        <v>0</v>
      </c>
      <c r="P385" s="6">
        <v>0</v>
      </c>
      <c r="Q385" s="7">
        <v>0</v>
      </c>
      <c r="R385" s="7">
        <v>26</v>
      </c>
    </row>
    <row r="387" spans="1:18">
      <c r="A387" s="4" t="s">
        <v>0</v>
      </c>
      <c r="B387" s="4" t="s">
        <v>62</v>
      </c>
      <c r="C387" s="4" t="s">
        <v>334</v>
      </c>
      <c r="D387" s="4" t="s">
        <v>335</v>
      </c>
      <c r="E387" s="4" t="s">
        <v>336</v>
      </c>
      <c r="F387" s="4" t="s">
        <v>337</v>
      </c>
      <c r="G387" s="4" t="s">
        <v>338</v>
      </c>
      <c r="H387" s="4" t="s">
        <v>339</v>
      </c>
      <c r="I387" s="4" t="s">
        <v>340</v>
      </c>
      <c r="J387" s="4" t="s">
        <v>123</v>
      </c>
      <c r="K387" s="4" t="s">
        <v>341</v>
      </c>
      <c r="L387" s="4" t="s">
        <v>342</v>
      </c>
      <c r="M387" s="4" t="s">
        <v>13</v>
      </c>
      <c r="N387" s="4" t="s">
        <v>343</v>
      </c>
      <c r="O387" s="4" t="s">
        <v>131</v>
      </c>
      <c r="P387" s="4" t="s">
        <v>326</v>
      </c>
      <c r="Q387" s="4" t="s">
        <v>344</v>
      </c>
      <c r="R387" s="4" t="s">
        <v>345</v>
      </c>
    </row>
    <row r="388" spans="1:18">
      <c r="A388" s="5" t="s">
        <v>55</v>
      </c>
      <c r="B388" s="5" t="s">
        <v>152</v>
      </c>
      <c r="C388" s="5" t="s">
        <v>584</v>
      </c>
      <c r="D388" s="5" t="s">
        <v>585</v>
      </c>
      <c r="E388" s="5" t="s">
        <v>586</v>
      </c>
      <c r="F388" s="7">
        <v>18003188</v>
      </c>
      <c r="G388" s="5" t="s">
        <v>587</v>
      </c>
      <c r="H388" s="5" t="s">
        <v>351</v>
      </c>
      <c r="I388" s="5" t="s">
        <v>369</v>
      </c>
      <c r="J388" s="6">
        <v>0</v>
      </c>
      <c r="K388" s="5" t="s">
        <v>588</v>
      </c>
      <c r="L388" s="5" t="s">
        <v>1414</v>
      </c>
      <c r="M388" s="8" t="s">
        <v>288</v>
      </c>
      <c r="N388" s="8" t="s">
        <v>288</v>
      </c>
      <c r="O388" s="6">
        <v>0</v>
      </c>
      <c r="P388" s="6">
        <v>0</v>
      </c>
      <c r="Q388" s="7">
        <v>0</v>
      </c>
      <c r="R388" s="7">
        <v>3</v>
      </c>
    </row>
    <row r="390" spans="1:18">
      <c r="A390" s="4" t="s">
        <v>0</v>
      </c>
      <c r="B390" s="4" t="s">
        <v>62</v>
      </c>
      <c r="C390" s="4" t="s">
        <v>334</v>
      </c>
      <c r="D390" s="4" t="s">
        <v>335</v>
      </c>
      <c r="E390" s="4" t="s">
        <v>336</v>
      </c>
      <c r="F390" s="4" t="s">
        <v>337</v>
      </c>
      <c r="G390" s="4" t="s">
        <v>338</v>
      </c>
      <c r="H390" s="4" t="s">
        <v>339</v>
      </c>
      <c r="I390" s="4" t="s">
        <v>340</v>
      </c>
      <c r="J390" s="4" t="s">
        <v>123</v>
      </c>
      <c r="K390" s="4" t="s">
        <v>341</v>
      </c>
      <c r="L390" s="4" t="s">
        <v>342</v>
      </c>
      <c r="M390" s="4" t="s">
        <v>13</v>
      </c>
      <c r="N390" s="4" t="s">
        <v>343</v>
      </c>
      <c r="O390" s="4" t="s">
        <v>131</v>
      </c>
      <c r="P390" s="4" t="s">
        <v>326</v>
      </c>
      <c r="Q390" s="4" t="s">
        <v>344</v>
      </c>
      <c r="R390" s="4" t="s">
        <v>345</v>
      </c>
    </row>
    <row r="391" spans="1:18">
      <c r="A391" s="5" t="s">
        <v>55</v>
      </c>
      <c r="B391" s="5" t="s">
        <v>152</v>
      </c>
      <c r="C391" s="5" t="s">
        <v>584</v>
      </c>
      <c r="D391" s="5" t="s">
        <v>585</v>
      </c>
      <c r="E391" s="5" t="s">
        <v>586</v>
      </c>
      <c r="F391" s="7">
        <v>18003188</v>
      </c>
      <c r="G391" s="5" t="s">
        <v>587</v>
      </c>
      <c r="H391" s="5" t="s">
        <v>351</v>
      </c>
      <c r="I391" s="5" t="s">
        <v>369</v>
      </c>
      <c r="J391" s="6">
        <v>0</v>
      </c>
      <c r="K391" s="5" t="s">
        <v>588</v>
      </c>
      <c r="L391" s="5" t="s">
        <v>1414</v>
      </c>
      <c r="M391" s="8" t="s">
        <v>288</v>
      </c>
      <c r="N391" s="8" t="s">
        <v>288</v>
      </c>
      <c r="O391" s="6">
        <v>0</v>
      </c>
      <c r="P391" s="6">
        <v>0</v>
      </c>
      <c r="Q391" s="7">
        <v>0</v>
      </c>
      <c r="R391" s="7">
        <v>3</v>
      </c>
    </row>
    <row r="393" spans="1:18">
      <c r="A393" s="4" t="s">
        <v>0</v>
      </c>
      <c r="B393" s="4" t="s">
        <v>62</v>
      </c>
      <c r="C393" s="4" t="s">
        <v>334</v>
      </c>
      <c r="D393" s="4" t="s">
        <v>335</v>
      </c>
      <c r="E393" s="4" t="s">
        <v>336</v>
      </c>
      <c r="F393" s="4" t="s">
        <v>337</v>
      </c>
      <c r="G393" s="4" t="s">
        <v>338</v>
      </c>
      <c r="H393" s="4" t="s">
        <v>339</v>
      </c>
      <c r="I393" s="4" t="s">
        <v>340</v>
      </c>
      <c r="J393" s="4" t="s">
        <v>123</v>
      </c>
      <c r="K393" s="4" t="s">
        <v>341</v>
      </c>
      <c r="L393" s="4" t="s">
        <v>342</v>
      </c>
      <c r="M393" s="4" t="s">
        <v>13</v>
      </c>
      <c r="N393" s="4" t="s">
        <v>343</v>
      </c>
      <c r="O393" s="4" t="s">
        <v>131</v>
      </c>
      <c r="P393" s="4" t="s">
        <v>326</v>
      </c>
      <c r="Q393" s="4" t="s">
        <v>344</v>
      </c>
      <c r="R393" s="4" t="s">
        <v>345</v>
      </c>
    </row>
    <row r="394" spans="1:18">
      <c r="A394" s="5" t="s">
        <v>55</v>
      </c>
      <c r="B394" s="5" t="s">
        <v>152</v>
      </c>
      <c r="C394" s="5" t="s">
        <v>584</v>
      </c>
      <c r="D394" s="5" t="s">
        <v>585</v>
      </c>
      <c r="E394" s="5" t="s">
        <v>586</v>
      </c>
      <c r="F394" s="7">
        <v>18003188</v>
      </c>
      <c r="G394" s="5" t="s">
        <v>587</v>
      </c>
      <c r="H394" s="5" t="s">
        <v>351</v>
      </c>
      <c r="I394" s="5" t="s">
        <v>369</v>
      </c>
      <c r="J394" s="6">
        <v>0</v>
      </c>
      <c r="K394" s="5" t="s">
        <v>1415</v>
      </c>
      <c r="L394" s="5" t="s">
        <v>1416</v>
      </c>
      <c r="M394" s="8" t="s">
        <v>288</v>
      </c>
      <c r="N394" s="8" t="s">
        <v>288</v>
      </c>
      <c r="O394" s="6">
        <v>0</v>
      </c>
      <c r="P394" s="6">
        <v>0</v>
      </c>
      <c r="Q394" s="7">
        <v>0</v>
      </c>
      <c r="R394" s="7">
        <v>3</v>
      </c>
    </row>
    <row r="396" spans="1:18">
      <c r="A396" s="4" t="s">
        <v>0</v>
      </c>
      <c r="B396" s="4" t="s">
        <v>62</v>
      </c>
      <c r="C396" s="4" t="s">
        <v>334</v>
      </c>
      <c r="D396" s="4" t="s">
        <v>335</v>
      </c>
      <c r="E396" s="4" t="s">
        <v>336</v>
      </c>
      <c r="F396" s="4" t="s">
        <v>337</v>
      </c>
      <c r="G396" s="4" t="s">
        <v>338</v>
      </c>
      <c r="H396" s="4" t="s">
        <v>339</v>
      </c>
      <c r="I396" s="4" t="s">
        <v>340</v>
      </c>
      <c r="J396" s="4" t="s">
        <v>123</v>
      </c>
      <c r="K396" s="4" t="s">
        <v>341</v>
      </c>
      <c r="L396" s="4" t="s">
        <v>342</v>
      </c>
      <c r="M396" s="4" t="s">
        <v>13</v>
      </c>
      <c r="N396" s="4" t="s">
        <v>343</v>
      </c>
      <c r="O396" s="4" t="s">
        <v>131</v>
      </c>
      <c r="P396" s="4" t="s">
        <v>326</v>
      </c>
      <c r="Q396" s="4" t="s">
        <v>344</v>
      </c>
      <c r="R396" s="4" t="s">
        <v>345</v>
      </c>
    </row>
    <row r="397" spans="1:18">
      <c r="A397" s="5" t="s">
        <v>55</v>
      </c>
      <c r="B397" s="5" t="s">
        <v>152</v>
      </c>
      <c r="C397" s="5" t="s">
        <v>584</v>
      </c>
      <c r="D397" s="5" t="s">
        <v>585</v>
      </c>
      <c r="E397" s="5" t="s">
        <v>586</v>
      </c>
      <c r="F397" s="7">
        <v>18003188</v>
      </c>
      <c r="G397" s="5" t="s">
        <v>587</v>
      </c>
      <c r="H397" s="5" t="s">
        <v>351</v>
      </c>
      <c r="I397" s="5" t="s">
        <v>369</v>
      </c>
      <c r="J397" s="6">
        <v>0</v>
      </c>
      <c r="K397" s="5" t="s">
        <v>588</v>
      </c>
      <c r="L397" s="5" t="s">
        <v>1414</v>
      </c>
      <c r="M397" s="8" t="s">
        <v>288</v>
      </c>
      <c r="N397" s="8" t="s">
        <v>288</v>
      </c>
      <c r="O397" s="6">
        <v>0</v>
      </c>
      <c r="P397" s="6">
        <v>0</v>
      </c>
      <c r="Q397" s="7">
        <v>0</v>
      </c>
      <c r="R397" s="7">
        <v>3</v>
      </c>
    </row>
    <row r="399" spans="1:18">
      <c r="A399" s="4" t="s">
        <v>0</v>
      </c>
      <c r="B399" s="4" t="s">
        <v>62</v>
      </c>
      <c r="C399" s="4" t="s">
        <v>334</v>
      </c>
      <c r="D399" s="4" t="s">
        <v>335</v>
      </c>
      <c r="E399" s="4" t="s">
        <v>336</v>
      </c>
      <c r="F399" s="4" t="s">
        <v>337</v>
      </c>
      <c r="G399" s="4" t="s">
        <v>338</v>
      </c>
      <c r="H399" s="4" t="s">
        <v>339</v>
      </c>
      <c r="I399" s="4" t="s">
        <v>340</v>
      </c>
      <c r="J399" s="4" t="s">
        <v>123</v>
      </c>
      <c r="K399" s="4" t="s">
        <v>341</v>
      </c>
      <c r="L399" s="4" t="s">
        <v>342</v>
      </c>
      <c r="M399" s="4" t="s">
        <v>13</v>
      </c>
      <c r="N399" s="4" t="s">
        <v>343</v>
      </c>
      <c r="O399" s="4" t="s">
        <v>131</v>
      </c>
      <c r="P399" s="4" t="s">
        <v>326</v>
      </c>
      <c r="Q399" s="4" t="s">
        <v>344</v>
      </c>
      <c r="R399" s="4" t="s">
        <v>345</v>
      </c>
    </row>
    <row r="400" spans="1:18">
      <c r="A400" s="5" t="s">
        <v>55</v>
      </c>
      <c r="B400" s="5" t="s">
        <v>152</v>
      </c>
      <c r="C400" s="5" t="s">
        <v>347</v>
      </c>
      <c r="D400" s="5" t="s">
        <v>348</v>
      </c>
      <c r="E400" s="5" t="s">
        <v>349</v>
      </c>
      <c r="F400" s="7">
        <v>18003066</v>
      </c>
      <c r="G400" s="5" t="s">
        <v>350</v>
      </c>
      <c r="H400" s="5" t="s">
        <v>351</v>
      </c>
      <c r="I400" s="5" t="s">
        <v>352</v>
      </c>
      <c r="J400" s="6">
        <v>0</v>
      </c>
      <c r="K400" s="5" t="s">
        <v>1417</v>
      </c>
      <c r="L400" s="5" t="s">
        <v>1417</v>
      </c>
      <c r="M400" s="8" t="s">
        <v>288</v>
      </c>
      <c r="N400" s="8" t="s">
        <v>288</v>
      </c>
      <c r="O400" s="6">
        <v>0</v>
      </c>
      <c r="P400" s="6">
        <v>0</v>
      </c>
      <c r="Q400" s="7">
        <v>0</v>
      </c>
      <c r="R400" s="7">
        <v>1</v>
      </c>
    </row>
    <row r="402" spans="1:18">
      <c r="A402" s="4" t="s">
        <v>0</v>
      </c>
      <c r="B402" s="4" t="s">
        <v>62</v>
      </c>
      <c r="C402" s="4" t="s">
        <v>334</v>
      </c>
      <c r="D402" s="4" t="s">
        <v>335</v>
      </c>
      <c r="E402" s="4" t="s">
        <v>336</v>
      </c>
      <c r="F402" s="4" t="s">
        <v>337</v>
      </c>
      <c r="G402" s="4" t="s">
        <v>338</v>
      </c>
      <c r="H402" s="4" t="s">
        <v>339</v>
      </c>
      <c r="I402" s="4" t="s">
        <v>340</v>
      </c>
      <c r="J402" s="4" t="s">
        <v>123</v>
      </c>
      <c r="K402" s="4" t="s">
        <v>341</v>
      </c>
      <c r="L402" s="4" t="s">
        <v>342</v>
      </c>
      <c r="M402" s="4" t="s">
        <v>13</v>
      </c>
      <c r="N402" s="4" t="s">
        <v>343</v>
      </c>
      <c r="O402" s="4" t="s">
        <v>131</v>
      </c>
      <c r="P402" s="4" t="s">
        <v>326</v>
      </c>
      <c r="Q402" s="4" t="s">
        <v>344</v>
      </c>
      <c r="R402" s="4" t="s">
        <v>345</v>
      </c>
    </row>
    <row r="403" spans="1:18">
      <c r="A403" s="5" t="s">
        <v>55</v>
      </c>
      <c r="B403" s="5" t="s">
        <v>152</v>
      </c>
      <c r="C403" s="5" t="s">
        <v>347</v>
      </c>
      <c r="D403" s="5" t="s">
        <v>348</v>
      </c>
      <c r="E403" s="5" t="s">
        <v>349</v>
      </c>
      <c r="F403" s="7">
        <v>18003066</v>
      </c>
      <c r="G403" s="5" t="s">
        <v>350</v>
      </c>
      <c r="H403" s="5" t="s">
        <v>351</v>
      </c>
      <c r="I403" s="5" t="s">
        <v>352</v>
      </c>
      <c r="J403" s="6">
        <v>0</v>
      </c>
      <c r="K403" s="5" t="s">
        <v>1417</v>
      </c>
      <c r="L403" s="5" t="s">
        <v>1417</v>
      </c>
      <c r="M403" s="8" t="s">
        <v>288</v>
      </c>
      <c r="N403" s="8" t="s">
        <v>288</v>
      </c>
      <c r="O403" s="6">
        <v>0</v>
      </c>
      <c r="P403" s="6">
        <v>0</v>
      </c>
      <c r="Q403" s="7">
        <v>0</v>
      </c>
      <c r="R403" s="7">
        <v>1</v>
      </c>
    </row>
    <row r="405" spans="1:18">
      <c r="A405" s="4" t="s">
        <v>0</v>
      </c>
      <c r="B405" s="4" t="s">
        <v>62</v>
      </c>
      <c r="C405" s="4" t="s">
        <v>334</v>
      </c>
      <c r="D405" s="4" t="s">
        <v>335</v>
      </c>
      <c r="E405" s="4" t="s">
        <v>336</v>
      </c>
      <c r="F405" s="4" t="s">
        <v>337</v>
      </c>
      <c r="G405" s="4" t="s">
        <v>338</v>
      </c>
      <c r="H405" s="4" t="s">
        <v>339</v>
      </c>
      <c r="I405" s="4" t="s">
        <v>340</v>
      </c>
      <c r="J405" s="4" t="s">
        <v>123</v>
      </c>
      <c r="K405" s="4" t="s">
        <v>341</v>
      </c>
      <c r="L405" s="4" t="s">
        <v>342</v>
      </c>
      <c r="M405" s="4" t="s">
        <v>13</v>
      </c>
      <c r="N405" s="4" t="s">
        <v>343</v>
      </c>
      <c r="O405" s="4" t="s">
        <v>131</v>
      </c>
      <c r="P405" s="4" t="s">
        <v>326</v>
      </c>
      <c r="Q405" s="4" t="s">
        <v>344</v>
      </c>
      <c r="R405" s="4" t="s">
        <v>345</v>
      </c>
    </row>
    <row r="406" spans="1:18">
      <c r="A406" s="5" t="s">
        <v>55</v>
      </c>
      <c r="B406" s="5" t="s">
        <v>152</v>
      </c>
      <c r="C406" s="5" t="s">
        <v>541</v>
      </c>
      <c r="D406" s="5" t="s">
        <v>458</v>
      </c>
      <c r="E406" s="5" t="s">
        <v>542</v>
      </c>
      <c r="F406" s="7">
        <v>20010241</v>
      </c>
      <c r="G406" s="5" t="s">
        <v>543</v>
      </c>
      <c r="H406" s="5" t="s">
        <v>351</v>
      </c>
      <c r="I406" s="5" t="s">
        <v>352</v>
      </c>
      <c r="J406" s="6">
        <v>0</v>
      </c>
      <c r="K406" s="5" t="s">
        <v>1418</v>
      </c>
      <c r="L406" s="5" t="s">
        <v>1405</v>
      </c>
      <c r="M406" s="8" t="s">
        <v>288</v>
      </c>
      <c r="N406" s="8" t="s">
        <v>288</v>
      </c>
      <c r="O406" s="6">
        <v>0</v>
      </c>
      <c r="P406" s="6">
        <v>0</v>
      </c>
      <c r="Q406" s="7">
        <v>0</v>
      </c>
      <c r="R406" s="7">
        <v>6</v>
      </c>
    </row>
    <row r="408" spans="1:18">
      <c r="A408" s="4" t="s">
        <v>0</v>
      </c>
      <c r="B408" s="4" t="s">
        <v>62</v>
      </c>
      <c r="C408" s="4" t="s">
        <v>334</v>
      </c>
      <c r="D408" s="4" t="s">
        <v>335</v>
      </c>
      <c r="E408" s="4" t="s">
        <v>336</v>
      </c>
      <c r="F408" s="4" t="s">
        <v>337</v>
      </c>
      <c r="G408" s="4" t="s">
        <v>338</v>
      </c>
      <c r="H408" s="4" t="s">
        <v>339</v>
      </c>
      <c r="I408" s="4" t="s">
        <v>340</v>
      </c>
      <c r="J408" s="4" t="s">
        <v>123</v>
      </c>
      <c r="K408" s="4" t="s">
        <v>341</v>
      </c>
      <c r="L408" s="4" t="s">
        <v>342</v>
      </c>
      <c r="M408" s="4" t="s">
        <v>13</v>
      </c>
      <c r="N408" s="4" t="s">
        <v>343</v>
      </c>
      <c r="O408" s="4" t="s">
        <v>131</v>
      </c>
      <c r="P408" s="4" t="s">
        <v>326</v>
      </c>
      <c r="Q408" s="4" t="s">
        <v>344</v>
      </c>
      <c r="R408" s="4" t="s">
        <v>345</v>
      </c>
    </row>
    <row r="409" spans="1:18">
      <c r="A409" s="5" t="s">
        <v>55</v>
      </c>
      <c r="B409" s="5" t="s">
        <v>152</v>
      </c>
      <c r="C409" s="5" t="s">
        <v>541</v>
      </c>
      <c r="D409" s="5" t="s">
        <v>458</v>
      </c>
      <c r="E409" s="5" t="s">
        <v>542</v>
      </c>
      <c r="F409" s="7">
        <v>20010241</v>
      </c>
      <c r="G409" s="5" t="s">
        <v>543</v>
      </c>
      <c r="H409" s="5" t="s">
        <v>351</v>
      </c>
      <c r="I409" s="5" t="s">
        <v>352</v>
      </c>
      <c r="J409" s="6">
        <v>0</v>
      </c>
      <c r="K409" s="5" t="s">
        <v>1418</v>
      </c>
      <c r="L409" s="5" t="s">
        <v>1405</v>
      </c>
      <c r="M409" s="8" t="s">
        <v>288</v>
      </c>
      <c r="N409" s="8" t="s">
        <v>288</v>
      </c>
      <c r="O409" s="6">
        <v>0</v>
      </c>
      <c r="P409" s="6">
        <v>0</v>
      </c>
      <c r="Q409" s="7">
        <v>0</v>
      </c>
      <c r="R409" s="7">
        <v>6</v>
      </c>
    </row>
    <row r="411" spans="1:18">
      <c r="A411" s="4" t="s">
        <v>0</v>
      </c>
      <c r="B411" s="4" t="s">
        <v>62</v>
      </c>
      <c r="C411" s="4" t="s">
        <v>334</v>
      </c>
      <c r="D411" s="4" t="s">
        <v>335</v>
      </c>
      <c r="E411" s="4" t="s">
        <v>336</v>
      </c>
      <c r="F411" s="4" t="s">
        <v>337</v>
      </c>
      <c r="G411" s="4" t="s">
        <v>338</v>
      </c>
      <c r="H411" s="4" t="s">
        <v>339</v>
      </c>
      <c r="I411" s="4" t="s">
        <v>340</v>
      </c>
      <c r="J411" s="4" t="s">
        <v>123</v>
      </c>
      <c r="K411" s="4" t="s">
        <v>341</v>
      </c>
      <c r="L411" s="4" t="s">
        <v>342</v>
      </c>
      <c r="M411" s="4" t="s">
        <v>13</v>
      </c>
      <c r="N411" s="4" t="s">
        <v>343</v>
      </c>
      <c r="O411" s="4" t="s">
        <v>131</v>
      </c>
      <c r="P411" s="4" t="s">
        <v>326</v>
      </c>
      <c r="Q411" s="4" t="s">
        <v>344</v>
      </c>
      <c r="R411" s="4" t="s">
        <v>345</v>
      </c>
    </row>
    <row r="412" spans="1:18">
      <c r="A412" s="5" t="s">
        <v>55</v>
      </c>
      <c r="B412" s="5" t="s">
        <v>152</v>
      </c>
      <c r="C412" s="5" t="s">
        <v>548</v>
      </c>
      <c r="D412" s="5" t="s">
        <v>391</v>
      </c>
      <c r="E412" s="5" t="s">
        <v>549</v>
      </c>
      <c r="F412" s="7">
        <v>18003264</v>
      </c>
      <c r="G412" s="5" t="s">
        <v>550</v>
      </c>
      <c r="H412" s="5" t="s">
        <v>351</v>
      </c>
      <c r="I412" s="5" t="s">
        <v>352</v>
      </c>
      <c r="J412" s="6">
        <v>0</v>
      </c>
      <c r="K412" s="5" t="s">
        <v>551</v>
      </c>
      <c r="L412" s="5" t="s">
        <v>1419</v>
      </c>
      <c r="M412" s="8" t="s">
        <v>288</v>
      </c>
      <c r="N412" s="8" t="s">
        <v>288</v>
      </c>
      <c r="O412" s="6">
        <v>0</v>
      </c>
      <c r="P412" s="6">
        <v>0</v>
      </c>
      <c r="Q412" s="7">
        <v>0</v>
      </c>
      <c r="R412" s="7">
        <v>2</v>
      </c>
    </row>
    <row r="414" spans="1:18">
      <c r="A414" s="4" t="s">
        <v>0</v>
      </c>
      <c r="B414" s="4" t="s">
        <v>62</v>
      </c>
      <c r="C414" s="4" t="s">
        <v>334</v>
      </c>
      <c r="D414" s="4" t="s">
        <v>335</v>
      </c>
      <c r="E414" s="4" t="s">
        <v>336</v>
      </c>
      <c r="F414" s="4" t="s">
        <v>337</v>
      </c>
      <c r="G414" s="4" t="s">
        <v>338</v>
      </c>
      <c r="H414" s="4" t="s">
        <v>339</v>
      </c>
      <c r="I414" s="4" t="s">
        <v>340</v>
      </c>
      <c r="J414" s="4" t="s">
        <v>123</v>
      </c>
      <c r="K414" s="4" t="s">
        <v>341</v>
      </c>
      <c r="L414" s="4" t="s">
        <v>342</v>
      </c>
      <c r="M414" s="4" t="s">
        <v>13</v>
      </c>
      <c r="N414" s="4" t="s">
        <v>343</v>
      </c>
      <c r="O414" s="4" t="s">
        <v>131</v>
      </c>
      <c r="P414" s="4" t="s">
        <v>326</v>
      </c>
      <c r="Q414" s="4" t="s">
        <v>344</v>
      </c>
      <c r="R414" s="4" t="s">
        <v>345</v>
      </c>
    </row>
    <row r="415" spans="1:18">
      <c r="A415" s="5" t="s">
        <v>55</v>
      </c>
      <c r="B415" s="5" t="s">
        <v>152</v>
      </c>
      <c r="C415" s="5" t="s">
        <v>548</v>
      </c>
      <c r="D415" s="5" t="s">
        <v>391</v>
      </c>
      <c r="E415" s="5" t="s">
        <v>549</v>
      </c>
      <c r="F415" s="7">
        <v>18003264</v>
      </c>
      <c r="G415" s="5" t="s">
        <v>550</v>
      </c>
      <c r="H415" s="5" t="s">
        <v>351</v>
      </c>
      <c r="I415" s="5" t="s">
        <v>352</v>
      </c>
      <c r="J415" s="6">
        <v>0</v>
      </c>
      <c r="K415" s="5" t="s">
        <v>551</v>
      </c>
      <c r="L415" s="5" t="s">
        <v>1420</v>
      </c>
      <c r="M415" s="8" t="s">
        <v>288</v>
      </c>
      <c r="N415" s="8" t="s">
        <v>288</v>
      </c>
      <c r="O415" s="6">
        <v>0</v>
      </c>
      <c r="P415" s="6">
        <v>0</v>
      </c>
      <c r="Q415" s="7">
        <v>0</v>
      </c>
      <c r="R415" s="7">
        <v>2</v>
      </c>
    </row>
    <row r="417" spans="1:18">
      <c r="A417" s="4" t="s">
        <v>0</v>
      </c>
      <c r="B417" s="4" t="s">
        <v>62</v>
      </c>
      <c r="C417" s="4" t="s">
        <v>334</v>
      </c>
      <c r="D417" s="4" t="s">
        <v>335</v>
      </c>
      <c r="E417" s="4" t="s">
        <v>336</v>
      </c>
      <c r="F417" s="4" t="s">
        <v>337</v>
      </c>
      <c r="G417" s="4" t="s">
        <v>338</v>
      </c>
      <c r="H417" s="4" t="s">
        <v>339</v>
      </c>
      <c r="I417" s="4" t="s">
        <v>340</v>
      </c>
      <c r="J417" s="4" t="s">
        <v>123</v>
      </c>
      <c r="K417" s="4" t="s">
        <v>341</v>
      </c>
      <c r="L417" s="4" t="s">
        <v>342</v>
      </c>
      <c r="M417" s="4" t="s">
        <v>13</v>
      </c>
      <c r="N417" s="4" t="s">
        <v>343</v>
      </c>
      <c r="O417" s="4" t="s">
        <v>131</v>
      </c>
      <c r="P417" s="4" t="s">
        <v>326</v>
      </c>
      <c r="Q417" s="4" t="s">
        <v>344</v>
      </c>
      <c r="R417" s="4" t="s">
        <v>345</v>
      </c>
    </row>
    <row r="418" spans="1:18">
      <c r="A418" s="5" t="s">
        <v>55</v>
      </c>
      <c r="B418" s="5" t="s">
        <v>152</v>
      </c>
      <c r="C418" s="5" t="s">
        <v>548</v>
      </c>
      <c r="D418" s="5" t="s">
        <v>391</v>
      </c>
      <c r="E418" s="5" t="s">
        <v>549</v>
      </c>
      <c r="F418" s="7">
        <v>18003264</v>
      </c>
      <c r="G418" s="5" t="s">
        <v>550</v>
      </c>
      <c r="H418" s="5" t="s">
        <v>351</v>
      </c>
      <c r="I418" s="5" t="s">
        <v>352</v>
      </c>
      <c r="J418" s="6">
        <v>0</v>
      </c>
      <c r="K418" s="5" t="s">
        <v>1421</v>
      </c>
      <c r="L418" s="5" t="s">
        <v>1420</v>
      </c>
      <c r="M418" s="8" t="s">
        <v>288</v>
      </c>
      <c r="N418" s="8" t="s">
        <v>288</v>
      </c>
      <c r="O418" s="6">
        <v>0</v>
      </c>
      <c r="P418" s="6">
        <v>0</v>
      </c>
      <c r="Q418" s="7">
        <v>0</v>
      </c>
      <c r="R418" s="7">
        <v>2</v>
      </c>
    </row>
    <row r="420" spans="1:18">
      <c r="A420" s="4" t="s">
        <v>0</v>
      </c>
      <c r="B420" s="4" t="s">
        <v>62</v>
      </c>
      <c r="C420" s="4" t="s">
        <v>334</v>
      </c>
      <c r="D420" s="4" t="s">
        <v>335</v>
      </c>
      <c r="E420" s="4" t="s">
        <v>336</v>
      </c>
      <c r="F420" s="4" t="s">
        <v>337</v>
      </c>
      <c r="G420" s="4" t="s">
        <v>338</v>
      </c>
      <c r="H420" s="4" t="s">
        <v>339</v>
      </c>
      <c r="I420" s="4" t="s">
        <v>340</v>
      </c>
      <c r="J420" s="4" t="s">
        <v>123</v>
      </c>
      <c r="K420" s="4" t="s">
        <v>341</v>
      </c>
      <c r="L420" s="4" t="s">
        <v>342</v>
      </c>
      <c r="M420" s="4" t="s">
        <v>13</v>
      </c>
      <c r="N420" s="4" t="s">
        <v>343</v>
      </c>
      <c r="O420" s="4" t="s">
        <v>131</v>
      </c>
      <c r="P420" s="4" t="s">
        <v>326</v>
      </c>
      <c r="Q420" s="4" t="s">
        <v>344</v>
      </c>
      <c r="R420" s="4" t="s">
        <v>345</v>
      </c>
    </row>
    <row r="421" spans="1:18">
      <c r="A421" s="5" t="s">
        <v>55</v>
      </c>
      <c r="B421" s="5" t="s">
        <v>152</v>
      </c>
      <c r="C421" s="5" t="s">
        <v>548</v>
      </c>
      <c r="D421" s="5" t="s">
        <v>391</v>
      </c>
      <c r="E421" s="5" t="s">
        <v>549</v>
      </c>
      <c r="F421" s="7">
        <v>18003264</v>
      </c>
      <c r="G421" s="5" t="s">
        <v>550</v>
      </c>
      <c r="H421" s="5" t="s">
        <v>351</v>
      </c>
      <c r="I421" s="5" t="s">
        <v>352</v>
      </c>
      <c r="J421" s="6">
        <v>0</v>
      </c>
      <c r="K421" s="5" t="s">
        <v>551</v>
      </c>
      <c r="L421" s="5" t="s">
        <v>1419</v>
      </c>
      <c r="M421" s="8" t="s">
        <v>288</v>
      </c>
      <c r="N421" s="8" t="s">
        <v>288</v>
      </c>
      <c r="O421" s="6">
        <v>0</v>
      </c>
      <c r="P421" s="6">
        <v>0</v>
      </c>
      <c r="Q421" s="7">
        <v>0</v>
      </c>
      <c r="R421" s="7">
        <v>2</v>
      </c>
    </row>
    <row r="423" spans="1:18">
      <c r="A423" s="4" t="s">
        <v>0</v>
      </c>
      <c r="B423" s="4" t="s">
        <v>62</v>
      </c>
      <c r="C423" s="4" t="s">
        <v>334</v>
      </c>
      <c r="D423" s="4" t="s">
        <v>335</v>
      </c>
      <c r="E423" s="4" t="s">
        <v>336</v>
      </c>
      <c r="F423" s="4" t="s">
        <v>337</v>
      </c>
      <c r="G423" s="4" t="s">
        <v>338</v>
      </c>
      <c r="H423" s="4" t="s">
        <v>339</v>
      </c>
      <c r="I423" s="4" t="s">
        <v>340</v>
      </c>
      <c r="J423" s="4" t="s">
        <v>123</v>
      </c>
      <c r="K423" s="4" t="s">
        <v>341</v>
      </c>
      <c r="L423" s="4" t="s">
        <v>342</v>
      </c>
      <c r="M423" s="4" t="s">
        <v>13</v>
      </c>
      <c r="N423" s="4" t="s">
        <v>343</v>
      </c>
      <c r="O423" s="4" t="s">
        <v>131</v>
      </c>
      <c r="P423" s="4" t="s">
        <v>326</v>
      </c>
      <c r="Q423" s="4" t="s">
        <v>344</v>
      </c>
      <c r="R423" s="4" t="s">
        <v>345</v>
      </c>
    </row>
    <row r="424" spans="1:18">
      <c r="A424" s="5" t="s">
        <v>55</v>
      </c>
      <c r="B424" s="5" t="s">
        <v>152</v>
      </c>
      <c r="C424" s="5" t="s">
        <v>555</v>
      </c>
      <c r="D424" s="5" t="s">
        <v>458</v>
      </c>
      <c r="E424" s="5" t="s">
        <v>556</v>
      </c>
      <c r="F424" s="7">
        <v>18002127</v>
      </c>
      <c r="G424" s="5" t="s">
        <v>557</v>
      </c>
      <c r="H424" s="5" t="s">
        <v>351</v>
      </c>
      <c r="I424" s="5" t="s">
        <v>558</v>
      </c>
      <c r="J424" s="6">
        <v>0</v>
      </c>
      <c r="K424" s="5" t="s">
        <v>1407</v>
      </c>
      <c r="L424" s="5" t="s">
        <v>1407</v>
      </c>
      <c r="M424" s="8" t="s">
        <v>288</v>
      </c>
      <c r="N424" s="8" t="s">
        <v>288</v>
      </c>
      <c r="O424" s="6">
        <v>0</v>
      </c>
      <c r="P424" s="6">
        <v>0</v>
      </c>
      <c r="Q424" s="7">
        <v>0</v>
      </c>
      <c r="R424" s="7">
        <v>1</v>
      </c>
    </row>
    <row r="426" spans="1:18">
      <c r="A426" s="4" t="s">
        <v>0</v>
      </c>
      <c r="B426" s="4" t="s">
        <v>62</v>
      </c>
      <c r="C426" s="4" t="s">
        <v>334</v>
      </c>
      <c r="D426" s="4" t="s">
        <v>335</v>
      </c>
      <c r="E426" s="4" t="s">
        <v>336</v>
      </c>
      <c r="F426" s="4" t="s">
        <v>337</v>
      </c>
      <c r="G426" s="4" t="s">
        <v>338</v>
      </c>
      <c r="H426" s="4" t="s">
        <v>339</v>
      </c>
      <c r="I426" s="4" t="s">
        <v>340</v>
      </c>
      <c r="J426" s="4" t="s">
        <v>123</v>
      </c>
      <c r="K426" s="4" t="s">
        <v>341</v>
      </c>
      <c r="L426" s="4" t="s">
        <v>342</v>
      </c>
      <c r="M426" s="4" t="s">
        <v>13</v>
      </c>
      <c r="N426" s="4" t="s">
        <v>343</v>
      </c>
      <c r="O426" s="4" t="s">
        <v>131</v>
      </c>
      <c r="P426" s="4" t="s">
        <v>326</v>
      </c>
      <c r="Q426" s="4" t="s">
        <v>344</v>
      </c>
      <c r="R426" s="4" t="s">
        <v>345</v>
      </c>
    </row>
    <row r="427" spans="1:18">
      <c r="A427" s="5" t="s">
        <v>55</v>
      </c>
      <c r="B427" s="5" t="s">
        <v>152</v>
      </c>
      <c r="C427" s="5" t="s">
        <v>457</v>
      </c>
      <c r="D427" s="5" t="s">
        <v>458</v>
      </c>
      <c r="E427" s="5" t="s">
        <v>459</v>
      </c>
      <c r="F427" s="7">
        <v>18002405</v>
      </c>
      <c r="G427" s="5" t="s">
        <v>460</v>
      </c>
      <c r="H427" s="5" t="s">
        <v>351</v>
      </c>
      <c r="I427" s="5" t="s">
        <v>369</v>
      </c>
      <c r="J427" s="6">
        <v>0</v>
      </c>
      <c r="K427" s="5" t="s">
        <v>1422</v>
      </c>
      <c r="L427" s="5" t="s">
        <v>1367</v>
      </c>
      <c r="M427" s="8" t="s">
        <v>288</v>
      </c>
      <c r="N427" s="8" t="s">
        <v>288</v>
      </c>
      <c r="O427" s="6">
        <v>0</v>
      </c>
      <c r="P427" s="6">
        <v>0</v>
      </c>
      <c r="Q427" s="7">
        <v>0</v>
      </c>
      <c r="R427" s="7">
        <v>4</v>
      </c>
    </row>
    <row r="429" spans="1:18">
      <c r="A429" s="4" t="s">
        <v>0</v>
      </c>
      <c r="B429" s="4" t="s">
        <v>62</v>
      </c>
      <c r="C429" s="4" t="s">
        <v>334</v>
      </c>
      <c r="D429" s="4" t="s">
        <v>335</v>
      </c>
      <c r="E429" s="4" t="s">
        <v>336</v>
      </c>
      <c r="F429" s="4" t="s">
        <v>337</v>
      </c>
      <c r="G429" s="4" t="s">
        <v>338</v>
      </c>
      <c r="H429" s="4" t="s">
        <v>339</v>
      </c>
      <c r="I429" s="4" t="s">
        <v>340</v>
      </c>
      <c r="J429" s="4" t="s">
        <v>123</v>
      </c>
      <c r="K429" s="4" t="s">
        <v>341</v>
      </c>
      <c r="L429" s="4" t="s">
        <v>342</v>
      </c>
      <c r="M429" s="4" t="s">
        <v>13</v>
      </c>
      <c r="N429" s="4" t="s">
        <v>343</v>
      </c>
      <c r="O429" s="4" t="s">
        <v>131</v>
      </c>
      <c r="P429" s="4" t="s">
        <v>326</v>
      </c>
      <c r="Q429" s="4" t="s">
        <v>344</v>
      </c>
      <c r="R429" s="4" t="s">
        <v>345</v>
      </c>
    </row>
    <row r="430" spans="1:18">
      <c r="A430" s="5" t="s">
        <v>55</v>
      </c>
      <c r="B430" s="5" t="s">
        <v>152</v>
      </c>
      <c r="C430" s="5" t="s">
        <v>390</v>
      </c>
      <c r="D430" s="5" t="s">
        <v>391</v>
      </c>
      <c r="E430" s="5" t="s">
        <v>392</v>
      </c>
      <c r="F430" s="7">
        <v>18003521</v>
      </c>
      <c r="G430" s="5" t="s">
        <v>393</v>
      </c>
      <c r="H430" s="5" t="s">
        <v>351</v>
      </c>
      <c r="I430" s="5" t="s">
        <v>369</v>
      </c>
      <c r="J430" s="6">
        <v>0</v>
      </c>
      <c r="K430" s="5" t="s">
        <v>394</v>
      </c>
      <c r="L430" s="5" t="s">
        <v>1284</v>
      </c>
      <c r="M430" s="8" t="s">
        <v>288</v>
      </c>
      <c r="N430" s="8" t="s">
        <v>288</v>
      </c>
      <c r="O430" s="6">
        <v>0</v>
      </c>
      <c r="P430" s="6">
        <v>0</v>
      </c>
      <c r="Q430" s="7">
        <v>0</v>
      </c>
      <c r="R430" s="7">
        <v>3</v>
      </c>
    </row>
    <row r="432" spans="1:18">
      <c r="A432" s="4" t="s">
        <v>0</v>
      </c>
      <c r="B432" s="4" t="s">
        <v>62</v>
      </c>
      <c r="C432" s="4" t="s">
        <v>334</v>
      </c>
      <c r="D432" s="4" t="s">
        <v>335</v>
      </c>
      <c r="E432" s="4" t="s">
        <v>336</v>
      </c>
      <c r="F432" s="4" t="s">
        <v>337</v>
      </c>
      <c r="G432" s="4" t="s">
        <v>338</v>
      </c>
      <c r="H432" s="4" t="s">
        <v>339</v>
      </c>
      <c r="I432" s="4" t="s">
        <v>340</v>
      </c>
      <c r="J432" s="4" t="s">
        <v>123</v>
      </c>
      <c r="K432" s="4" t="s">
        <v>341</v>
      </c>
      <c r="L432" s="4" t="s">
        <v>342</v>
      </c>
      <c r="M432" s="4" t="s">
        <v>13</v>
      </c>
      <c r="N432" s="4" t="s">
        <v>343</v>
      </c>
      <c r="O432" s="4" t="s">
        <v>131</v>
      </c>
      <c r="P432" s="4" t="s">
        <v>326</v>
      </c>
      <c r="Q432" s="4" t="s">
        <v>344</v>
      </c>
      <c r="R432" s="4" t="s">
        <v>345</v>
      </c>
    </row>
    <row r="433" spans="1:18">
      <c r="A433" s="5" t="s">
        <v>55</v>
      </c>
      <c r="B433" s="5" t="s">
        <v>152</v>
      </c>
      <c r="C433" s="5" t="s">
        <v>390</v>
      </c>
      <c r="D433" s="5" t="s">
        <v>391</v>
      </c>
      <c r="E433" s="5" t="s">
        <v>392</v>
      </c>
      <c r="F433" s="7">
        <v>18003521</v>
      </c>
      <c r="G433" s="5" t="s">
        <v>393</v>
      </c>
      <c r="H433" s="5" t="s">
        <v>351</v>
      </c>
      <c r="I433" s="5" t="s">
        <v>369</v>
      </c>
      <c r="J433" s="6">
        <v>0</v>
      </c>
      <c r="K433" s="5" t="s">
        <v>1423</v>
      </c>
      <c r="L433" s="5" t="s">
        <v>1284</v>
      </c>
      <c r="M433" s="8" t="s">
        <v>288</v>
      </c>
      <c r="N433" s="8" t="s">
        <v>288</v>
      </c>
      <c r="O433" s="6">
        <v>0</v>
      </c>
      <c r="P433" s="6">
        <v>0</v>
      </c>
      <c r="Q433" s="7">
        <v>0</v>
      </c>
      <c r="R433" s="7">
        <v>3</v>
      </c>
    </row>
    <row r="435" spans="1:18">
      <c r="A435" s="4" t="s">
        <v>0</v>
      </c>
      <c r="B435" s="4" t="s">
        <v>62</v>
      </c>
      <c r="C435" s="4" t="s">
        <v>334</v>
      </c>
      <c r="D435" s="4" t="s">
        <v>335</v>
      </c>
      <c r="E435" s="4" t="s">
        <v>336</v>
      </c>
      <c r="F435" s="4" t="s">
        <v>337</v>
      </c>
      <c r="G435" s="4" t="s">
        <v>338</v>
      </c>
      <c r="H435" s="4" t="s">
        <v>339</v>
      </c>
      <c r="I435" s="4" t="s">
        <v>340</v>
      </c>
      <c r="J435" s="4" t="s">
        <v>123</v>
      </c>
      <c r="K435" s="4" t="s">
        <v>341</v>
      </c>
      <c r="L435" s="4" t="s">
        <v>342</v>
      </c>
      <c r="M435" s="4" t="s">
        <v>13</v>
      </c>
      <c r="N435" s="4" t="s">
        <v>343</v>
      </c>
      <c r="O435" s="4" t="s">
        <v>131</v>
      </c>
      <c r="P435" s="4" t="s">
        <v>326</v>
      </c>
      <c r="Q435" s="4" t="s">
        <v>344</v>
      </c>
      <c r="R435" s="4" t="s">
        <v>345</v>
      </c>
    </row>
    <row r="436" spans="1:18">
      <c r="A436" s="5" t="s">
        <v>55</v>
      </c>
      <c r="B436" s="5" t="s">
        <v>152</v>
      </c>
      <c r="C436" s="5" t="s">
        <v>390</v>
      </c>
      <c r="D436" s="5" t="s">
        <v>391</v>
      </c>
      <c r="E436" s="5" t="s">
        <v>392</v>
      </c>
      <c r="F436" s="7">
        <v>18003521</v>
      </c>
      <c r="G436" s="5" t="s">
        <v>393</v>
      </c>
      <c r="H436" s="5" t="s">
        <v>351</v>
      </c>
      <c r="I436" s="5" t="s">
        <v>369</v>
      </c>
      <c r="J436" s="6">
        <v>0</v>
      </c>
      <c r="K436" s="5" t="s">
        <v>394</v>
      </c>
      <c r="L436" s="5" t="s">
        <v>1424</v>
      </c>
      <c r="M436" s="8" t="s">
        <v>288</v>
      </c>
      <c r="N436" s="8" t="s">
        <v>288</v>
      </c>
      <c r="O436" s="6">
        <v>0</v>
      </c>
      <c r="P436" s="6">
        <v>0</v>
      </c>
      <c r="Q436" s="7">
        <v>0</v>
      </c>
      <c r="R436" s="7">
        <v>3</v>
      </c>
    </row>
    <row r="438" spans="1:18">
      <c r="A438" s="4" t="s">
        <v>0</v>
      </c>
      <c r="B438" s="4" t="s">
        <v>62</v>
      </c>
      <c r="C438" s="4" t="s">
        <v>334</v>
      </c>
      <c r="D438" s="4" t="s">
        <v>335</v>
      </c>
      <c r="E438" s="4" t="s">
        <v>336</v>
      </c>
      <c r="F438" s="4" t="s">
        <v>337</v>
      </c>
      <c r="G438" s="4" t="s">
        <v>338</v>
      </c>
      <c r="H438" s="4" t="s">
        <v>339</v>
      </c>
      <c r="I438" s="4" t="s">
        <v>340</v>
      </c>
      <c r="J438" s="4" t="s">
        <v>123</v>
      </c>
      <c r="K438" s="4" t="s">
        <v>341</v>
      </c>
      <c r="L438" s="4" t="s">
        <v>342</v>
      </c>
      <c r="M438" s="4" t="s">
        <v>13</v>
      </c>
      <c r="N438" s="4" t="s">
        <v>343</v>
      </c>
      <c r="O438" s="4" t="s">
        <v>131</v>
      </c>
      <c r="P438" s="4" t="s">
        <v>326</v>
      </c>
      <c r="Q438" s="4" t="s">
        <v>344</v>
      </c>
      <c r="R438" s="4" t="s">
        <v>345</v>
      </c>
    </row>
    <row r="439" spans="1:18">
      <c r="A439" s="5" t="s">
        <v>55</v>
      </c>
      <c r="B439" s="5" t="s">
        <v>152</v>
      </c>
      <c r="C439" s="5" t="s">
        <v>398</v>
      </c>
      <c r="D439" s="5" t="s">
        <v>383</v>
      </c>
      <c r="E439" s="5" t="s">
        <v>399</v>
      </c>
      <c r="F439" s="7">
        <v>18002101</v>
      </c>
      <c r="G439" s="5" t="s">
        <v>400</v>
      </c>
      <c r="H439" s="5" t="s">
        <v>351</v>
      </c>
      <c r="I439" s="5" t="s">
        <v>369</v>
      </c>
      <c r="J439" s="6">
        <v>0</v>
      </c>
      <c r="K439" s="5" t="s">
        <v>1274</v>
      </c>
      <c r="L439" s="5" t="s">
        <v>1425</v>
      </c>
      <c r="M439" s="8" t="s">
        <v>288</v>
      </c>
      <c r="N439" s="8" t="s">
        <v>288</v>
      </c>
      <c r="O439" s="6">
        <v>0</v>
      </c>
      <c r="P439" s="6">
        <v>0</v>
      </c>
      <c r="Q439" s="7">
        <v>0</v>
      </c>
      <c r="R439" s="7">
        <v>8</v>
      </c>
    </row>
    <row r="441" spans="1:18">
      <c r="A441" s="4" t="s">
        <v>0</v>
      </c>
      <c r="B441" s="4" t="s">
        <v>62</v>
      </c>
      <c r="C441" s="4" t="s">
        <v>334</v>
      </c>
      <c r="D441" s="4" t="s">
        <v>335</v>
      </c>
      <c r="E441" s="4" t="s">
        <v>336</v>
      </c>
      <c r="F441" s="4" t="s">
        <v>337</v>
      </c>
      <c r="G441" s="4" t="s">
        <v>338</v>
      </c>
      <c r="H441" s="4" t="s">
        <v>339</v>
      </c>
      <c r="I441" s="4" t="s">
        <v>340</v>
      </c>
      <c r="J441" s="4" t="s">
        <v>123</v>
      </c>
      <c r="K441" s="4" t="s">
        <v>341</v>
      </c>
      <c r="L441" s="4" t="s">
        <v>342</v>
      </c>
      <c r="M441" s="4" t="s">
        <v>13</v>
      </c>
      <c r="N441" s="4" t="s">
        <v>343</v>
      </c>
      <c r="O441" s="4" t="s">
        <v>131</v>
      </c>
      <c r="P441" s="4" t="s">
        <v>326</v>
      </c>
      <c r="Q441" s="4" t="s">
        <v>344</v>
      </c>
      <c r="R441" s="4" t="s">
        <v>345</v>
      </c>
    </row>
    <row r="442" spans="1:18">
      <c r="A442" s="5" t="s">
        <v>55</v>
      </c>
      <c r="B442" s="5" t="s">
        <v>152</v>
      </c>
      <c r="C442" s="5" t="s">
        <v>398</v>
      </c>
      <c r="D442" s="5" t="s">
        <v>383</v>
      </c>
      <c r="E442" s="5" t="s">
        <v>399</v>
      </c>
      <c r="F442" s="7">
        <v>18002101</v>
      </c>
      <c r="G442" s="5" t="s">
        <v>400</v>
      </c>
      <c r="H442" s="5" t="s">
        <v>351</v>
      </c>
      <c r="I442" s="5" t="s">
        <v>369</v>
      </c>
      <c r="J442" s="6">
        <v>0</v>
      </c>
      <c r="K442" s="5" t="s">
        <v>401</v>
      </c>
      <c r="L442" s="5" t="s">
        <v>1263</v>
      </c>
      <c r="M442" s="8" t="s">
        <v>288</v>
      </c>
      <c r="N442" s="8" t="s">
        <v>288</v>
      </c>
      <c r="O442" s="6">
        <v>0</v>
      </c>
      <c r="P442" s="6">
        <v>0</v>
      </c>
      <c r="Q442" s="7">
        <v>0</v>
      </c>
      <c r="R442" s="7">
        <v>13</v>
      </c>
    </row>
    <row r="444" spans="1:18">
      <c r="A444" s="4" t="s">
        <v>0</v>
      </c>
      <c r="B444" s="4" t="s">
        <v>62</v>
      </c>
      <c r="C444" s="4" t="s">
        <v>334</v>
      </c>
      <c r="D444" s="4" t="s">
        <v>335</v>
      </c>
      <c r="E444" s="4" t="s">
        <v>336</v>
      </c>
      <c r="F444" s="4" t="s">
        <v>337</v>
      </c>
      <c r="G444" s="4" t="s">
        <v>338</v>
      </c>
      <c r="H444" s="4" t="s">
        <v>339</v>
      </c>
      <c r="I444" s="4" t="s">
        <v>340</v>
      </c>
      <c r="J444" s="4" t="s">
        <v>123</v>
      </c>
      <c r="K444" s="4" t="s">
        <v>341</v>
      </c>
      <c r="L444" s="4" t="s">
        <v>342</v>
      </c>
      <c r="M444" s="4" t="s">
        <v>13</v>
      </c>
      <c r="N444" s="4" t="s">
        <v>343</v>
      </c>
      <c r="O444" s="4" t="s">
        <v>131</v>
      </c>
      <c r="P444" s="4" t="s">
        <v>326</v>
      </c>
      <c r="Q444" s="4" t="s">
        <v>344</v>
      </c>
      <c r="R444" s="4" t="s">
        <v>345</v>
      </c>
    </row>
    <row r="445" spans="1:18">
      <c r="A445" s="5" t="s">
        <v>55</v>
      </c>
      <c r="B445" s="5" t="s">
        <v>152</v>
      </c>
      <c r="C445" s="5" t="s">
        <v>514</v>
      </c>
      <c r="D445" s="5" t="s">
        <v>514</v>
      </c>
      <c r="E445" s="5" t="s">
        <v>515</v>
      </c>
      <c r="F445" s="7">
        <v>30000894</v>
      </c>
      <c r="G445" s="5" t="s">
        <v>1408</v>
      </c>
      <c r="H445" s="5" t="s">
        <v>433</v>
      </c>
      <c r="I445" s="5" t="s">
        <v>434</v>
      </c>
      <c r="J445" s="6">
        <v>0</v>
      </c>
      <c r="K445" s="5" t="s">
        <v>1426</v>
      </c>
      <c r="L445" s="5" t="s">
        <v>1427</v>
      </c>
      <c r="M445" s="8" t="s">
        <v>288</v>
      </c>
      <c r="N445" s="8" t="s">
        <v>288</v>
      </c>
      <c r="O445" s="6">
        <v>0</v>
      </c>
      <c r="P445" s="6">
        <v>0</v>
      </c>
      <c r="Q445" s="7">
        <v>0</v>
      </c>
      <c r="R445" s="7">
        <v>8</v>
      </c>
    </row>
    <row r="447" spans="1:18">
      <c r="A447" s="4" t="s">
        <v>0</v>
      </c>
      <c r="B447" s="4" t="s">
        <v>62</v>
      </c>
      <c r="C447" s="4" t="s">
        <v>334</v>
      </c>
      <c r="D447" s="4" t="s">
        <v>335</v>
      </c>
      <c r="E447" s="4" t="s">
        <v>336</v>
      </c>
      <c r="F447" s="4" t="s">
        <v>337</v>
      </c>
      <c r="G447" s="4" t="s">
        <v>338</v>
      </c>
      <c r="H447" s="4" t="s">
        <v>339</v>
      </c>
      <c r="I447" s="4" t="s">
        <v>340</v>
      </c>
      <c r="J447" s="4" t="s">
        <v>123</v>
      </c>
      <c r="K447" s="4" t="s">
        <v>341</v>
      </c>
      <c r="L447" s="4" t="s">
        <v>342</v>
      </c>
      <c r="M447" s="4" t="s">
        <v>13</v>
      </c>
      <c r="N447" s="4" t="s">
        <v>343</v>
      </c>
      <c r="O447" s="4" t="s">
        <v>131</v>
      </c>
      <c r="P447" s="4" t="s">
        <v>326</v>
      </c>
      <c r="Q447" s="4" t="s">
        <v>344</v>
      </c>
      <c r="R447" s="4" t="s">
        <v>345</v>
      </c>
    </row>
    <row r="448" spans="1:18">
      <c r="A448" s="5" t="s">
        <v>55</v>
      </c>
      <c r="B448" s="5" t="s">
        <v>152</v>
      </c>
      <c r="C448" s="5" t="s">
        <v>430</v>
      </c>
      <c r="D448" s="5" t="s">
        <v>430</v>
      </c>
      <c r="E448" s="5" t="s">
        <v>431</v>
      </c>
      <c r="F448" s="7">
        <v>40001568</v>
      </c>
      <c r="G448" s="5" t="s">
        <v>432</v>
      </c>
      <c r="H448" s="5" t="s">
        <v>433</v>
      </c>
      <c r="I448" s="5" t="s">
        <v>434</v>
      </c>
      <c r="J448" s="6">
        <v>0</v>
      </c>
      <c r="K448" s="5" t="s">
        <v>1428</v>
      </c>
      <c r="L448" s="5" t="s">
        <v>1429</v>
      </c>
      <c r="M448" s="8" t="s">
        <v>288</v>
      </c>
      <c r="N448" s="8" t="s">
        <v>288</v>
      </c>
      <c r="O448" s="6">
        <v>0</v>
      </c>
      <c r="P448" s="6">
        <v>0</v>
      </c>
      <c r="Q448" s="7">
        <v>0</v>
      </c>
      <c r="R448" s="7">
        <v>8</v>
      </c>
    </row>
    <row r="450" spans="1:18">
      <c r="A450" s="4" t="s">
        <v>0</v>
      </c>
      <c r="B450" s="4" t="s">
        <v>62</v>
      </c>
      <c r="C450" s="4" t="s">
        <v>334</v>
      </c>
      <c r="D450" s="4" t="s">
        <v>335</v>
      </c>
      <c r="E450" s="4" t="s">
        <v>336</v>
      </c>
      <c r="F450" s="4" t="s">
        <v>337</v>
      </c>
      <c r="G450" s="4" t="s">
        <v>338</v>
      </c>
      <c r="H450" s="4" t="s">
        <v>339</v>
      </c>
      <c r="I450" s="4" t="s">
        <v>340</v>
      </c>
      <c r="J450" s="4" t="s">
        <v>123</v>
      </c>
      <c r="K450" s="4" t="s">
        <v>341</v>
      </c>
      <c r="L450" s="4" t="s">
        <v>342</v>
      </c>
      <c r="M450" s="4" t="s">
        <v>13</v>
      </c>
      <c r="N450" s="4" t="s">
        <v>343</v>
      </c>
      <c r="O450" s="4" t="s">
        <v>131</v>
      </c>
      <c r="P450" s="4" t="s">
        <v>326</v>
      </c>
      <c r="Q450" s="4" t="s">
        <v>344</v>
      </c>
      <c r="R450" s="4" t="s">
        <v>345</v>
      </c>
    </row>
    <row r="451" spans="1:18">
      <c r="A451" s="5" t="s">
        <v>55</v>
      </c>
      <c r="B451" s="5" t="s">
        <v>152</v>
      </c>
      <c r="C451" s="5" t="s">
        <v>430</v>
      </c>
      <c r="D451" s="5" t="s">
        <v>430</v>
      </c>
      <c r="E451" s="5" t="s">
        <v>431</v>
      </c>
      <c r="F451" s="7">
        <v>40001568</v>
      </c>
      <c r="G451" s="5" t="s">
        <v>432</v>
      </c>
      <c r="H451" s="5" t="s">
        <v>433</v>
      </c>
      <c r="I451" s="5" t="s">
        <v>434</v>
      </c>
      <c r="J451" s="6">
        <v>0</v>
      </c>
      <c r="K451" s="5" t="s">
        <v>1430</v>
      </c>
      <c r="L451" s="5" t="s">
        <v>1431</v>
      </c>
      <c r="M451" s="8" t="s">
        <v>288</v>
      </c>
      <c r="N451" s="8" t="s">
        <v>288</v>
      </c>
      <c r="O451" s="6">
        <v>0</v>
      </c>
      <c r="P451" s="6">
        <v>0</v>
      </c>
      <c r="Q451" s="7">
        <v>0</v>
      </c>
      <c r="R451" s="7">
        <v>8</v>
      </c>
    </row>
    <row r="453" spans="1:18">
      <c r="A453" s="4" t="s">
        <v>0</v>
      </c>
      <c r="B453" s="4" t="s">
        <v>62</v>
      </c>
      <c r="C453" s="4" t="s">
        <v>334</v>
      </c>
      <c r="D453" s="4" t="s">
        <v>335</v>
      </c>
      <c r="E453" s="4" t="s">
        <v>336</v>
      </c>
      <c r="F453" s="4" t="s">
        <v>337</v>
      </c>
      <c r="G453" s="4" t="s">
        <v>338</v>
      </c>
      <c r="H453" s="4" t="s">
        <v>339</v>
      </c>
      <c r="I453" s="4" t="s">
        <v>340</v>
      </c>
      <c r="J453" s="4" t="s">
        <v>123</v>
      </c>
      <c r="K453" s="4" t="s">
        <v>341</v>
      </c>
      <c r="L453" s="4" t="s">
        <v>342</v>
      </c>
      <c r="M453" s="4" t="s">
        <v>13</v>
      </c>
      <c r="N453" s="4" t="s">
        <v>343</v>
      </c>
      <c r="O453" s="4" t="s">
        <v>131</v>
      </c>
      <c r="P453" s="4" t="s">
        <v>326</v>
      </c>
      <c r="Q453" s="4" t="s">
        <v>344</v>
      </c>
      <c r="R453" s="4" t="s">
        <v>345</v>
      </c>
    </row>
    <row r="454" spans="1:18">
      <c r="A454" s="5" t="s">
        <v>55</v>
      </c>
      <c r="B454" s="5" t="s">
        <v>152</v>
      </c>
      <c r="C454" s="5" t="s">
        <v>534</v>
      </c>
      <c r="D454" s="5" t="s">
        <v>534</v>
      </c>
      <c r="E454" s="5" t="s">
        <v>535</v>
      </c>
      <c r="F454" s="7">
        <v>30001050</v>
      </c>
      <c r="G454" s="5" t="s">
        <v>536</v>
      </c>
      <c r="H454" s="5" t="s">
        <v>433</v>
      </c>
      <c r="I454" s="5" t="s">
        <v>434</v>
      </c>
      <c r="J454" s="6">
        <v>0</v>
      </c>
      <c r="K454" s="5" t="s">
        <v>1432</v>
      </c>
      <c r="L454" s="5" t="s">
        <v>1433</v>
      </c>
      <c r="M454" s="8" t="s">
        <v>288</v>
      </c>
      <c r="N454" s="8" t="s">
        <v>288</v>
      </c>
      <c r="O454" s="6">
        <v>0</v>
      </c>
      <c r="P454" s="6">
        <v>0</v>
      </c>
      <c r="Q454" s="7">
        <v>0</v>
      </c>
      <c r="R454" s="7">
        <v>4</v>
      </c>
    </row>
    <row r="456" spans="1:18">
      <c r="A456" s="4" t="s">
        <v>0</v>
      </c>
      <c r="B456" s="4" t="s">
        <v>62</v>
      </c>
      <c r="C456" s="4" t="s">
        <v>334</v>
      </c>
      <c r="D456" s="4" t="s">
        <v>335</v>
      </c>
      <c r="E456" s="4" t="s">
        <v>336</v>
      </c>
      <c r="F456" s="4" t="s">
        <v>337</v>
      </c>
      <c r="G456" s="4" t="s">
        <v>338</v>
      </c>
      <c r="H456" s="4" t="s">
        <v>339</v>
      </c>
      <c r="I456" s="4" t="s">
        <v>340</v>
      </c>
      <c r="J456" s="4" t="s">
        <v>123</v>
      </c>
      <c r="K456" s="4" t="s">
        <v>341</v>
      </c>
      <c r="L456" s="4" t="s">
        <v>342</v>
      </c>
      <c r="M456" s="4" t="s">
        <v>13</v>
      </c>
      <c r="N456" s="4" t="s">
        <v>343</v>
      </c>
      <c r="O456" s="4" t="s">
        <v>131</v>
      </c>
      <c r="P456" s="4" t="s">
        <v>326</v>
      </c>
      <c r="Q456" s="4" t="s">
        <v>344</v>
      </c>
      <c r="R456" s="4" t="s">
        <v>345</v>
      </c>
    </row>
    <row r="457" spans="1:18">
      <c r="A457" s="5" t="s">
        <v>55</v>
      </c>
      <c r="B457" s="5" t="s">
        <v>152</v>
      </c>
      <c r="C457" s="5" t="s">
        <v>534</v>
      </c>
      <c r="D457" s="5" t="s">
        <v>534</v>
      </c>
      <c r="E457" s="5" t="s">
        <v>535</v>
      </c>
      <c r="F457" s="7">
        <v>30001050</v>
      </c>
      <c r="G457" s="5" t="s">
        <v>536</v>
      </c>
      <c r="H457" s="5" t="s">
        <v>433</v>
      </c>
      <c r="I457" s="5" t="s">
        <v>434</v>
      </c>
      <c r="J457" s="6">
        <v>0</v>
      </c>
      <c r="K457" s="5" t="s">
        <v>1434</v>
      </c>
      <c r="L457" s="5" t="s">
        <v>1435</v>
      </c>
      <c r="M457" s="8" t="s">
        <v>288</v>
      </c>
      <c r="N457" s="8" t="s">
        <v>288</v>
      </c>
      <c r="O457" s="6">
        <v>0</v>
      </c>
      <c r="P457" s="6">
        <v>0</v>
      </c>
      <c r="Q457" s="7">
        <v>0</v>
      </c>
      <c r="R457" s="7">
        <v>4</v>
      </c>
    </row>
    <row r="459" spans="1:18">
      <c r="A459" s="4" t="s">
        <v>0</v>
      </c>
      <c r="B459" s="4" t="s">
        <v>62</v>
      </c>
      <c r="C459" s="4" t="s">
        <v>334</v>
      </c>
      <c r="D459" s="4" t="s">
        <v>335</v>
      </c>
      <c r="E459" s="4" t="s">
        <v>336</v>
      </c>
      <c r="F459" s="4" t="s">
        <v>337</v>
      </c>
      <c r="G459" s="4" t="s">
        <v>338</v>
      </c>
      <c r="H459" s="4" t="s">
        <v>339</v>
      </c>
      <c r="I459" s="4" t="s">
        <v>340</v>
      </c>
      <c r="J459" s="4" t="s">
        <v>123</v>
      </c>
      <c r="K459" s="4" t="s">
        <v>341</v>
      </c>
      <c r="L459" s="4" t="s">
        <v>342</v>
      </c>
      <c r="M459" s="4" t="s">
        <v>13</v>
      </c>
      <c r="N459" s="4" t="s">
        <v>343</v>
      </c>
      <c r="O459" s="4" t="s">
        <v>131</v>
      </c>
      <c r="P459" s="4" t="s">
        <v>326</v>
      </c>
      <c r="Q459" s="4" t="s">
        <v>344</v>
      </c>
      <c r="R459" s="4" t="s">
        <v>345</v>
      </c>
    </row>
    <row r="460" spans="1:18">
      <c r="A460" s="5" t="s">
        <v>55</v>
      </c>
      <c r="B460" s="5" t="s">
        <v>152</v>
      </c>
      <c r="C460" s="5" t="s">
        <v>464</v>
      </c>
      <c r="D460" s="5" t="s">
        <v>464</v>
      </c>
      <c r="E460" s="5" t="s">
        <v>465</v>
      </c>
      <c r="F460" s="5" t="s">
        <v>49</v>
      </c>
      <c r="G460" s="5" t="s">
        <v>466</v>
      </c>
      <c r="H460" s="5" t="s">
        <v>467</v>
      </c>
      <c r="I460" s="5" t="s">
        <v>468</v>
      </c>
      <c r="J460" s="6">
        <v>0</v>
      </c>
      <c r="K460" s="5" t="s">
        <v>1436</v>
      </c>
      <c r="L460" s="5" t="s">
        <v>1437</v>
      </c>
      <c r="M460" s="8" t="s">
        <v>288</v>
      </c>
      <c r="N460" s="8" t="s">
        <v>288</v>
      </c>
      <c r="O460" s="6">
        <v>0</v>
      </c>
      <c r="P460" s="6">
        <v>0</v>
      </c>
      <c r="Q460" s="7">
        <v>0</v>
      </c>
      <c r="R460" s="7">
        <v>2</v>
      </c>
    </row>
    <row r="462" spans="1:18">
      <c r="A462" s="4" t="s">
        <v>0</v>
      </c>
      <c r="B462" s="4" t="s">
        <v>62</v>
      </c>
      <c r="C462" s="4" t="s">
        <v>334</v>
      </c>
      <c r="D462" s="4" t="s">
        <v>335</v>
      </c>
      <c r="E462" s="4" t="s">
        <v>336</v>
      </c>
      <c r="F462" s="4" t="s">
        <v>337</v>
      </c>
      <c r="G462" s="4" t="s">
        <v>338</v>
      </c>
      <c r="H462" s="4" t="s">
        <v>339</v>
      </c>
      <c r="I462" s="4" t="s">
        <v>340</v>
      </c>
      <c r="J462" s="4" t="s">
        <v>123</v>
      </c>
      <c r="K462" s="4" t="s">
        <v>341</v>
      </c>
      <c r="L462" s="4" t="s">
        <v>342</v>
      </c>
      <c r="M462" s="4" t="s">
        <v>13</v>
      </c>
      <c r="N462" s="4" t="s">
        <v>343</v>
      </c>
      <c r="O462" s="4" t="s">
        <v>131</v>
      </c>
      <c r="P462" s="4" t="s">
        <v>326</v>
      </c>
      <c r="Q462" s="4" t="s">
        <v>344</v>
      </c>
      <c r="R462" s="4" t="s">
        <v>345</v>
      </c>
    </row>
    <row r="463" spans="1:18">
      <c r="A463" s="5" t="s">
        <v>55</v>
      </c>
      <c r="B463" s="5" t="s">
        <v>152</v>
      </c>
      <c r="C463" s="5" t="s">
        <v>562</v>
      </c>
      <c r="D463" s="5" t="s">
        <v>562</v>
      </c>
      <c r="E463" s="5" t="s">
        <v>563</v>
      </c>
      <c r="F463" s="7">
        <v>30104115</v>
      </c>
      <c r="G463" s="5" t="s">
        <v>1380</v>
      </c>
      <c r="H463" s="5" t="s">
        <v>467</v>
      </c>
      <c r="I463" s="5" t="s">
        <v>468</v>
      </c>
      <c r="J463" s="6">
        <v>0</v>
      </c>
      <c r="K463" s="5" t="s">
        <v>1438</v>
      </c>
      <c r="L463" s="5" t="s">
        <v>1439</v>
      </c>
      <c r="M463" s="8" t="s">
        <v>288</v>
      </c>
      <c r="N463" s="8" t="s">
        <v>288</v>
      </c>
      <c r="O463" s="6">
        <v>0</v>
      </c>
      <c r="P463" s="6">
        <v>0</v>
      </c>
      <c r="Q463" s="7">
        <v>0</v>
      </c>
      <c r="R463" s="7">
        <v>5</v>
      </c>
    </row>
    <row r="465" spans="1:18">
      <c r="A465" s="4" t="s">
        <v>0</v>
      </c>
      <c r="B465" s="4" t="s">
        <v>62</v>
      </c>
      <c r="C465" s="4" t="s">
        <v>334</v>
      </c>
      <c r="D465" s="4" t="s">
        <v>335</v>
      </c>
      <c r="E465" s="4" t="s">
        <v>336</v>
      </c>
      <c r="F465" s="4" t="s">
        <v>337</v>
      </c>
      <c r="G465" s="4" t="s">
        <v>338</v>
      </c>
      <c r="H465" s="4" t="s">
        <v>339</v>
      </c>
      <c r="I465" s="4" t="s">
        <v>340</v>
      </c>
      <c r="J465" s="4" t="s">
        <v>123</v>
      </c>
      <c r="K465" s="4" t="s">
        <v>341</v>
      </c>
      <c r="L465" s="4" t="s">
        <v>342</v>
      </c>
      <c r="M465" s="4" t="s">
        <v>13</v>
      </c>
      <c r="N465" s="4" t="s">
        <v>343</v>
      </c>
      <c r="O465" s="4" t="s">
        <v>131</v>
      </c>
      <c r="P465" s="4" t="s">
        <v>326</v>
      </c>
      <c r="Q465" s="4" t="s">
        <v>344</v>
      </c>
      <c r="R465" s="4" t="s">
        <v>345</v>
      </c>
    </row>
    <row r="466" spans="1:18">
      <c r="A466" s="5" t="s">
        <v>55</v>
      </c>
      <c r="B466" s="5" t="s">
        <v>152</v>
      </c>
      <c r="C466" s="5" t="s">
        <v>562</v>
      </c>
      <c r="D466" s="5" t="s">
        <v>562</v>
      </c>
      <c r="E466" s="5" t="s">
        <v>563</v>
      </c>
      <c r="F466" s="7">
        <v>30104115</v>
      </c>
      <c r="G466" s="5" t="s">
        <v>1380</v>
      </c>
      <c r="H466" s="5" t="s">
        <v>467</v>
      </c>
      <c r="I466" s="5" t="s">
        <v>468</v>
      </c>
      <c r="J466" s="6">
        <v>0</v>
      </c>
      <c r="K466" s="5" t="s">
        <v>1440</v>
      </c>
      <c r="L466" s="5" t="s">
        <v>1441</v>
      </c>
      <c r="M466" s="8" t="s">
        <v>288</v>
      </c>
      <c r="N466" s="8" t="s">
        <v>288</v>
      </c>
      <c r="O466" s="6">
        <v>0</v>
      </c>
      <c r="P466" s="6">
        <v>0</v>
      </c>
      <c r="Q466" s="7">
        <v>0</v>
      </c>
      <c r="R466" s="7">
        <v>6</v>
      </c>
    </row>
    <row r="468" spans="1:18">
      <c r="A468" s="4" t="s">
        <v>0</v>
      </c>
      <c r="B468" s="4" t="s">
        <v>62</v>
      </c>
      <c r="C468" s="4" t="s">
        <v>334</v>
      </c>
      <c r="D468" s="4" t="s">
        <v>335</v>
      </c>
      <c r="E468" s="4" t="s">
        <v>336</v>
      </c>
      <c r="F468" s="4" t="s">
        <v>337</v>
      </c>
      <c r="G468" s="4" t="s">
        <v>338</v>
      </c>
      <c r="H468" s="4" t="s">
        <v>339</v>
      </c>
      <c r="I468" s="4" t="s">
        <v>340</v>
      </c>
      <c r="J468" s="4" t="s">
        <v>123</v>
      </c>
      <c r="K468" s="4" t="s">
        <v>341</v>
      </c>
      <c r="L468" s="4" t="s">
        <v>342</v>
      </c>
      <c r="M468" s="4" t="s">
        <v>13</v>
      </c>
      <c r="N468" s="4" t="s">
        <v>343</v>
      </c>
      <c r="O468" s="4" t="s">
        <v>131</v>
      </c>
      <c r="P468" s="4" t="s">
        <v>326</v>
      </c>
      <c r="Q468" s="4" t="s">
        <v>344</v>
      </c>
      <c r="R468" s="4" t="s">
        <v>345</v>
      </c>
    </row>
    <row r="469" spans="1:18">
      <c r="A469" s="5" t="s">
        <v>55</v>
      </c>
      <c r="B469" s="5" t="s">
        <v>152</v>
      </c>
      <c r="C469" s="5" t="s">
        <v>562</v>
      </c>
      <c r="D469" s="5" t="s">
        <v>562</v>
      </c>
      <c r="E469" s="5" t="s">
        <v>563</v>
      </c>
      <c r="F469" s="7">
        <v>30104115</v>
      </c>
      <c r="G469" s="5" t="s">
        <v>1380</v>
      </c>
      <c r="H469" s="5" t="s">
        <v>467</v>
      </c>
      <c r="I469" s="5" t="s">
        <v>468</v>
      </c>
      <c r="J469" s="6">
        <v>0</v>
      </c>
      <c r="K469" s="5" t="s">
        <v>1442</v>
      </c>
      <c r="L469" s="5" t="s">
        <v>1443</v>
      </c>
      <c r="M469" s="8" t="s">
        <v>288</v>
      </c>
      <c r="N469" s="8" t="s">
        <v>288</v>
      </c>
      <c r="O469" s="6">
        <v>0</v>
      </c>
      <c r="P469" s="6">
        <v>0</v>
      </c>
      <c r="Q469" s="7">
        <v>0</v>
      </c>
      <c r="R469" s="7">
        <v>6</v>
      </c>
    </row>
    <row r="471" spans="1:18">
      <c r="A471" s="4" t="s">
        <v>0</v>
      </c>
      <c r="B471" s="4" t="s">
        <v>62</v>
      </c>
      <c r="C471" s="4" t="s">
        <v>334</v>
      </c>
      <c r="D471" s="4" t="s">
        <v>335</v>
      </c>
      <c r="E471" s="4" t="s">
        <v>336</v>
      </c>
      <c r="F471" s="4" t="s">
        <v>337</v>
      </c>
      <c r="G471" s="4" t="s">
        <v>338</v>
      </c>
      <c r="H471" s="4" t="s">
        <v>339</v>
      </c>
      <c r="I471" s="4" t="s">
        <v>340</v>
      </c>
      <c r="J471" s="4" t="s">
        <v>123</v>
      </c>
      <c r="K471" s="4" t="s">
        <v>341</v>
      </c>
      <c r="L471" s="4" t="s">
        <v>342</v>
      </c>
      <c r="M471" s="4" t="s">
        <v>13</v>
      </c>
      <c r="N471" s="4" t="s">
        <v>343</v>
      </c>
      <c r="O471" s="4" t="s">
        <v>131</v>
      </c>
      <c r="P471" s="4" t="s">
        <v>326</v>
      </c>
      <c r="Q471" s="4" t="s">
        <v>344</v>
      </c>
      <c r="R471" s="4" t="s">
        <v>345</v>
      </c>
    </row>
    <row r="472" spans="1:18">
      <c r="A472" s="5" t="s">
        <v>55</v>
      </c>
      <c r="B472" s="5" t="s">
        <v>152</v>
      </c>
      <c r="C472" s="5" t="s">
        <v>568</v>
      </c>
      <c r="D472" s="5" t="s">
        <v>568</v>
      </c>
      <c r="E472" s="5" t="s">
        <v>569</v>
      </c>
      <c r="F472" s="7">
        <v>20010927</v>
      </c>
      <c r="G472" s="5" t="s">
        <v>570</v>
      </c>
      <c r="H472" s="5" t="s">
        <v>571</v>
      </c>
      <c r="I472" s="5" t="s">
        <v>572</v>
      </c>
      <c r="J472" s="6">
        <v>0</v>
      </c>
      <c r="K472" s="5" t="s">
        <v>1444</v>
      </c>
      <c r="L472" s="5" t="s">
        <v>1445</v>
      </c>
      <c r="M472" s="8" t="s">
        <v>288</v>
      </c>
      <c r="N472" s="8" t="s">
        <v>288</v>
      </c>
      <c r="O472" s="6">
        <v>0</v>
      </c>
      <c r="P472" s="6">
        <v>0</v>
      </c>
      <c r="Q472" s="7">
        <v>0</v>
      </c>
      <c r="R472" s="7">
        <v>2</v>
      </c>
    </row>
    <row r="474" spans="1:18">
      <c r="A474" s="4" t="s">
        <v>0</v>
      </c>
      <c r="B474" s="4" t="s">
        <v>62</v>
      </c>
      <c r="C474" s="4" t="s">
        <v>334</v>
      </c>
      <c r="D474" s="4" t="s">
        <v>335</v>
      </c>
      <c r="E474" s="4" t="s">
        <v>336</v>
      </c>
      <c r="F474" s="4" t="s">
        <v>337</v>
      </c>
      <c r="G474" s="4" t="s">
        <v>338</v>
      </c>
      <c r="H474" s="4" t="s">
        <v>339</v>
      </c>
      <c r="I474" s="4" t="s">
        <v>340</v>
      </c>
      <c r="J474" s="4" t="s">
        <v>123</v>
      </c>
      <c r="K474" s="4" t="s">
        <v>341</v>
      </c>
      <c r="L474" s="4" t="s">
        <v>342</v>
      </c>
      <c r="M474" s="4" t="s">
        <v>13</v>
      </c>
      <c r="N474" s="4" t="s">
        <v>343</v>
      </c>
      <c r="O474" s="4" t="s">
        <v>131</v>
      </c>
      <c r="P474" s="4" t="s">
        <v>326</v>
      </c>
      <c r="Q474" s="4" t="s">
        <v>344</v>
      </c>
      <c r="R474" s="4" t="s">
        <v>345</v>
      </c>
    </row>
    <row r="475" spans="1:18">
      <c r="A475" s="5" t="s">
        <v>55</v>
      </c>
      <c r="B475" s="5" t="s">
        <v>152</v>
      </c>
      <c r="C475" s="5" t="s">
        <v>568</v>
      </c>
      <c r="D475" s="5" t="s">
        <v>568</v>
      </c>
      <c r="E475" s="5" t="s">
        <v>569</v>
      </c>
      <c r="F475" s="7">
        <v>20010927</v>
      </c>
      <c r="G475" s="5" t="s">
        <v>570</v>
      </c>
      <c r="H475" s="5" t="s">
        <v>571</v>
      </c>
      <c r="I475" s="5" t="s">
        <v>572</v>
      </c>
      <c r="J475" s="6">
        <v>0</v>
      </c>
      <c r="K475" s="5" t="s">
        <v>1446</v>
      </c>
      <c r="L475" s="5" t="s">
        <v>1447</v>
      </c>
      <c r="M475" s="8" t="s">
        <v>288</v>
      </c>
      <c r="N475" s="8" t="s">
        <v>288</v>
      </c>
      <c r="O475" s="6">
        <v>0</v>
      </c>
      <c r="P475" s="6">
        <v>0</v>
      </c>
      <c r="Q475" s="7">
        <v>0</v>
      </c>
      <c r="R475" s="7">
        <v>2</v>
      </c>
    </row>
    <row r="477" spans="1:18">
      <c r="A477" s="4" t="s">
        <v>0</v>
      </c>
      <c r="B477" s="4" t="s">
        <v>62</v>
      </c>
      <c r="C477" s="4" t="s">
        <v>334</v>
      </c>
      <c r="D477" s="4" t="s">
        <v>335</v>
      </c>
      <c r="E477" s="4" t="s">
        <v>336</v>
      </c>
      <c r="F477" s="4" t="s">
        <v>337</v>
      </c>
      <c r="G477" s="4" t="s">
        <v>338</v>
      </c>
      <c r="H477" s="4" t="s">
        <v>339</v>
      </c>
      <c r="I477" s="4" t="s">
        <v>340</v>
      </c>
      <c r="J477" s="4" t="s">
        <v>123</v>
      </c>
      <c r="K477" s="4" t="s">
        <v>341</v>
      </c>
      <c r="L477" s="4" t="s">
        <v>342</v>
      </c>
      <c r="M477" s="4" t="s">
        <v>13</v>
      </c>
      <c r="N477" s="4" t="s">
        <v>343</v>
      </c>
      <c r="O477" s="4" t="s">
        <v>131</v>
      </c>
      <c r="P477" s="4" t="s">
        <v>326</v>
      </c>
      <c r="Q477" s="4" t="s">
        <v>344</v>
      </c>
      <c r="R477" s="4" t="s">
        <v>345</v>
      </c>
    </row>
    <row r="478" spans="1:18">
      <c r="A478" s="5" t="s">
        <v>55</v>
      </c>
      <c r="B478" s="5" t="s">
        <v>152</v>
      </c>
      <c r="C478" s="5" t="s">
        <v>568</v>
      </c>
      <c r="D478" s="5" t="s">
        <v>568</v>
      </c>
      <c r="E478" s="5" t="s">
        <v>569</v>
      </c>
      <c r="F478" s="7">
        <v>20010927</v>
      </c>
      <c r="G478" s="5" t="s">
        <v>570</v>
      </c>
      <c r="H478" s="5" t="s">
        <v>571</v>
      </c>
      <c r="I478" s="5" t="s">
        <v>572</v>
      </c>
      <c r="J478" s="6">
        <v>0</v>
      </c>
      <c r="K478" s="5" t="s">
        <v>1448</v>
      </c>
      <c r="L478" s="5" t="s">
        <v>1449</v>
      </c>
      <c r="M478" s="8" t="s">
        <v>288</v>
      </c>
      <c r="N478" s="8" t="s">
        <v>288</v>
      </c>
      <c r="O478" s="6">
        <v>0</v>
      </c>
      <c r="P478" s="6">
        <v>0</v>
      </c>
      <c r="Q478" s="7">
        <v>0</v>
      </c>
      <c r="R478" s="7">
        <v>2</v>
      </c>
    </row>
    <row r="480" spans="1:18">
      <c r="A480" s="4" t="s">
        <v>0</v>
      </c>
      <c r="B480" s="4" t="s">
        <v>62</v>
      </c>
      <c r="C480" s="4" t="s">
        <v>334</v>
      </c>
      <c r="D480" s="4" t="s">
        <v>335</v>
      </c>
      <c r="E480" s="4" t="s">
        <v>336</v>
      </c>
      <c r="F480" s="4" t="s">
        <v>337</v>
      </c>
      <c r="G480" s="4" t="s">
        <v>338</v>
      </c>
      <c r="H480" s="4" t="s">
        <v>339</v>
      </c>
      <c r="I480" s="4" t="s">
        <v>340</v>
      </c>
      <c r="J480" s="4" t="s">
        <v>123</v>
      </c>
      <c r="K480" s="4" t="s">
        <v>341</v>
      </c>
      <c r="L480" s="4" t="s">
        <v>342</v>
      </c>
      <c r="M480" s="4" t="s">
        <v>13</v>
      </c>
      <c r="N480" s="4" t="s">
        <v>343</v>
      </c>
      <c r="O480" s="4" t="s">
        <v>131</v>
      </c>
      <c r="P480" s="4" t="s">
        <v>326</v>
      </c>
      <c r="Q480" s="4" t="s">
        <v>344</v>
      </c>
      <c r="R480" s="4" t="s">
        <v>345</v>
      </c>
    </row>
    <row r="481" spans="1:18">
      <c r="A481" s="5" t="s">
        <v>55</v>
      </c>
      <c r="B481" s="5" t="s">
        <v>152</v>
      </c>
      <c r="C481" s="5" t="s">
        <v>568</v>
      </c>
      <c r="D481" s="5" t="s">
        <v>568</v>
      </c>
      <c r="E481" s="5" t="s">
        <v>569</v>
      </c>
      <c r="F481" s="7">
        <v>20010927</v>
      </c>
      <c r="G481" s="5" t="s">
        <v>570</v>
      </c>
      <c r="H481" s="5" t="s">
        <v>571</v>
      </c>
      <c r="I481" s="5" t="s">
        <v>572</v>
      </c>
      <c r="J481" s="6">
        <v>0</v>
      </c>
      <c r="K481" s="5" t="s">
        <v>573</v>
      </c>
      <c r="L481" s="5" t="s">
        <v>1450</v>
      </c>
      <c r="M481" s="8" t="s">
        <v>288</v>
      </c>
      <c r="N481" s="8" t="s">
        <v>288</v>
      </c>
      <c r="O481" s="6">
        <v>0</v>
      </c>
      <c r="P481" s="6">
        <v>0</v>
      </c>
      <c r="Q481" s="7">
        <v>0</v>
      </c>
      <c r="R481" s="7">
        <v>2</v>
      </c>
    </row>
    <row r="482" spans="1:18">
      <c r="A482" s="5" t="s">
        <v>55</v>
      </c>
      <c r="B482" s="5" t="s">
        <v>152</v>
      </c>
      <c r="C482" s="5" t="s">
        <v>382</v>
      </c>
      <c r="D482" s="5" t="s">
        <v>383</v>
      </c>
      <c r="E482" s="5" t="s">
        <v>384</v>
      </c>
      <c r="F482" s="7">
        <v>20035141</v>
      </c>
      <c r="G482" s="5" t="s">
        <v>385</v>
      </c>
      <c r="H482" s="5" t="s">
        <v>351</v>
      </c>
      <c r="I482" s="5" t="s">
        <v>369</v>
      </c>
      <c r="J482" s="6">
        <v>0</v>
      </c>
      <c r="K482" s="5" t="s">
        <v>386</v>
      </c>
      <c r="L482" s="5" t="s">
        <v>1451</v>
      </c>
      <c r="M482" s="8" t="s">
        <v>288</v>
      </c>
      <c r="N482" s="8" t="s">
        <v>288</v>
      </c>
      <c r="O482" s="6">
        <v>0</v>
      </c>
      <c r="P482" s="6">
        <v>0</v>
      </c>
      <c r="Q482" s="7">
        <v>0</v>
      </c>
      <c r="R482" s="7">
        <v>22</v>
      </c>
    </row>
    <row r="484" spans="1:18">
      <c r="A484" s="4" t="s">
        <v>0</v>
      </c>
      <c r="B484" s="4" t="s">
        <v>62</v>
      </c>
      <c r="C484" s="4" t="s">
        <v>334</v>
      </c>
      <c r="D484" s="4" t="s">
        <v>335</v>
      </c>
      <c r="E484" s="4" t="s">
        <v>336</v>
      </c>
      <c r="F484" s="4" t="s">
        <v>337</v>
      </c>
      <c r="G484" s="4" t="s">
        <v>338</v>
      </c>
      <c r="H484" s="4" t="s">
        <v>339</v>
      </c>
      <c r="I484" s="4" t="s">
        <v>340</v>
      </c>
      <c r="J484" s="4" t="s">
        <v>123</v>
      </c>
      <c r="K484" s="4" t="s">
        <v>341</v>
      </c>
      <c r="L484" s="4" t="s">
        <v>342</v>
      </c>
      <c r="M484" s="4" t="s">
        <v>13</v>
      </c>
      <c r="N484" s="4" t="s">
        <v>343</v>
      </c>
      <c r="O484" s="4" t="s">
        <v>131</v>
      </c>
      <c r="P484" s="4" t="s">
        <v>326</v>
      </c>
      <c r="Q484" s="4" t="s">
        <v>344</v>
      </c>
      <c r="R484" s="4" t="s">
        <v>345</v>
      </c>
    </row>
    <row r="485" spans="1:18">
      <c r="A485" s="5" t="s">
        <v>55</v>
      </c>
      <c r="B485" s="5" t="s">
        <v>152</v>
      </c>
      <c r="C485" s="5" t="s">
        <v>508</v>
      </c>
      <c r="D485" s="5" t="s">
        <v>508</v>
      </c>
      <c r="E485" s="5" t="s">
        <v>509</v>
      </c>
      <c r="F485" s="7">
        <v>30000893</v>
      </c>
      <c r="G485" s="5" t="s">
        <v>510</v>
      </c>
      <c r="H485" s="5" t="s">
        <v>433</v>
      </c>
      <c r="I485" s="5" t="s">
        <v>434</v>
      </c>
      <c r="J485" s="6">
        <v>0</v>
      </c>
      <c r="K485" s="5" t="s">
        <v>1452</v>
      </c>
      <c r="L485" s="5" t="s">
        <v>1453</v>
      </c>
      <c r="M485" s="8" t="s">
        <v>288</v>
      </c>
      <c r="N485" s="8" t="s">
        <v>288</v>
      </c>
      <c r="O485" s="6">
        <v>0</v>
      </c>
      <c r="P485" s="6">
        <v>0</v>
      </c>
      <c r="Q485" s="7">
        <v>0</v>
      </c>
      <c r="R485" s="7">
        <v>4</v>
      </c>
    </row>
    <row r="487" spans="1:18">
      <c r="A487" s="4" t="s">
        <v>0</v>
      </c>
      <c r="B487" s="4" t="s">
        <v>62</v>
      </c>
      <c r="C487" s="4" t="s">
        <v>334</v>
      </c>
      <c r="D487" s="4" t="s">
        <v>335</v>
      </c>
      <c r="E487" s="4" t="s">
        <v>336</v>
      </c>
      <c r="F487" s="4" t="s">
        <v>337</v>
      </c>
      <c r="G487" s="4" t="s">
        <v>338</v>
      </c>
      <c r="H487" s="4" t="s">
        <v>339</v>
      </c>
      <c r="I487" s="4" t="s">
        <v>340</v>
      </c>
      <c r="J487" s="4" t="s">
        <v>123</v>
      </c>
      <c r="K487" s="4" t="s">
        <v>341</v>
      </c>
      <c r="L487" s="4" t="s">
        <v>342</v>
      </c>
      <c r="M487" s="4" t="s">
        <v>13</v>
      </c>
      <c r="N487" s="4" t="s">
        <v>343</v>
      </c>
      <c r="O487" s="4" t="s">
        <v>131</v>
      </c>
      <c r="P487" s="4" t="s">
        <v>326</v>
      </c>
      <c r="Q487" s="4" t="s">
        <v>344</v>
      </c>
      <c r="R487" s="4" t="s">
        <v>345</v>
      </c>
    </row>
    <row r="488" spans="1:18">
      <c r="A488" s="5" t="s">
        <v>55</v>
      </c>
      <c r="B488" s="5" t="s">
        <v>152</v>
      </c>
      <c r="C488" s="5" t="s">
        <v>508</v>
      </c>
      <c r="D488" s="5" t="s">
        <v>508</v>
      </c>
      <c r="E488" s="5" t="s">
        <v>509</v>
      </c>
      <c r="F488" s="7">
        <v>30000893</v>
      </c>
      <c r="G488" s="5" t="s">
        <v>510</v>
      </c>
      <c r="H488" s="5" t="s">
        <v>433</v>
      </c>
      <c r="I488" s="5" t="s">
        <v>434</v>
      </c>
      <c r="J488" s="6">
        <v>0</v>
      </c>
      <c r="K488" s="5" t="s">
        <v>1454</v>
      </c>
      <c r="L488" s="5" t="s">
        <v>1455</v>
      </c>
      <c r="M488" s="8" t="s">
        <v>288</v>
      </c>
      <c r="N488" s="8" t="s">
        <v>288</v>
      </c>
      <c r="O488" s="6">
        <v>0</v>
      </c>
      <c r="P488" s="6">
        <v>0</v>
      </c>
      <c r="Q488" s="7">
        <v>0</v>
      </c>
      <c r="R488" s="7">
        <v>4</v>
      </c>
    </row>
    <row r="490" spans="1:18">
      <c r="A490" s="4" t="s">
        <v>0</v>
      </c>
      <c r="B490" s="4" t="s">
        <v>62</v>
      </c>
      <c r="C490" s="4" t="s">
        <v>334</v>
      </c>
      <c r="D490" s="4" t="s">
        <v>335</v>
      </c>
      <c r="E490" s="4" t="s">
        <v>336</v>
      </c>
      <c r="F490" s="4" t="s">
        <v>337</v>
      </c>
      <c r="G490" s="4" t="s">
        <v>338</v>
      </c>
      <c r="H490" s="4" t="s">
        <v>339</v>
      </c>
      <c r="I490" s="4" t="s">
        <v>340</v>
      </c>
      <c r="J490" s="4" t="s">
        <v>123</v>
      </c>
      <c r="K490" s="4" t="s">
        <v>341</v>
      </c>
      <c r="L490" s="4" t="s">
        <v>342</v>
      </c>
      <c r="M490" s="4" t="s">
        <v>13</v>
      </c>
      <c r="N490" s="4" t="s">
        <v>343</v>
      </c>
      <c r="O490" s="4" t="s">
        <v>131</v>
      </c>
      <c r="P490" s="4" t="s">
        <v>326</v>
      </c>
      <c r="Q490" s="4" t="s">
        <v>344</v>
      </c>
      <c r="R490" s="4" t="s">
        <v>345</v>
      </c>
    </row>
    <row r="491" spans="1:18">
      <c r="A491" s="5" t="s">
        <v>55</v>
      </c>
      <c r="B491" s="5" t="s">
        <v>152</v>
      </c>
      <c r="C491" s="5" t="s">
        <v>508</v>
      </c>
      <c r="D491" s="5" t="s">
        <v>508</v>
      </c>
      <c r="E491" s="5" t="s">
        <v>509</v>
      </c>
      <c r="F491" s="7">
        <v>30000893</v>
      </c>
      <c r="G491" s="5" t="s">
        <v>510</v>
      </c>
      <c r="H491" s="5" t="s">
        <v>433</v>
      </c>
      <c r="I491" s="5" t="s">
        <v>434</v>
      </c>
      <c r="J491" s="6">
        <v>0</v>
      </c>
      <c r="K491" s="5" t="s">
        <v>1456</v>
      </c>
      <c r="L491" s="5" t="s">
        <v>1457</v>
      </c>
      <c r="M491" s="8" t="s">
        <v>288</v>
      </c>
      <c r="N491" s="8" t="s">
        <v>288</v>
      </c>
      <c r="O491" s="6">
        <v>0</v>
      </c>
      <c r="P491" s="6">
        <v>0</v>
      </c>
      <c r="Q491" s="7">
        <v>0</v>
      </c>
      <c r="R491" s="7">
        <v>4</v>
      </c>
    </row>
    <row r="493" spans="1:18">
      <c r="A493" s="4" t="s">
        <v>0</v>
      </c>
      <c r="B493" s="4" t="s">
        <v>62</v>
      </c>
      <c r="C493" s="4" t="s">
        <v>334</v>
      </c>
      <c r="D493" s="4" t="s">
        <v>335</v>
      </c>
      <c r="E493" s="4" t="s">
        <v>336</v>
      </c>
      <c r="F493" s="4" t="s">
        <v>337</v>
      </c>
      <c r="G493" s="4" t="s">
        <v>338</v>
      </c>
      <c r="H493" s="4" t="s">
        <v>339</v>
      </c>
      <c r="I493" s="4" t="s">
        <v>340</v>
      </c>
      <c r="J493" s="4" t="s">
        <v>123</v>
      </c>
      <c r="K493" s="4" t="s">
        <v>341</v>
      </c>
      <c r="L493" s="4" t="s">
        <v>342</v>
      </c>
      <c r="M493" s="4" t="s">
        <v>13</v>
      </c>
      <c r="N493" s="4" t="s">
        <v>343</v>
      </c>
      <c r="O493" s="4" t="s">
        <v>131</v>
      </c>
      <c r="P493" s="4" t="s">
        <v>326</v>
      </c>
      <c r="Q493" s="4" t="s">
        <v>344</v>
      </c>
      <c r="R493" s="4" t="s">
        <v>345</v>
      </c>
    </row>
    <row r="494" spans="1:18">
      <c r="A494" s="5" t="s">
        <v>55</v>
      </c>
      <c r="B494" s="5" t="s">
        <v>152</v>
      </c>
      <c r="C494" s="5" t="s">
        <v>508</v>
      </c>
      <c r="D494" s="5" t="s">
        <v>508</v>
      </c>
      <c r="E494" s="5" t="s">
        <v>509</v>
      </c>
      <c r="F494" s="7">
        <v>30000893</v>
      </c>
      <c r="G494" s="5" t="s">
        <v>510</v>
      </c>
      <c r="H494" s="5" t="s">
        <v>433</v>
      </c>
      <c r="I494" s="5" t="s">
        <v>434</v>
      </c>
      <c r="J494" s="6">
        <v>0</v>
      </c>
      <c r="K494" s="5" t="s">
        <v>1458</v>
      </c>
      <c r="L494" s="5" t="s">
        <v>1459</v>
      </c>
      <c r="M494" s="8" t="s">
        <v>288</v>
      </c>
      <c r="N494" s="8" t="s">
        <v>288</v>
      </c>
      <c r="O494" s="6">
        <v>0</v>
      </c>
      <c r="P494" s="6">
        <v>0</v>
      </c>
      <c r="Q494" s="7">
        <v>0</v>
      </c>
      <c r="R494" s="7">
        <v>4</v>
      </c>
    </row>
    <row r="496" spans="1:18">
      <c r="A496" s="4" t="s">
        <v>0</v>
      </c>
      <c r="B496" s="4" t="s">
        <v>62</v>
      </c>
      <c r="C496" s="4" t="s">
        <v>334</v>
      </c>
      <c r="D496" s="4" t="s">
        <v>335</v>
      </c>
      <c r="E496" s="4" t="s">
        <v>336</v>
      </c>
      <c r="F496" s="4" t="s">
        <v>337</v>
      </c>
      <c r="G496" s="4" t="s">
        <v>338</v>
      </c>
      <c r="H496" s="4" t="s">
        <v>339</v>
      </c>
      <c r="I496" s="4" t="s">
        <v>340</v>
      </c>
      <c r="J496" s="4" t="s">
        <v>123</v>
      </c>
      <c r="K496" s="4" t="s">
        <v>341</v>
      </c>
      <c r="L496" s="4" t="s">
        <v>342</v>
      </c>
      <c r="M496" s="4" t="s">
        <v>13</v>
      </c>
      <c r="N496" s="4" t="s">
        <v>343</v>
      </c>
      <c r="O496" s="4" t="s">
        <v>131</v>
      </c>
      <c r="P496" s="4" t="s">
        <v>326</v>
      </c>
      <c r="Q496" s="4" t="s">
        <v>344</v>
      </c>
      <c r="R496" s="4" t="s">
        <v>345</v>
      </c>
    </row>
    <row r="497" spans="1:18">
      <c r="A497" s="5" t="s">
        <v>55</v>
      </c>
      <c r="B497" s="5" t="s">
        <v>152</v>
      </c>
      <c r="C497" s="5" t="s">
        <v>481</v>
      </c>
      <c r="D497" s="5" t="s">
        <v>482</v>
      </c>
      <c r="E497" s="5" t="s">
        <v>384</v>
      </c>
      <c r="F497" s="7">
        <v>20035141</v>
      </c>
      <c r="G497" s="5" t="s">
        <v>385</v>
      </c>
      <c r="H497" s="5" t="s">
        <v>351</v>
      </c>
      <c r="I497" s="5" t="s">
        <v>369</v>
      </c>
      <c r="J497" s="6">
        <v>0</v>
      </c>
      <c r="K497" s="5" t="s">
        <v>483</v>
      </c>
      <c r="L497" s="5" t="s">
        <v>1460</v>
      </c>
      <c r="M497" s="8" t="s">
        <v>288</v>
      </c>
      <c r="N497" s="8" t="s">
        <v>288</v>
      </c>
      <c r="O497" s="6">
        <v>0</v>
      </c>
      <c r="P497" s="6">
        <v>0</v>
      </c>
      <c r="Q497" s="7">
        <v>0</v>
      </c>
      <c r="R497" s="7">
        <v>6</v>
      </c>
    </row>
    <row r="499" spans="1:18">
      <c r="A499" s="4" t="s">
        <v>0</v>
      </c>
      <c r="B499" s="4" t="s">
        <v>62</v>
      </c>
      <c r="C499" s="4" t="s">
        <v>334</v>
      </c>
      <c r="D499" s="4" t="s">
        <v>335</v>
      </c>
      <c r="E499" s="4" t="s">
        <v>336</v>
      </c>
      <c r="F499" s="4" t="s">
        <v>337</v>
      </c>
      <c r="G499" s="4" t="s">
        <v>338</v>
      </c>
      <c r="H499" s="4" t="s">
        <v>339</v>
      </c>
      <c r="I499" s="4" t="s">
        <v>340</v>
      </c>
      <c r="J499" s="4" t="s">
        <v>123</v>
      </c>
      <c r="K499" s="4" t="s">
        <v>341</v>
      </c>
      <c r="L499" s="4" t="s">
        <v>342</v>
      </c>
      <c r="M499" s="4" t="s">
        <v>13</v>
      </c>
      <c r="N499" s="4" t="s">
        <v>343</v>
      </c>
      <c r="O499" s="4" t="s">
        <v>131</v>
      </c>
      <c r="P499" s="4" t="s">
        <v>326</v>
      </c>
      <c r="Q499" s="4" t="s">
        <v>344</v>
      </c>
      <c r="R499" s="4" t="s">
        <v>345</v>
      </c>
    </row>
    <row r="500" spans="1:18">
      <c r="A500" s="5" t="s">
        <v>55</v>
      </c>
      <c r="B500" s="5" t="s">
        <v>152</v>
      </c>
      <c r="C500" s="5" t="s">
        <v>481</v>
      </c>
      <c r="D500" s="5" t="s">
        <v>482</v>
      </c>
      <c r="E500" s="5" t="s">
        <v>384</v>
      </c>
      <c r="F500" s="7">
        <v>20035141</v>
      </c>
      <c r="G500" s="5" t="s">
        <v>385</v>
      </c>
      <c r="H500" s="5" t="s">
        <v>351</v>
      </c>
      <c r="I500" s="5" t="s">
        <v>369</v>
      </c>
      <c r="J500" s="6">
        <v>0</v>
      </c>
      <c r="K500" s="5" t="s">
        <v>483</v>
      </c>
      <c r="L500" s="5" t="s">
        <v>1460</v>
      </c>
      <c r="M500" s="8" t="s">
        <v>288</v>
      </c>
      <c r="N500" s="8" t="s">
        <v>288</v>
      </c>
      <c r="O500" s="6">
        <v>0</v>
      </c>
      <c r="P500" s="6">
        <v>0</v>
      </c>
      <c r="Q500" s="7">
        <v>0</v>
      </c>
      <c r="R500" s="7">
        <v>6</v>
      </c>
    </row>
    <row r="502" spans="1:18">
      <c r="A502" s="4" t="s">
        <v>0</v>
      </c>
      <c r="B502" s="4" t="s">
        <v>62</v>
      </c>
      <c r="C502" s="4" t="s">
        <v>334</v>
      </c>
      <c r="D502" s="4" t="s">
        <v>335</v>
      </c>
      <c r="E502" s="4" t="s">
        <v>336</v>
      </c>
      <c r="F502" s="4" t="s">
        <v>337</v>
      </c>
      <c r="G502" s="4" t="s">
        <v>338</v>
      </c>
      <c r="H502" s="4" t="s">
        <v>339</v>
      </c>
      <c r="I502" s="4" t="s">
        <v>340</v>
      </c>
      <c r="J502" s="4" t="s">
        <v>123</v>
      </c>
      <c r="K502" s="4" t="s">
        <v>341</v>
      </c>
      <c r="L502" s="4" t="s">
        <v>342</v>
      </c>
      <c r="M502" s="4" t="s">
        <v>13</v>
      </c>
      <c r="N502" s="4" t="s">
        <v>343</v>
      </c>
      <c r="O502" s="4" t="s">
        <v>131</v>
      </c>
      <c r="P502" s="4" t="s">
        <v>326</v>
      </c>
      <c r="Q502" s="4" t="s">
        <v>344</v>
      </c>
      <c r="R502" s="4" t="s">
        <v>345</v>
      </c>
    </row>
    <row r="503" spans="1:18">
      <c r="A503" s="5" t="s">
        <v>55</v>
      </c>
      <c r="B503" s="5" t="s">
        <v>152</v>
      </c>
      <c r="C503" s="5" t="s">
        <v>481</v>
      </c>
      <c r="D503" s="5" t="s">
        <v>482</v>
      </c>
      <c r="E503" s="5" t="s">
        <v>384</v>
      </c>
      <c r="F503" s="7">
        <v>20035141</v>
      </c>
      <c r="G503" s="5" t="s">
        <v>385</v>
      </c>
      <c r="H503" s="5" t="s">
        <v>351</v>
      </c>
      <c r="I503" s="5" t="s">
        <v>369</v>
      </c>
      <c r="J503" s="6">
        <v>0</v>
      </c>
      <c r="K503" s="5" t="s">
        <v>483</v>
      </c>
      <c r="L503" s="5" t="s">
        <v>1461</v>
      </c>
      <c r="M503" s="8" t="s">
        <v>288</v>
      </c>
      <c r="N503" s="8" t="s">
        <v>288</v>
      </c>
      <c r="O503" s="6">
        <v>0</v>
      </c>
      <c r="P503" s="6">
        <v>0</v>
      </c>
      <c r="Q503" s="7">
        <v>0</v>
      </c>
      <c r="R503" s="7">
        <v>6</v>
      </c>
    </row>
    <row r="505" spans="1:18">
      <c r="A505" s="4" t="s">
        <v>0</v>
      </c>
      <c r="B505" s="4" t="s">
        <v>62</v>
      </c>
      <c r="C505" s="4" t="s">
        <v>334</v>
      </c>
      <c r="D505" s="4" t="s">
        <v>335</v>
      </c>
      <c r="E505" s="4" t="s">
        <v>336</v>
      </c>
      <c r="F505" s="4" t="s">
        <v>337</v>
      </c>
      <c r="G505" s="4" t="s">
        <v>338</v>
      </c>
      <c r="H505" s="4" t="s">
        <v>339</v>
      </c>
      <c r="I505" s="4" t="s">
        <v>340</v>
      </c>
      <c r="J505" s="4" t="s">
        <v>123</v>
      </c>
      <c r="K505" s="4" t="s">
        <v>341</v>
      </c>
      <c r="L505" s="4" t="s">
        <v>342</v>
      </c>
      <c r="M505" s="4" t="s">
        <v>13</v>
      </c>
      <c r="N505" s="4" t="s">
        <v>343</v>
      </c>
      <c r="O505" s="4" t="s">
        <v>131</v>
      </c>
      <c r="P505" s="4" t="s">
        <v>326</v>
      </c>
      <c r="Q505" s="4" t="s">
        <v>344</v>
      </c>
      <c r="R505" s="4" t="s">
        <v>345</v>
      </c>
    </row>
    <row r="506" spans="1:18">
      <c r="A506" s="5" t="s">
        <v>55</v>
      </c>
      <c r="B506" s="5" t="s">
        <v>152</v>
      </c>
      <c r="C506" s="5" t="s">
        <v>591</v>
      </c>
      <c r="D506" s="5" t="s">
        <v>49</v>
      </c>
      <c r="E506" s="5" t="s">
        <v>592</v>
      </c>
      <c r="F506" s="7">
        <v>20026895</v>
      </c>
      <c r="G506" s="5" t="s">
        <v>580</v>
      </c>
      <c r="H506" s="5" t="s">
        <v>351</v>
      </c>
      <c r="I506" s="5" t="s">
        <v>369</v>
      </c>
      <c r="J506" s="6">
        <v>0</v>
      </c>
      <c r="K506" s="5" t="s">
        <v>1386</v>
      </c>
      <c r="L506" s="5" t="s">
        <v>1386</v>
      </c>
      <c r="M506" s="8" t="s">
        <v>288</v>
      </c>
      <c r="N506" s="8" t="s">
        <v>288</v>
      </c>
      <c r="O506" s="6">
        <v>0</v>
      </c>
      <c r="P506" s="6">
        <v>0</v>
      </c>
      <c r="Q506" s="7">
        <v>0</v>
      </c>
      <c r="R506" s="7">
        <v>1</v>
      </c>
    </row>
    <row r="508" spans="1:18">
      <c r="A508" s="4" t="s">
        <v>0</v>
      </c>
      <c r="B508" s="4" t="s">
        <v>62</v>
      </c>
      <c r="C508" s="4" t="s">
        <v>334</v>
      </c>
      <c r="D508" s="4" t="s">
        <v>335</v>
      </c>
      <c r="E508" s="4" t="s">
        <v>336</v>
      </c>
      <c r="F508" s="4" t="s">
        <v>337</v>
      </c>
      <c r="G508" s="4" t="s">
        <v>338</v>
      </c>
      <c r="H508" s="4" t="s">
        <v>339</v>
      </c>
      <c r="I508" s="4" t="s">
        <v>340</v>
      </c>
      <c r="J508" s="4" t="s">
        <v>123</v>
      </c>
      <c r="K508" s="4" t="s">
        <v>341</v>
      </c>
      <c r="L508" s="4" t="s">
        <v>342</v>
      </c>
      <c r="M508" s="4" t="s">
        <v>13</v>
      </c>
      <c r="N508" s="4" t="s">
        <v>343</v>
      </c>
      <c r="O508" s="4" t="s">
        <v>131</v>
      </c>
      <c r="P508" s="4" t="s">
        <v>326</v>
      </c>
      <c r="Q508" s="4" t="s">
        <v>344</v>
      </c>
      <c r="R508" s="4" t="s">
        <v>345</v>
      </c>
    </row>
    <row r="509" spans="1:18">
      <c r="A509" s="5" t="s">
        <v>55</v>
      </c>
      <c r="B509" s="5" t="s">
        <v>152</v>
      </c>
      <c r="C509" s="5" t="s">
        <v>591</v>
      </c>
      <c r="D509" s="5" t="s">
        <v>49</v>
      </c>
      <c r="E509" s="5" t="s">
        <v>592</v>
      </c>
      <c r="F509" s="7">
        <v>20026895</v>
      </c>
      <c r="G509" s="5" t="s">
        <v>580</v>
      </c>
      <c r="H509" s="5" t="s">
        <v>351</v>
      </c>
      <c r="I509" s="5" t="s">
        <v>369</v>
      </c>
      <c r="J509" s="6">
        <v>0</v>
      </c>
      <c r="K509" s="5" t="s">
        <v>1462</v>
      </c>
      <c r="L509" s="5" t="s">
        <v>1462</v>
      </c>
      <c r="M509" s="8" t="s">
        <v>288</v>
      </c>
      <c r="N509" s="8" t="s">
        <v>288</v>
      </c>
      <c r="O509" s="6">
        <v>0</v>
      </c>
      <c r="P509" s="6">
        <v>0</v>
      </c>
      <c r="Q509" s="7">
        <v>0</v>
      </c>
      <c r="R509" s="7">
        <v>1</v>
      </c>
    </row>
    <row r="511" spans="1:18">
      <c r="A511" s="4" t="s">
        <v>0</v>
      </c>
      <c r="B511" s="4" t="s">
        <v>62</v>
      </c>
      <c r="C511" s="4" t="s">
        <v>334</v>
      </c>
      <c r="D511" s="4" t="s">
        <v>335</v>
      </c>
      <c r="E511" s="4" t="s">
        <v>336</v>
      </c>
      <c r="F511" s="4" t="s">
        <v>337</v>
      </c>
      <c r="G511" s="4" t="s">
        <v>338</v>
      </c>
      <c r="H511" s="4" t="s">
        <v>339</v>
      </c>
      <c r="I511" s="4" t="s">
        <v>340</v>
      </c>
      <c r="J511" s="4" t="s">
        <v>123</v>
      </c>
      <c r="K511" s="4" t="s">
        <v>341</v>
      </c>
      <c r="L511" s="4" t="s">
        <v>342</v>
      </c>
      <c r="M511" s="4" t="s">
        <v>13</v>
      </c>
      <c r="N511" s="4" t="s">
        <v>343</v>
      </c>
      <c r="O511" s="4" t="s">
        <v>131</v>
      </c>
      <c r="P511" s="4" t="s">
        <v>326</v>
      </c>
      <c r="Q511" s="4" t="s">
        <v>344</v>
      </c>
      <c r="R511" s="4" t="s">
        <v>345</v>
      </c>
    </row>
    <row r="512" spans="1:18">
      <c r="A512" s="5" t="s">
        <v>55</v>
      </c>
      <c r="B512" s="5" t="s">
        <v>152</v>
      </c>
      <c r="C512" s="5" t="s">
        <v>591</v>
      </c>
      <c r="D512" s="5" t="s">
        <v>49</v>
      </c>
      <c r="E512" s="5" t="s">
        <v>592</v>
      </c>
      <c r="F512" s="7">
        <v>20026895</v>
      </c>
      <c r="G512" s="5" t="s">
        <v>580</v>
      </c>
      <c r="H512" s="5" t="s">
        <v>351</v>
      </c>
      <c r="I512" s="5" t="s">
        <v>369</v>
      </c>
      <c r="J512" s="6">
        <v>0</v>
      </c>
      <c r="K512" s="5" t="s">
        <v>1386</v>
      </c>
      <c r="L512" s="5" t="s">
        <v>1386</v>
      </c>
      <c r="M512" s="8" t="s">
        <v>288</v>
      </c>
      <c r="N512" s="8" t="s">
        <v>288</v>
      </c>
      <c r="O512" s="6">
        <v>0</v>
      </c>
      <c r="P512" s="6">
        <v>0</v>
      </c>
      <c r="Q512" s="7">
        <v>0</v>
      </c>
      <c r="R512" s="7">
        <v>1</v>
      </c>
    </row>
    <row r="514" spans="1:18">
      <c r="A514" s="4" t="s">
        <v>0</v>
      </c>
      <c r="B514" s="4" t="s">
        <v>62</v>
      </c>
      <c r="C514" s="4" t="s">
        <v>334</v>
      </c>
      <c r="D514" s="4" t="s">
        <v>335</v>
      </c>
      <c r="E514" s="4" t="s">
        <v>336</v>
      </c>
      <c r="F514" s="4" t="s">
        <v>337</v>
      </c>
      <c r="G514" s="4" t="s">
        <v>338</v>
      </c>
      <c r="H514" s="4" t="s">
        <v>339</v>
      </c>
      <c r="I514" s="4" t="s">
        <v>340</v>
      </c>
      <c r="J514" s="4" t="s">
        <v>123</v>
      </c>
      <c r="K514" s="4" t="s">
        <v>341</v>
      </c>
      <c r="L514" s="4" t="s">
        <v>342</v>
      </c>
      <c r="M514" s="4" t="s">
        <v>13</v>
      </c>
      <c r="N514" s="4" t="s">
        <v>343</v>
      </c>
      <c r="O514" s="4" t="s">
        <v>131</v>
      </c>
      <c r="P514" s="4" t="s">
        <v>326</v>
      </c>
      <c r="Q514" s="4" t="s">
        <v>344</v>
      </c>
      <c r="R514" s="4" t="s">
        <v>345</v>
      </c>
    </row>
    <row r="515" spans="1:18">
      <c r="A515" s="5" t="s">
        <v>55</v>
      </c>
      <c r="B515" s="5" t="s">
        <v>152</v>
      </c>
      <c r="C515" s="5" t="s">
        <v>591</v>
      </c>
      <c r="D515" s="5" t="s">
        <v>49</v>
      </c>
      <c r="E515" s="5" t="s">
        <v>592</v>
      </c>
      <c r="F515" s="7">
        <v>20026895</v>
      </c>
      <c r="G515" s="5" t="s">
        <v>580</v>
      </c>
      <c r="H515" s="5" t="s">
        <v>351</v>
      </c>
      <c r="I515" s="5" t="s">
        <v>369</v>
      </c>
      <c r="J515" s="6">
        <v>0</v>
      </c>
      <c r="K515" s="5" t="s">
        <v>593</v>
      </c>
      <c r="L515" s="5" t="s">
        <v>1463</v>
      </c>
      <c r="M515" s="8" t="s">
        <v>288</v>
      </c>
      <c r="N515" s="8" t="s">
        <v>288</v>
      </c>
      <c r="O515" s="6">
        <v>0</v>
      </c>
      <c r="P515" s="6">
        <v>0</v>
      </c>
      <c r="Q515" s="7">
        <v>0</v>
      </c>
      <c r="R515" s="7">
        <v>4</v>
      </c>
    </row>
    <row r="517" spans="1:18">
      <c r="A517" s="4" t="s">
        <v>0</v>
      </c>
      <c r="B517" s="4" t="s">
        <v>62</v>
      </c>
      <c r="C517" s="4" t="s">
        <v>334</v>
      </c>
      <c r="D517" s="4" t="s">
        <v>335</v>
      </c>
      <c r="E517" s="4" t="s">
        <v>336</v>
      </c>
      <c r="F517" s="4" t="s">
        <v>337</v>
      </c>
      <c r="G517" s="4" t="s">
        <v>338</v>
      </c>
      <c r="H517" s="4" t="s">
        <v>339</v>
      </c>
      <c r="I517" s="4" t="s">
        <v>340</v>
      </c>
      <c r="J517" s="4" t="s">
        <v>123</v>
      </c>
      <c r="K517" s="4" t="s">
        <v>341</v>
      </c>
      <c r="L517" s="4" t="s">
        <v>342</v>
      </c>
      <c r="M517" s="4" t="s">
        <v>13</v>
      </c>
      <c r="N517" s="4" t="s">
        <v>343</v>
      </c>
      <c r="O517" s="4" t="s">
        <v>131</v>
      </c>
      <c r="P517" s="4" t="s">
        <v>326</v>
      </c>
      <c r="Q517" s="4" t="s">
        <v>344</v>
      </c>
      <c r="R517" s="4" t="s">
        <v>345</v>
      </c>
    </row>
    <row r="518" spans="1:18">
      <c r="A518" s="5" t="s">
        <v>55</v>
      </c>
      <c r="B518" s="5" t="s">
        <v>191</v>
      </c>
      <c r="C518" s="5" t="s">
        <v>374</v>
      </c>
      <c r="D518" s="5" t="s">
        <v>375</v>
      </c>
      <c r="E518" s="5" t="s">
        <v>376</v>
      </c>
      <c r="F518" s="7">
        <v>20033657</v>
      </c>
      <c r="G518" s="5" t="s">
        <v>377</v>
      </c>
      <c r="H518" s="5" t="s">
        <v>351</v>
      </c>
      <c r="I518" s="5" t="s">
        <v>369</v>
      </c>
      <c r="J518" s="6">
        <v>1</v>
      </c>
      <c r="K518" s="5" t="s">
        <v>378</v>
      </c>
      <c r="L518" s="5" t="s">
        <v>478</v>
      </c>
      <c r="M518" s="8" t="s">
        <v>1464</v>
      </c>
      <c r="N518" s="8" t="s">
        <v>1465</v>
      </c>
      <c r="O518" s="6">
        <v>53.166698455810547</v>
      </c>
      <c r="P518" s="6">
        <v>39.166698455810547</v>
      </c>
      <c r="Q518" s="7">
        <v>9</v>
      </c>
      <c r="R518" s="7">
        <v>0</v>
      </c>
    </row>
    <row r="519" spans="1:18">
      <c r="A519" s="5" t="s">
        <v>55</v>
      </c>
      <c r="B519" s="5" t="s">
        <v>191</v>
      </c>
      <c r="C519" s="5" t="s">
        <v>382</v>
      </c>
      <c r="D519" s="5" t="s">
        <v>383</v>
      </c>
      <c r="E519" s="5" t="s">
        <v>384</v>
      </c>
      <c r="F519" s="7">
        <v>20035141</v>
      </c>
      <c r="G519" s="5" t="s">
        <v>385</v>
      </c>
      <c r="H519" s="5" t="s">
        <v>351</v>
      </c>
      <c r="I519" s="5" t="s">
        <v>369</v>
      </c>
      <c r="J519" s="6">
        <v>1</v>
      </c>
      <c r="K519" s="5" t="s">
        <v>1466</v>
      </c>
      <c r="L519" s="5" t="s">
        <v>1467</v>
      </c>
      <c r="M519" s="8" t="s">
        <v>1468</v>
      </c>
      <c r="N519" s="8" t="s">
        <v>1356</v>
      </c>
      <c r="O519" s="6">
        <v>45.5</v>
      </c>
      <c r="P519" s="6">
        <v>31.5</v>
      </c>
      <c r="Q519" s="7">
        <v>4</v>
      </c>
      <c r="R519" s="7">
        <v>2</v>
      </c>
    </row>
    <row r="520" spans="1:18">
      <c r="A520" s="5" t="s">
        <v>55</v>
      </c>
      <c r="B520" s="5" t="s">
        <v>191</v>
      </c>
      <c r="C520" s="5" t="s">
        <v>430</v>
      </c>
      <c r="D520" s="5" t="s">
        <v>430</v>
      </c>
      <c r="E520" s="5" t="s">
        <v>431</v>
      </c>
      <c r="F520" s="7">
        <v>40001568</v>
      </c>
      <c r="G520" s="5" t="s">
        <v>432</v>
      </c>
      <c r="H520" s="5" t="s">
        <v>433</v>
      </c>
      <c r="I520" s="5" t="s">
        <v>434</v>
      </c>
      <c r="J520" s="6">
        <v>1</v>
      </c>
      <c r="K520" s="5" t="s">
        <v>435</v>
      </c>
      <c r="L520" s="5" t="s">
        <v>436</v>
      </c>
      <c r="M520" s="8" t="s">
        <v>1469</v>
      </c>
      <c r="N520" s="8" t="s">
        <v>1470</v>
      </c>
      <c r="O520" s="6">
        <v>36.333301544189453</v>
      </c>
      <c r="P520" s="6">
        <v>35.166698455810547</v>
      </c>
      <c r="Q520" s="7">
        <v>6</v>
      </c>
      <c r="R520" s="7">
        <v>4</v>
      </c>
    </row>
    <row r="521" spans="1:18">
      <c r="A521" s="5" t="s">
        <v>55</v>
      </c>
      <c r="B521" s="5" t="s">
        <v>191</v>
      </c>
      <c r="C521" s="5" t="s">
        <v>357</v>
      </c>
      <c r="D521" s="5" t="s">
        <v>358</v>
      </c>
      <c r="E521" s="5" t="s">
        <v>359</v>
      </c>
      <c r="F521" s="7">
        <v>18003133</v>
      </c>
      <c r="G521" s="5" t="s">
        <v>360</v>
      </c>
      <c r="H521" s="5" t="s">
        <v>351</v>
      </c>
      <c r="I521" s="5" t="s">
        <v>352</v>
      </c>
      <c r="J521" s="6">
        <v>1</v>
      </c>
      <c r="K521" s="5" t="s">
        <v>361</v>
      </c>
      <c r="L521" s="5" t="s">
        <v>362</v>
      </c>
      <c r="M521" s="8" t="s">
        <v>1471</v>
      </c>
      <c r="N521" s="8" t="s">
        <v>438</v>
      </c>
      <c r="O521" s="6">
        <v>26.5</v>
      </c>
      <c r="P521" s="6">
        <v>26.25</v>
      </c>
      <c r="Q521" s="7">
        <v>8</v>
      </c>
      <c r="R521" s="7">
        <v>13</v>
      </c>
    </row>
    <row r="522" spans="1:18">
      <c r="A522" s="5" t="s">
        <v>55</v>
      </c>
      <c r="B522" s="5" t="s">
        <v>191</v>
      </c>
      <c r="C522" s="5" t="s">
        <v>420</v>
      </c>
      <c r="D522" s="5" t="s">
        <v>421</v>
      </c>
      <c r="E522" s="5" t="s">
        <v>422</v>
      </c>
      <c r="F522" s="7">
        <v>16600522</v>
      </c>
      <c r="G522" s="5" t="s">
        <v>423</v>
      </c>
      <c r="H522" s="5" t="s">
        <v>424</v>
      </c>
      <c r="I522" s="5" t="s">
        <v>425</v>
      </c>
      <c r="J522" s="6">
        <v>1</v>
      </c>
      <c r="K522" s="5" t="s">
        <v>1472</v>
      </c>
      <c r="L522" s="5" t="s">
        <v>1473</v>
      </c>
      <c r="M522" s="8" t="s">
        <v>1474</v>
      </c>
      <c r="N522" s="8" t="s">
        <v>1475</v>
      </c>
      <c r="O522" s="6">
        <v>9.1667003631591797</v>
      </c>
      <c r="P522" s="6">
        <v>9.1667003631591797</v>
      </c>
      <c r="Q522" s="7">
        <v>3</v>
      </c>
      <c r="R522" s="7">
        <v>3</v>
      </c>
    </row>
    <row r="523" spans="1:18">
      <c r="A523" s="5" t="s">
        <v>55</v>
      </c>
      <c r="B523" s="5" t="s">
        <v>191</v>
      </c>
      <c r="C523" s="5" t="s">
        <v>520</v>
      </c>
      <c r="D523" s="5" t="s">
        <v>366</v>
      </c>
      <c r="E523" s="5" t="s">
        <v>521</v>
      </c>
      <c r="F523" s="7">
        <v>18003758</v>
      </c>
      <c r="G523" s="5" t="s">
        <v>522</v>
      </c>
      <c r="H523" s="5" t="s">
        <v>351</v>
      </c>
      <c r="I523" s="5" t="s">
        <v>352</v>
      </c>
      <c r="J523" s="6">
        <v>1</v>
      </c>
      <c r="K523" s="5" t="s">
        <v>523</v>
      </c>
      <c r="L523" s="5" t="s">
        <v>524</v>
      </c>
      <c r="M523" s="8" t="s">
        <v>525</v>
      </c>
      <c r="N523" s="8" t="s">
        <v>526</v>
      </c>
      <c r="O523" s="6">
        <v>6.1666998863220215</v>
      </c>
      <c r="P523" s="6">
        <v>6.1666998863220215</v>
      </c>
      <c r="Q523" s="7">
        <v>1</v>
      </c>
      <c r="R523" s="7">
        <v>1</v>
      </c>
    </row>
    <row r="524" spans="1:18">
      <c r="A524" s="5" t="s">
        <v>55</v>
      </c>
      <c r="B524" s="5" t="s">
        <v>191</v>
      </c>
      <c r="C524" s="5" t="s">
        <v>541</v>
      </c>
      <c r="D524" s="5" t="s">
        <v>458</v>
      </c>
      <c r="E524" s="5" t="s">
        <v>542</v>
      </c>
      <c r="F524" s="7">
        <v>20010241</v>
      </c>
      <c r="G524" s="5" t="s">
        <v>543</v>
      </c>
      <c r="H524" s="5" t="s">
        <v>351</v>
      </c>
      <c r="I524" s="5" t="s">
        <v>352</v>
      </c>
      <c r="J524" s="6">
        <v>0</v>
      </c>
      <c r="K524" s="5" t="s">
        <v>544</v>
      </c>
      <c r="L524" s="5" t="s">
        <v>545</v>
      </c>
      <c r="M524" s="8" t="s">
        <v>288</v>
      </c>
      <c r="N524" s="8" t="s">
        <v>288</v>
      </c>
      <c r="O524" s="6">
        <v>0</v>
      </c>
      <c r="P524" s="6">
        <v>0</v>
      </c>
      <c r="Q524" s="7">
        <v>0</v>
      </c>
      <c r="R524" s="7">
        <v>2</v>
      </c>
    </row>
    <row r="525" spans="1:18">
      <c r="A525" s="5" t="s">
        <v>55</v>
      </c>
      <c r="B525" s="5" t="s">
        <v>191</v>
      </c>
      <c r="C525" s="5" t="s">
        <v>390</v>
      </c>
      <c r="D525" s="5" t="s">
        <v>391</v>
      </c>
      <c r="E525" s="5" t="s">
        <v>392</v>
      </c>
      <c r="F525" s="7">
        <v>18003521</v>
      </c>
      <c r="G525" s="5" t="s">
        <v>393</v>
      </c>
      <c r="H525" s="5" t="s">
        <v>351</v>
      </c>
      <c r="I525" s="5" t="s">
        <v>369</v>
      </c>
      <c r="J525" s="6">
        <v>0</v>
      </c>
      <c r="K525" s="5" t="s">
        <v>394</v>
      </c>
      <c r="L525" s="5" t="s">
        <v>1424</v>
      </c>
      <c r="M525" s="8" t="s">
        <v>288</v>
      </c>
      <c r="N525" s="8" t="s">
        <v>288</v>
      </c>
      <c r="O525" s="6">
        <v>0</v>
      </c>
      <c r="P525" s="6">
        <v>0</v>
      </c>
      <c r="Q525" s="7">
        <v>0</v>
      </c>
      <c r="R525" s="7">
        <v>3</v>
      </c>
    </row>
    <row r="526" spans="1:18">
      <c r="A526" s="5" t="s">
        <v>55</v>
      </c>
      <c r="B526" s="5" t="s">
        <v>191</v>
      </c>
      <c r="C526" s="5" t="s">
        <v>514</v>
      </c>
      <c r="D526" s="5" t="s">
        <v>514</v>
      </c>
      <c r="E526" s="5" t="s">
        <v>515</v>
      </c>
      <c r="F526" s="7">
        <v>30000894</v>
      </c>
      <c r="G526" s="5" t="s">
        <v>516</v>
      </c>
      <c r="H526" s="5" t="s">
        <v>433</v>
      </c>
      <c r="I526" s="5" t="s">
        <v>434</v>
      </c>
      <c r="J526" s="6">
        <v>0</v>
      </c>
      <c r="K526" s="5" t="s">
        <v>517</v>
      </c>
      <c r="L526" s="5" t="s">
        <v>1476</v>
      </c>
      <c r="M526" s="8" t="s">
        <v>288</v>
      </c>
      <c r="N526" s="8" t="s">
        <v>288</v>
      </c>
      <c r="O526" s="6">
        <v>0</v>
      </c>
      <c r="P526" s="6">
        <v>0</v>
      </c>
      <c r="Q526" s="7">
        <v>0</v>
      </c>
      <c r="R526" s="7">
        <v>2</v>
      </c>
    </row>
    <row r="527" spans="1:18">
      <c r="A527" s="5" t="s">
        <v>55</v>
      </c>
      <c r="B527" s="5" t="s">
        <v>191</v>
      </c>
      <c r="C527" s="5" t="s">
        <v>464</v>
      </c>
      <c r="D527" s="5" t="s">
        <v>464</v>
      </c>
      <c r="E527" s="5" t="s">
        <v>465</v>
      </c>
      <c r="F527" s="5" t="s">
        <v>49</v>
      </c>
      <c r="G527" s="5" t="s">
        <v>466</v>
      </c>
      <c r="H527" s="5" t="s">
        <v>467</v>
      </c>
      <c r="I527" s="5" t="s">
        <v>468</v>
      </c>
      <c r="J527" s="6">
        <v>0</v>
      </c>
      <c r="K527" s="5" t="s">
        <v>1477</v>
      </c>
      <c r="L527" s="5" t="s">
        <v>1478</v>
      </c>
      <c r="M527" s="8" t="s">
        <v>288</v>
      </c>
      <c r="N527" s="8" t="s">
        <v>288</v>
      </c>
      <c r="O527" s="6">
        <v>0</v>
      </c>
      <c r="P527" s="6">
        <v>0</v>
      </c>
      <c r="Q527" s="7">
        <v>0</v>
      </c>
      <c r="R527" s="7">
        <v>2</v>
      </c>
    </row>
    <row r="528" spans="1:18">
      <c r="A528" s="5" t="s">
        <v>55</v>
      </c>
      <c r="B528" s="5" t="s">
        <v>191</v>
      </c>
      <c r="C528" s="5" t="s">
        <v>562</v>
      </c>
      <c r="D528" s="5" t="s">
        <v>562</v>
      </c>
      <c r="E528" s="5" t="s">
        <v>563</v>
      </c>
      <c r="F528" s="7">
        <v>30104115</v>
      </c>
      <c r="G528" s="5" t="s">
        <v>564</v>
      </c>
      <c r="H528" s="5" t="s">
        <v>467</v>
      </c>
      <c r="I528" s="5" t="s">
        <v>468</v>
      </c>
      <c r="J528" s="6">
        <v>0</v>
      </c>
      <c r="K528" s="5" t="s">
        <v>1479</v>
      </c>
      <c r="L528" s="5" t="s">
        <v>1480</v>
      </c>
      <c r="M528" s="8" t="s">
        <v>288</v>
      </c>
      <c r="N528" s="8" t="s">
        <v>288</v>
      </c>
      <c r="O528" s="6">
        <v>0</v>
      </c>
      <c r="P528" s="6">
        <v>0</v>
      </c>
      <c r="Q528" s="7">
        <v>0</v>
      </c>
      <c r="R528" s="7">
        <v>4</v>
      </c>
    </row>
    <row r="529" spans="1:18">
      <c r="A529" s="5" t="s">
        <v>55</v>
      </c>
      <c r="B529" s="5" t="s">
        <v>191</v>
      </c>
      <c r="C529" s="5" t="s">
        <v>481</v>
      </c>
      <c r="D529" s="5" t="s">
        <v>482</v>
      </c>
      <c r="E529" s="5" t="s">
        <v>384</v>
      </c>
      <c r="F529" s="7">
        <v>20035141</v>
      </c>
      <c r="G529" s="5" t="s">
        <v>385</v>
      </c>
      <c r="H529" s="5" t="s">
        <v>351</v>
      </c>
      <c r="I529" s="5" t="s">
        <v>369</v>
      </c>
      <c r="J529" s="6">
        <v>0</v>
      </c>
      <c r="K529" s="5" t="s">
        <v>1481</v>
      </c>
      <c r="L529" s="5" t="s">
        <v>1482</v>
      </c>
      <c r="M529" s="8" t="s">
        <v>288</v>
      </c>
      <c r="N529" s="8" t="s">
        <v>288</v>
      </c>
      <c r="O529" s="6">
        <v>0</v>
      </c>
      <c r="P529" s="6">
        <v>0</v>
      </c>
      <c r="Q529" s="7">
        <v>0</v>
      </c>
      <c r="R529" s="7">
        <v>2</v>
      </c>
    </row>
    <row r="530" spans="1:18">
      <c r="A530" s="5" t="s">
        <v>55</v>
      </c>
      <c r="B530" s="5" t="s">
        <v>191</v>
      </c>
      <c r="C530" s="5" t="s">
        <v>591</v>
      </c>
      <c r="D530" s="5" t="s">
        <v>49</v>
      </c>
      <c r="E530" s="5" t="s">
        <v>592</v>
      </c>
      <c r="F530" s="7">
        <v>20026895</v>
      </c>
      <c r="G530" s="5" t="s">
        <v>580</v>
      </c>
      <c r="H530" s="5" t="s">
        <v>351</v>
      </c>
      <c r="I530" s="5" t="s">
        <v>369</v>
      </c>
      <c r="J530" s="6">
        <v>0</v>
      </c>
      <c r="K530" s="5" t="s">
        <v>1483</v>
      </c>
      <c r="L530" s="5" t="s">
        <v>1483</v>
      </c>
      <c r="M530" s="8" t="s">
        <v>288</v>
      </c>
      <c r="N530" s="8" t="s">
        <v>288</v>
      </c>
      <c r="O530" s="6">
        <v>0</v>
      </c>
      <c r="P530" s="6">
        <v>0</v>
      </c>
      <c r="Q530" s="7">
        <v>0</v>
      </c>
      <c r="R530" s="7">
        <v>1</v>
      </c>
    </row>
    <row r="532" spans="1:18">
      <c r="A532" s="4" t="s">
        <v>0</v>
      </c>
      <c r="B532" s="4" t="s">
        <v>62</v>
      </c>
      <c r="C532" s="4" t="s">
        <v>334</v>
      </c>
      <c r="D532" s="4" t="s">
        <v>335</v>
      </c>
      <c r="E532" s="4" t="s">
        <v>336</v>
      </c>
      <c r="F532" s="4" t="s">
        <v>337</v>
      </c>
      <c r="G532" s="4" t="s">
        <v>338</v>
      </c>
      <c r="H532" s="4" t="s">
        <v>339</v>
      </c>
      <c r="I532" s="4" t="s">
        <v>340</v>
      </c>
      <c r="J532" s="4" t="s">
        <v>123</v>
      </c>
      <c r="K532" s="4" t="s">
        <v>341</v>
      </c>
      <c r="L532" s="4" t="s">
        <v>342</v>
      </c>
      <c r="M532" s="4" t="s">
        <v>13</v>
      </c>
      <c r="N532" s="4" t="s">
        <v>343</v>
      </c>
      <c r="O532" s="4" t="s">
        <v>131</v>
      </c>
      <c r="P532" s="4" t="s">
        <v>326</v>
      </c>
      <c r="Q532" s="4" t="s">
        <v>344</v>
      </c>
      <c r="R532" s="4" t="s">
        <v>345</v>
      </c>
    </row>
    <row r="533" spans="1:18">
      <c r="A533" s="5" t="s">
        <v>55</v>
      </c>
      <c r="B533" s="5" t="s">
        <v>203</v>
      </c>
      <c r="C533" s="5" t="s">
        <v>357</v>
      </c>
      <c r="D533" s="5" t="s">
        <v>358</v>
      </c>
      <c r="E533" s="5" t="s">
        <v>359</v>
      </c>
      <c r="F533" s="7">
        <v>18003133</v>
      </c>
      <c r="G533" s="5" t="s">
        <v>360</v>
      </c>
      <c r="H533" s="5" t="s">
        <v>351</v>
      </c>
      <c r="I533" s="5" t="s">
        <v>352</v>
      </c>
      <c r="J533" s="6">
        <v>1</v>
      </c>
      <c r="K533" s="5" t="s">
        <v>1180</v>
      </c>
      <c r="L533" s="5" t="s">
        <v>362</v>
      </c>
      <c r="M533" s="8" t="s">
        <v>1484</v>
      </c>
      <c r="N533" s="8" t="s">
        <v>1485</v>
      </c>
      <c r="O533" s="6">
        <v>73.083297729492188</v>
      </c>
      <c r="P533" s="6">
        <v>72.833297729492188</v>
      </c>
      <c r="Q533" s="7">
        <v>18</v>
      </c>
      <c r="R533" s="7">
        <v>7</v>
      </c>
    </row>
    <row r="534" spans="1:18">
      <c r="A534" s="5" t="s">
        <v>55</v>
      </c>
      <c r="B534" s="5" t="s">
        <v>203</v>
      </c>
      <c r="C534" s="5" t="s">
        <v>473</v>
      </c>
      <c r="D534" s="5" t="s">
        <v>474</v>
      </c>
      <c r="E534" s="5" t="s">
        <v>475</v>
      </c>
      <c r="F534" s="7">
        <v>18003586</v>
      </c>
      <c r="G534" s="5" t="s">
        <v>476</v>
      </c>
      <c r="H534" s="5" t="s">
        <v>351</v>
      </c>
      <c r="I534" s="5" t="s">
        <v>369</v>
      </c>
      <c r="J534" s="6">
        <v>1</v>
      </c>
      <c r="K534" s="5" t="s">
        <v>477</v>
      </c>
      <c r="L534" s="5" t="s">
        <v>478</v>
      </c>
      <c r="M534" s="8" t="s">
        <v>479</v>
      </c>
      <c r="N534" s="8" t="s">
        <v>480</v>
      </c>
      <c r="O534" s="6">
        <v>32.166698455810547</v>
      </c>
      <c r="P534" s="6">
        <v>17.58329963684082</v>
      </c>
      <c r="Q534" s="7">
        <v>4</v>
      </c>
      <c r="R534" s="7">
        <v>0</v>
      </c>
    </row>
    <row r="535" spans="1:18">
      <c r="A535" s="5" t="s">
        <v>55</v>
      </c>
      <c r="B535" s="5" t="s">
        <v>203</v>
      </c>
      <c r="C535" s="5" t="s">
        <v>481</v>
      </c>
      <c r="D535" s="5" t="s">
        <v>482</v>
      </c>
      <c r="E535" s="5" t="s">
        <v>384</v>
      </c>
      <c r="F535" s="7">
        <v>20035141</v>
      </c>
      <c r="G535" s="5" t="s">
        <v>385</v>
      </c>
      <c r="H535" s="5" t="s">
        <v>351</v>
      </c>
      <c r="I535" s="5" t="s">
        <v>369</v>
      </c>
      <c r="J535" s="6">
        <v>1</v>
      </c>
      <c r="K535" s="5" t="s">
        <v>1486</v>
      </c>
      <c r="L535" s="5" t="s">
        <v>1487</v>
      </c>
      <c r="M535" s="8" t="s">
        <v>732</v>
      </c>
      <c r="N535" s="8" t="s">
        <v>1265</v>
      </c>
      <c r="O535" s="6">
        <v>6.4166998863220215</v>
      </c>
      <c r="P535" s="6">
        <v>6.4166998863220215</v>
      </c>
      <c r="Q535" s="7">
        <v>1</v>
      </c>
      <c r="R535" s="7">
        <v>2</v>
      </c>
    </row>
    <row r="536" spans="1:18">
      <c r="A536" s="5" t="s">
        <v>55</v>
      </c>
      <c r="B536" s="5" t="s">
        <v>203</v>
      </c>
      <c r="C536" s="5" t="s">
        <v>390</v>
      </c>
      <c r="D536" s="5" t="s">
        <v>391</v>
      </c>
      <c r="E536" s="5" t="s">
        <v>392</v>
      </c>
      <c r="F536" s="7">
        <v>18003521</v>
      </c>
      <c r="G536" s="5" t="s">
        <v>393</v>
      </c>
      <c r="H536" s="5" t="s">
        <v>351</v>
      </c>
      <c r="I536" s="5" t="s">
        <v>369</v>
      </c>
      <c r="J536" s="6">
        <v>1</v>
      </c>
      <c r="K536" s="5" t="s">
        <v>1423</v>
      </c>
      <c r="L536" s="5" t="s">
        <v>1488</v>
      </c>
      <c r="M536" s="8" t="s">
        <v>735</v>
      </c>
      <c r="N536" s="8" t="s">
        <v>689</v>
      </c>
      <c r="O536" s="6">
        <v>6.0833001136779785</v>
      </c>
      <c r="P536" s="6">
        <v>6.0833001136779785</v>
      </c>
      <c r="Q536" s="7">
        <v>1</v>
      </c>
      <c r="R536" s="7">
        <v>2</v>
      </c>
    </row>
    <row r="537" spans="1:18">
      <c r="A537" s="5" t="s">
        <v>55</v>
      </c>
      <c r="B537" s="5" t="s">
        <v>203</v>
      </c>
      <c r="C537" s="5" t="s">
        <v>420</v>
      </c>
      <c r="D537" s="5" t="s">
        <v>421</v>
      </c>
      <c r="E537" s="5" t="s">
        <v>422</v>
      </c>
      <c r="F537" s="7">
        <v>16600522</v>
      </c>
      <c r="G537" s="5" t="s">
        <v>423</v>
      </c>
      <c r="H537" s="5" t="s">
        <v>424</v>
      </c>
      <c r="I537" s="5" t="s">
        <v>425</v>
      </c>
      <c r="J537" s="6">
        <v>1</v>
      </c>
      <c r="K537" s="5" t="s">
        <v>1489</v>
      </c>
      <c r="L537" s="5" t="s">
        <v>1490</v>
      </c>
      <c r="M537" s="8" t="s">
        <v>969</v>
      </c>
      <c r="N537" s="8" t="s">
        <v>1140</v>
      </c>
      <c r="O537" s="6">
        <v>3.3333001136779785</v>
      </c>
      <c r="P537" s="6">
        <v>3.3333001136779785</v>
      </c>
      <c r="Q537" s="7">
        <v>2</v>
      </c>
      <c r="R537" s="7">
        <v>1</v>
      </c>
    </row>
    <row r="538" spans="1:18">
      <c r="A538" s="5" t="s">
        <v>55</v>
      </c>
      <c r="B538" s="5" t="s">
        <v>203</v>
      </c>
      <c r="C538" s="5" t="s">
        <v>562</v>
      </c>
      <c r="D538" s="5" t="s">
        <v>562</v>
      </c>
      <c r="E538" s="5" t="s">
        <v>563</v>
      </c>
      <c r="F538" s="7">
        <v>30104115</v>
      </c>
      <c r="G538" s="5" t="s">
        <v>564</v>
      </c>
      <c r="H538" s="5" t="s">
        <v>467</v>
      </c>
      <c r="I538" s="5" t="s">
        <v>468</v>
      </c>
      <c r="J538" s="6">
        <v>1</v>
      </c>
      <c r="K538" s="5" t="s">
        <v>1491</v>
      </c>
      <c r="L538" s="5" t="s">
        <v>1492</v>
      </c>
      <c r="M538" s="8" t="s">
        <v>576</v>
      </c>
      <c r="N538" s="8" t="s">
        <v>576</v>
      </c>
      <c r="O538" s="6">
        <v>0.33329999446868896</v>
      </c>
      <c r="P538" s="6">
        <v>0.33329999446868896</v>
      </c>
      <c r="Q538" s="7">
        <v>1</v>
      </c>
      <c r="R538" s="7">
        <v>0</v>
      </c>
    </row>
    <row r="539" spans="1:18">
      <c r="A539" s="5" t="s">
        <v>55</v>
      </c>
      <c r="B539" s="5" t="s">
        <v>203</v>
      </c>
      <c r="C539" s="5" t="s">
        <v>514</v>
      </c>
      <c r="D539" s="5" t="s">
        <v>514</v>
      </c>
      <c r="E539" s="5" t="s">
        <v>515</v>
      </c>
      <c r="F539" s="7">
        <v>30000894</v>
      </c>
      <c r="G539" s="5" t="s">
        <v>516</v>
      </c>
      <c r="H539" s="5" t="s">
        <v>433</v>
      </c>
      <c r="I539" s="5" t="s">
        <v>434</v>
      </c>
      <c r="J539" s="6">
        <v>1</v>
      </c>
      <c r="K539" s="5" t="s">
        <v>904</v>
      </c>
      <c r="L539" s="5" t="s">
        <v>1245</v>
      </c>
      <c r="M539" s="8" t="s">
        <v>330</v>
      </c>
      <c r="N539" s="8" t="s">
        <v>330</v>
      </c>
      <c r="O539" s="6">
        <v>8.3300001919269562E-2</v>
      </c>
      <c r="P539" s="6">
        <v>8.3300001919269562E-2</v>
      </c>
      <c r="Q539" s="7">
        <v>1</v>
      </c>
      <c r="R539" s="7">
        <v>0</v>
      </c>
    </row>
    <row r="540" spans="1:18">
      <c r="A540" s="5" t="s">
        <v>55</v>
      </c>
      <c r="B540" s="5" t="s">
        <v>203</v>
      </c>
      <c r="C540" s="5" t="s">
        <v>430</v>
      </c>
      <c r="D540" s="5" t="s">
        <v>430</v>
      </c>
      <c r="E540" s="5" t="s">
        <v>431</v>
      </c>
      <c r="F540" s="7">
        <v>40001568</v>
      </c>
      <c r="G540" s="5" t="s">
        <v>432</v>
      </c>
      <c r="H540" s="5" t="s">
        <v>433</v>
      </c>
      <c r="I540" s="5" t="s">
        <v>434</v>
      </c>
      <c r="J540" s="6">
        <v>1</v>
      </c>
      <c r="K540" s="5" t="s">
        <v>1239</v>
      </c>
      <c r="L540" s="5" t="s">
        <v>1493</v>
      </c>
      <c r="M540" s="8" t="s">
        <v>330</v>
      </c>
      <c r="N540" s="8" t="s">
        <v>330</v>
      </c>
      <c r="O540" s="6">
        <v>8.3300001919269562E-2</v>
      </c>
      <c r="P540" s="6">
        <v>8.3300001919269562E-2</v>
      </c>
      <c r="Q540" s="7">
        <v>1</v>
      </c>
      <c r="R540" s="7">
        <v>0</v>
      </c>
    </row>
    <row r="541" spans="1:18">
      <c r="A541" s="5" t="s">
        <v>55</v>
      </c>
      <c r="B541" s="5" t="s">
        <v>203</v>
      </c>
      <c r="C541" s="5" t="s">
        <v>534</v>
      </c>
      <c r="D541" s="5" t="s">
        <v>534</v>
      </c>
      <c r="E541" s="5" t="s">
        <v>535</v>
      </c>
      <c r="F541" s="7">
        <v>30001050</v>
      </c>
      <c r="G541" s="5" t="s">
        <v>536</v>
      </c>
      <c r="H541" s="5" t="s">
        <v>433</v>
      </c>
      <c r="I541" s="5" t="s">
        <v>434</v>
      </c>
      <c r="J541" s="6">
        <v>1</v>
      </c>
      <c r="K541" s="5" t="s">
        <v>1246</v>
      </c>
      <c r="L541" s="5" t="s">
        <v>1247</v>
      </c>
      <c r="M541" s="8" t="s">
        <v>330</v>
      </c>
      <c r="N541" s="8" t="s">
        <v>330</v>
      </c>
      <c r="O541" s="6">
        <v>8.3300001919269562E-2</v>
      </c>
      <c r="P541" s="6">
        <v>8.3300001919269562E-2</v>
      </c>
      <c r="Q541" s="7">
        <v>1</v>
      </c>
      <c r="R541" s="7">
        <v>0</v>
      </c>
    </row>
    <row r="542" spans="1:18">
      <c r="A542" s="5" t="s">
        <v>55</v>
      </c>
      <c r="B542" s="5" t="s">
        <v>203</v>
      </c>
      <c r="C542" s="5" t="s">
        <v>464</v>
      </c>
      <c r="D542" s="5" t="s">
        <v>464</v>
      </c>
      <c r="E542" s="5" t="s">
        <v>465</v>
      </c>
      <c r="F542" s="5" t="s">
        <v>49</v>
      </c>
      <c r="G542" s="5" t="s">
        <v>466</v>
      </c>
      <c r="H542" s="5" t="s">
        <v>467</v>
      </c>
      <c r="I542" s="5" t="s">
        <v>468</v>
      </c>
      <c r="J542" s="6">
        <v>0</v>
      </c>
      <c r="K542" s="5" t="s">
        <v>1494</v>
      </c>
      <c r="L542" s="5" t="s">
        <v>1495</v>
      </c>
      <c r="M542" s="8" t="s">
        <v>288</v>
      </c>
      <c r="N542" s="8" t="s">
        <v>288</v>
      </c>
      <c r="O542" s="6">
        <v>0</v>
      </c>
      <c r="P542" s="6">
        <v>0</v>
      </c>
      <c r="Q542" s="7">
        <v>0</v>
      </c>
      <c r="R542" s="7">
        <v>2</v>
      </c>
    </row>
    <row r="543" spans="1:18">
      <c r="A543" s="5" t="s">
        <v>55</v>
      </c>
      <c r="B543" s="5" t="s">
        <v>203</v>
      </c>
      <c r="C543" s="5" t="s">
        <v>591</v>
      </c>
      <c r="D543" s="5" t="s">
        <v>49</v>
      </c>
      <c r="E543" s="5" t="s">
        <v>592</v>
      </c>
      <c r="F543" s="7">
        <v>20026895</v>
      </c>
      <c r="G543" s="5" t="s">
        <v>580</v>
      </c>
      <c r="H543" s="5" t="s">
        <v>351</v>
      </c>
      <c r="I543" s="5" t="s">
        <v>369</v>
      </c>
      <c r="J543" s="6">
        <v>0</v>
      </c>
      <c r="K543" s="5" t="s">
        <v>1483</v>
      </c>
      <c r="L543" s="5" t="s">
        <v>1483</v>
      </c>
      <c r="M543" s="8" t="s">
        <v>288</v>
      </c>
      <c r="N543" s="8" t="s">
        <v>288</v>
      </c>
      <c r="O543" s="6">
        <v>0</v>
      </c>
      <c r="P543" s="6">
        <v>0</v>
      </c>
      <c r="Q543" s="7">
        <v>0</v>
      </c>
      <c r="R543" s="7">
        <v>1</v>
      </c>
    </row>
    <row r="545" spans="1:18">
      <c r="A545" s="4" t="s">
        <v>0</v>
      </c>
      <c r="B545" s="4" t="s">
        <v>62</v>
      </c>
      <c r="C545" s="4" t="s">
        <v>334</v>
      </c>
      <c r="D545" s="4" t="s">
        <v>335</v>
      </c>
      <c r="E545" s="4" t="s">
        <v>336</v>
      </c>
      <c r="F545" s="4" t="s">
        <v>337</v>
      </c>
      <c r="G545" s="4" t="s">
        <v>338</v>
      </c>
      <c r="H545" s="4" t="s">
        <v>339</v>
      </c>
      <c r="I545" s="4" t="s">
        <v>340</v>
      </c>
      <c r="J545" s="4" t="s">
        <v>123</v>
      </c>
      <c r="K545" s="4" t="s">
        <v>341</v>
      </c>
      <c r="L545" s="4" t="s">
        <v>342</v>
      </c>
      <c r="M545" s="4" t="s">
        <v>13</v>
      </c>
      <c r="N545" s="4" t="s">
        <v>343</v>
      </c>
      <c r="O545" s="4" t="s">
        <v>131</v>
      </c>
      <c r="P545" s="4" t="s">
        <v>326</v>
      </c>
      <c r="Q545" s="4" t="s">
        <v>344</v>
      </c>
      <c r="R545" s="4" t="s">
        <v>345</v>
      </c>
    </row>
    <row r="546" spans="1:18">
      <c r="A546" s="5" t="s">
        <v>55</v>
      </c>
      <c r="B546" s="5" t="s">
        <v>68</v>
      </c>
      <c r="C546" s="5" t="s">
        <v>347</v>
      </c>
      <c r="D546" s="5" t="s">
        <v>348</v>
      </c>
      <c r="E546" s="5" t="s">
        <v>349</v>
      </c>
      <c r="F546" s="7">
        <v>18003066</v>
      </c>
      <c r="G546" s="5" t="s">
        <v>350</v>
      </c>
      <c r="H546" s="5" t="s">
        <v>351</v>
      </c>
      <c r="I546" s="5" t="s">
        <v>352</v>
      </c>
      <c r="J546" s="6">
        <v>1</v>
      </c>
      <c r="K546" s="5" t="s">
        <v>461</v>
      </c>
      <c r="L546" s="5" t="s">
        <v>354</v>
      </c>
      <c r="M546" s="8" t="s">
        <v>1496</v>
      </c>
      <c r="N546" s="8" t="s">
        <v>1138</v>
      </c>
      <c r="O546" s="6">
        <v>225.25</v>
      </c>
      <c r="P546" s="6">
        <v>111.58329772949219</v>
      </c>
      <c r="Q546" s="7">
        <v>17</v>
      </c>
      <c r="R546" s="7">
        <v>3</v>
      </c>
    </row>
    <row r="547" spans="1:18">
      <c r="A547" s="5" t="s">
        <v>55</v>
      </c>
      <c r="B547" s="5" t="s">
        <v>68</v>
      </c>
      <c r="C547" s="5" t="s">
        <v>357</v>
      </c>
      <c r="D547" s="5" t="s">
        <v>358</v>
      </c>
      <c r="E547" s="5" t="s">
        <v>359</v>
      </c>
      <c r="F547" s="7">
        <v>18003133</v>
      </c>
      <c r="G547" s="5" t="s">
        <v>360</v>
      </c>
      <c r="H547" s="5" t="s">
        <v>351</v>
      </c>
      <c r="I547" s="5" t="s">
        <v>352</v>
      </c>
      <c r="J547" s="6">
        <v>1</v>
      </c>
      <c r="K547" s="5" t="s">
        <v>1180</v>
      </c>
      <c r="L547" s="5" t="s">
        <v>362</v>
      </c>
      <c r="M547" s="8" t="s">
        <v>1497</v>
      </c>
      <c r="N547" s="8" t="s">
        <v>1498</v>
      </c>
      <c r="O547" s="6">
        <v>76.916702270507812</v>
      </c>
      <c r="P547" s="6">
        <v>62.666698455810547</v>
      </c>
      <c r="Q547" s="7">
        <v>17</v>
      </c>
      <c r="R547" s="7">
        <v>13</v>
      </c>
    </row>
    <row r="548" spans="1:18">
      <c r="A548" s="5" t="s">
        <v>55</v>
      </c>
      <c r="B548" s="5" t="s">
        <v>68</v>
      </c>
      <c r="C548" s="5" t="s">
        <v>405</v>
      </c>
      <c r="D548" s="5" t="s">
        <v>406</v>
      </c>
      <c r="E548" s="5" t="s">
        <v>407</v>
      </c>
      <c r="F548" s="7">
        <v>20031820</v>
      </c>
      <c r="G548" s="5" t="s">
        <v>408</v>
      </c>
      <c r="H548" s="5" t="s">
        <v>351</v>
      </c>
      <c r="I548" s="5" t="s">
        <v>369</v>
      </c>
      <c r="J548" s="6">
        <v>1</v>
      </c>
      <c r="K548" s="5" t="s">
        <v>1499</v>
      </c>
      <c r="L548" s="5" t="s">
        <v>1233</v>
      </c>
      <c r="M548" s="8" t="s">
        <v>897</v>
      </c>
      <c r="N548" s="8" t="s">
        <v>1128</v>
      </c>
      <c r="O548" s="6">
        <v>18.83329963684082</v>
      </c>
      <c r="P548" s="6">
        <v>18.83329963684082</v>
      </c>
      <c r="Q548" s="7">
        <v>4</v>
      </c>
      <c r="R548" s="7">
        <v>6</v>
      </c>
    </row>
    <row r="549" spans="1:18">
      <c r="A549" s="5" t="s">
        <v>55</v>
      </c>
      <c r="B549" s="5" t="s">
        <v>68</v>
      </c>
      <c r="C549" s="5" t="s">
        <v>502</v>
      </c>
      <c r="D549" s="5" t="s">
        <v>406</v>
      </c>
      <c r="E549" s="5" t="s">
        <v>503</v>
      </c>
      <c r="F549" s="7">
        <v>20032639</v>
      </c>
      <c r="G549" s="5" t="s">
        <v>504</v>
      </c>
      <c r="H549" s="5" t="s">
        <v>351</v>
      </c>
      <c r="I549" s="5" t="s">
        <v>369</v>
      </c>
      <c r="J549" s="6">
        <v>1</v>
      </c>
      <c r="K549" s="5" t="s">
        <v>478</v>
      </c>
      <c r="L549" s="5" t="s">
        <v>505</v>
      </c>
      <c r="M549" s="8" t="s">
        <v>506</v>
      </c>
      <c r="N549" s="8" t="s">
        <v>507</v>
      </c>
      <c r="O549" s="6">
        <v>14.91670036315918</v>
      </c>
      <c r="P549" s="6">
        <v>14.91670036315918</v>
      </c>
      <c r="Q549" s="7">
        <v>4</v>
      </c>
      <c r="R549" s="7">
        <v>0</v>
      </c>
    </row>
    <row r="550" spans="1:18">
      <c r="A550" s="5" t="s">
        <v>55</v>
      </c>
      <c r="B550" s="5" t="s">
        <v>68</v>
      </c>
      <c r="C550" s="5" t="s">
        <v>390</v>
      </c>
      <c r="D550" s="5" t="s">
        <v>391</v>
      </c>
      <c r="E550" s="5" t="s">
        <v>392</v>
      </c>
      <c r="F550" s="7">
        <v>18003521</v>
      </c>
      <c r="G550" s="5" t="s">
        <v>393</v>
      </c>
      <c r="H550" s="5" t="s">
        <v>351</v>
      </c>
      <c r="I550" s="5" t="s">
        <v>369</v>
      </c>
      <c r="J550" s="6">
        <v>1</v>
      </c>
      <c r="K550" s="5" t="s">
        <v>1423</v>
      </c>
      <c r="L550" s="5" t="s">
        <v>1488</v>
      </c>
      <c r="M550" s="8" t="s">
        <v>735</v>
      </c>
      <c r="N550" s="8" t="s">
        <v>689</v>
      </c>
      <c r="O550" s="6">
        <v>6.0833001136779785</v>
      </c>
      <c r="P550" s="6">
        <v>6.0833001136779785</v>
      </c>
      <c r="Q550" s="7">
        <v>1</v>
      </c>
      <c r="R550" s="7">
        <v>2</v>
      </c>
    </row>
    <row r="551" spans="1:18">
      <c r="A551" s="5" t="s">
        <v>55</v>
      </c>
      <c r="B551" s="5" t="s">
        <v>68</v>
      </c>
      <c r="C551" s="5" t="s">
        <v>420</v>
      </c>
      <c r="D551" s="5" t="s">
        <v>421</v>
      </c>
      <c r="E551" s="5" t="s">
        <v>422</v>
      </c>
      <c r="F551" s="7">
        <v>16600522</v>
      </c>
      <c r="G551" s="5" t="s">
        <v>423</v>
      </c>
      <c r="H551" s="5" t="s">
        <v>424</v>
      </c>
      <c r="I551" s="5" t="s">
        <v>425</v>
      </c>
      <c r="J551" s="6">
        <v>1</v>
      </c>
      <c r="K551" s="5" t="s">
        <v>426</v>
      </c>
      <c r="L551" s="5" t="s">
        <v>1500</v>
      </c>
      <c r="M551" s="8" t="s">
        <v>1501</v>
      </c>
      <c r="N551" s="8" t="s">
        <v>1140</v>
      </c>
      <c r="O551" s="6">
        <v>5.5</v>
      </c>
      <c r="P551" s="6">
        <v>5.5</v>
      </c>
      <c r="Q551" s="7">
        <v>2</v>
      </c>
      <c r="R551" s="7">
        <v>3</v>
      </c>
    </row>
    <row r="552" spans="1:18">
      <c r="A552" s="5" t="s">
        <v>55</v>
      </c>
      <c r="B552" s="5" t="s">
        <v>68</v>
      </c>
      <c r="C552" s="5" t="s">
        <v>514</v>
      </c>
      <c r="D552" s="5" t="s">
        <v>514</v>
      </c>
      <c r="E552" s="5" t="s">
        <v>515</v>
      </c>
      <c r="F552" s="7">
        <v>30000894</v>
      </c>
      <c r="G552" s="5" t="s">
        <v>516</v>
      </c>
      <c r="H552" s="5" t="s">
        <v>433</v>
      </c>
      <c r="I552" s="5" t="s">
        <v>434</v>
      </c>
      <c r="J552" s="6">
        <v>1</v>
      </c>
      <c r="K552" s="5" t="s">
        <v>904</v>
      </c>
      <c r="L552" s="5" t="s">
        <v>1245</v>
      </c>
      <c r="M552" s="8" t="s">
        <v>330</v>
      </c>
      <c r="N552" s="8" t="s">
        <v>330</v>
      </c>
      <c r="O552" s="6">
        <v>8.3300001919269562E-2</v>
      </c>
      <c r="P552" s="6">
        <v>8.3300001919269562E-2</v>
      </c>
      <c r="Q552" s="7">
        <v>1</v>
      </c>
      <c r="R552" s="7">
        <v>0</v>
      </c>
    </row>
    <row r="553" spans="1:18">
      <c r="A553" s="5" t="s">
        <v>55</v>
      </c>
      <c r="B553" s="5" t="s">
        <v>68</v>
      </c>
      <c r="C553" s="5" t="s">
        <v>430</v>
      </c>
      <c r="D553" s="5" t="s">
        <v>430</v>
      </c>
      <c r="E553" s="5" t="s">
        <v>431</v>
      </c>
      <c r="F553" s="7">
        <v>40001568</v>
      </c>
      <c r="G553" s="5" t="s">
        <v>432</v>
      </c>
      <c r="H553" s="5" t="s">
        <v>433</v>
      </c>
      <c r="I553" s="5" t="s">
        <v>434</v>
      </c>
      <c r="J553" s="6">
        <v>1</v>
      </c>
      <c r="K553" s="5" t="s">
        <v>1239</v>
      </c>
      <c r="L553" s="5" t="s">
        <v>1502</v>
      </c>
      <c r="M553" s="8" t="s">
        <v>330</v>
      </c>
      <c r="N553" s="8" t="s">
        <v>1198</v>
      </c>
      <c r="O553" s="6">
        <v>8.3300001919269562E-2</v>
      </c>
      <c r="P553" s="6">
        <v>8.3300001919269562E-2</v>
      </c>
      <c r="Q553" s="7">
        <v>1</v>
      </c>
      <c r="R553" s="7">
        <v>2</v>
      </c>
    </row>
    <row r="554" spans="1:18">
      <c r="A554" s="5" t="s">
        <v>55</v>
      </c>
      <c r="B554" s="5" t="s">
        <v>68</v>
      </c>
      <c r="C554" s="5" t="s">
        <v>534</v>
      </c>
      <c r="D554" s="5" t="s">
        <v>534</v>
      </c>
      <c r="E554" s="5" t="s">
        <v>535</v>
      </c>
      <c r="F554" s="7">
        <v>30001050</v>
      </c>
      <c r="G554" s="5" t="s">
        <v>536</v>
      </c>
      <c r="H554" s="5" t="s">
        <v>433</v>
      </c>
      <c r="I554" s="5" t="s">
        <v>434</v>
      </c>
      <c r="J554" s="6">
        <v>1</v>
      </c>
      <c r="K554" s="5" t="s">
        <v>1246</v>
      </c>
      <c r="L554" s="5" t="s">
        <v>1503</v>
      </c>
      <c r="M554" s="8" t="s">
        <v>330</v>
      </c>
      <c r="N554" s="8" t="s">
        <v>1401</v>
      </c>
      <c r="O554" s="6">
        <v>8.3300001919269562E-2</v>
      </c>
      <c r="P554" s="6">
        <v>8.3300001919269562E-2</v>
      </c>
      <c r="Q554" s="7">
        <v>1</v>
      </c>
      <c r="R554" s="7">
        <v>1</v>
      </c>
    </row>
    <row r="555" spans="1:18">
      <c r="A555" s="5" t="s">
        <v>55</v>
      </c>
      <c r="B555" s="5" t="s">
        <v>68</v>
      </c>
      <c r="C555" s="5" t="s">
        <v>464</v>
      </c>
      <c r="D555" s="5" t="s">
        <v>464</v>
      </c>
      <c r="E555" s="5" t="s">
        <v>465</v>
      </c>
      <c r="F555" s="5" t="s">
        <v>49</v>
      </c>
      <c r="G555" s="5" t="s">
        <v>466</v>
      </c>
      <c r="H555" s="5" t="s">
        <v>467</v>
      </c>
      <c r="I555" s="5" t="s">
        <v>468</v>
      </c>
      <c r="J555" s="6">
        <v>0</v>
      </c>
      <c r="K555" s="5" t="s">
        <v>1504</v>
      </c>
      <c r="L555" s="5" t="s">
        <v>1505</v>
      </c>
      <c r="M555" s="8" t="s">
        <v>288</v>
      </c>
      <c r="N555" s="8" t="s">
        <v>288</v>
      </c>
      <c r="O555" s="6">
        <v>0</v>
      </c>
      <c r="P555" s="6">
        <v>0</v>
      </c>
      <c r="Q555" s="7">
        <v>0</v>
      </c>
      <c r="R555" s="7">
        <v>3</v>
      </c>
    </row>
    <row r="556" spans="1:18">
      <c r="A556" s="5" t="s">
        <v>55</v>
      </c>
      <c r="B556" s="5" t="s">
        <v>68</v>
      </c>
      <c r="C556" s="5" t="s">
        <v>562</v>
      </c>
      <c r="D556" s="5" t="s">
        <v>562</v>
      </c>
      <c r="E556" s="5" t="s">
        <v>563</v>
      </c>
      <c r="F556" s="7">
        <v>30104115</v>
      </c>
      <c r="G556" s="5" t="s">
        <v>564</v>
      </c>
      <c r="H556" s="5" t="s">
        <v>467</v>
      </c>
      <c r="I556" s="5" t="s">
        <v>468</v>
      </c>
      <c r="J556" s="6">
        <v>0</v>
      </c>
      <c r="K556" s="5" t="s">
        <v>1506</v>
      </c>
      <c r="L556" s="5" t="s">
        <v>1507</v>
      </c>
      <c r="M556" s="8" t="s">
        <v>288</v>
      </c>
      <c r="N556" s="8" t="s">
        <v>288</v>
      </c>
      <c r="O556" s="6">
        <v>0</v>
      </c>
      <c r="P556" s="6">
        <v>0</v>
      </c>
      <c r="Q556" s="7">
        <v>0</v>
      </c>
      <c r="R556" s="7">
        <v>3</v>
      </c>
    </row>
    <row r="557" spans="1:18">
      <c r="A557" s="5" t="s">
        <v>55</v>
      </c>
      <c r="B557" s="5" t="s">
        <v>68</v>
      </c>
      <c r="C557" s="5" t="s">
        <v>508</v>
      </c>
      <c r="D557" s="5" t="s">
        <v>508</v>
      </c>
      <c r="E557" s="5" t="s">
        <v>509</v>
      </c>
      <c r="F557" s="7">
        <v>30000893</v>
      </c>
      <c r="G557" s="5" t="s">
        <v>1157</v>
      </c>
      <c r="H557" s="5" t="s">
        <v>433</v>
      </c>
      <c r="I557" s="5" t="s">
        <v>434</v>
      </c>
      <c r="J557" s="6">
        <v>0</v>
      </c>
      <c r="K557" s="5" t="s">
        <v>1508</v>
      </c>
      <c r="L557" s="5" t="s">
        <v>1509</v>
      </c>
      <c r="M557" s="8" t="s">
        <v>288</v>
      </c>
      <c r="N557" s="8" t="s">
        <v>288</v>
      </c>
      <c r="O557" s="6">
        <v>0</v>
      </c>
      <c r="P557" s="6">
        <v>0</v>
      </c>
      <c r="Q557" s="7">
        <v>0</v>
      </c>
      <c r="R557" s="7">
        <v>2</v>
      </c>
    </row>
    <row r="558" spans="1:18">
      <c r="A558" s="5" t="s">
        <v>55</v>
      </c>
      <c r="B558" s="5" t="s">
        <v>68</v>
      </c>
      <c r="C558" s="5" t="s">
        <v>591</v>
      </c>
      <c r="D558" s="5" t="s">
        <v>49</v>
      </c>
      <c r="E558" s="5" t="s">
        <v>592</v>
      </c>
      <c r="F558" s="7">
        <v>20026895</v>
      </c>
      <c r="G558" s="5" t="s">
        <v>580</v>
      </c>
      <c r="H558" s="5" t="s">
        <v>351</v>
      </c>
      <c r="I558" s="5" t="s">
        <v>369</v>
      </c>
      <c r="J558" s="6">
        <v>0</v>
      </c>
      <c r="K558" s="5" t="s">
        <v>1483</v>
      </c>
      <c r="L558" s="5" t="s">
        <v>1510</v>
      </c>
      <c r="M558" s="8" t="s">
        <v>288</v>
      </c>
      <c r="N558" s="8" t="s">
        <v>288</v>
      </c>
      <c r="O558" s="6">
        <v>0</v>
      </c>
      <c r="P558" s="6">
        <v>0</v>
      </c>
      <c r="Q558" s="7">
        <v>0</v>
      </c>
      <c r="R558" s="7">
        <v>2</v>
      </c>
    </row>
    <row r="560" spans="1:18">
      <c r="A560" s="4" t="s">
        <v>0</v>
      </c>
      <c r="B560" s="4" t="s">
        <v>62</v>
      </c>
      <c r="C560" s="4" t="s">
        <v>334</v>
      </c>
      <c r="D560" s="4" t="s">
        <v>335</v>
      </c>
      <c r="E560" s="4" t="s">
        <v>336</v>
      </c>
      <c r="F560" s="4" t="s">
        <v>337</v>
      </c>
      <c r="G560" s="4" t="s">
        <v>338</v>
      </c>
      <c r="H560" s="4" t="s">
        <v>339</v>
      </c>
      <c r="I560" s="4" t="s">
        <v>340</v>
      </c>
      <c r="J560" s="4" t="s">
        <v>123</v>
      </c>
      <c r="K560" s="4" t="s">
        <v>341</v>
      </c>
      <c r="L560" s="4" t="s">
        <v>342</v>
      </c>
      <c r="M560" s="4" t="s">
        <v>13</v>
      </c>
      <c r="N560" s="4" t="s">
        <v>343</v>
      </c>
      <c r="O560" s="4" t="s">
        <v>131</v>
      </c>
      <c r="P560" s="4" t="s">
        <v>326</v>
      </c>
      <c r="Q560" s="4" t="s">
        <v>344</v>
      </c>
      <c r="R560" s="4" t="s">
        <v>345</v>
      </c>
    </row>
    <row r="561" spans="1:18">
      <c r="A561" s="5" t="s">
        <v>55</v>
      </c>
      <c r="B561" s="5" t="s">
        <v>170</v>
      </c>
      <c r="C561" s="5" t="s">
        <v>1131</v>
      </c>
      <c r="D561" s="5" t="s">
        <v>421</v>
      </c>
      <c r="E561" s="5" t="s">
        <v>1132</v>
      </c>
      <c r="F561" s="7">
        <v>18002323</v>
      </c>
      <c r="G561" s="5" t="s">
        <v>1133</v>
      </c>
      <c r="H561" s="5" t="s">
        <v>351</v>
      </c>
      <c r="I561" s="5" t="s">
        <v>1134</v>
      </c>
      <c r="J561" s="6">
        <v>1</v>
      </c>
      <c r="K561" s="5" t="s">
        <v>1135</v>
      </c>
      <c r="L561" s="5" t="s">
        <v>1136</v>
      </c>
      <c r="M561" s="8" t="s">
        <v>1511</v>
      </c>
      <c r="N561" s="8" t="s">
        <v>1512</v>
      </c>
      <c r="O561" s="6">
        <v>133.66670227050781</v>
      </c>
      <c r="P561" s="6">
        <v>62.916698455810547</v>
      </c>
      <c r="Q561" s="7">
        <v>3</v>
      </c>
      <c r="R561" s="7">
        <v>2</v>
      </c>
    </row>
    <row r="563" spans="1:18">
      <c r="A563" s="4" t="s">
        <v>0</v>
      </c>
      <c r="B563" s="4" t="s">
        <v>62</v>
      </c>
      <c r="C563" s="4" t="s">
        <v>334</v>
      </c>
      <c r="D563" s="4" t="s">
        <v>335</v>
      </c>
      <c r="E563" s="4" t="s">
        <v>336</v>
      </c>
      <c r="F563" s="4" t="s">
        <v>337</v>
      </c>
      <c r="G563" s="4" t="s">
        <v>338</v>
      </c>
      <c r="H563" s="4" t="s">
        <v>339</v>
      </c>
      <c r="I563" s="4" t="s">
        <v>340</v>
      </c>
      <c r="J563" s="4" t="s">
        <v>123</v>
      </c>
      <c r="K563" s="4" t="s">
        <v>341</v>
      </c>
      <c r="L563" s="4" t="s">
        <v>342</v>
      </c>
      <c r="M563" s="4" t="s">
        <v>13</v>
      </c>
      <c r="N563" s="4" t="s">
        <v>343</v>
      </c>
      <c r="O563" s="4" t="s">
        <v>131</v>
      </c>
      <c r="P563" s="4" t="s">
        <v>326</v>
      </c>
      <c r="Q563" s="4" t="s">
        <v>344</v>
      </c>
      <c r="R563" s="4" t="s">
        <v>345</v>
      </c>
    </row>
    <row r="564" spans="1:18">
      <c r="A564" s="5" t="s">
        <v>55</v>
      </c>
      <c r="B564" s="5" t="s">
        <v>170</v>
      </c>
      <c r="C564" s="5" t="s">
        <v>502</v>
      </c>
      <c r="D564" s="5" t="s">
        <v>406</v>
      </c>
      <c r="E564" s="5" t="s">
        <v>503</v>
      </c>
      <c r="F564" s="7">
        <v>20032639</v>
      </c>
      <c r="G564" s="5" t="s">
        <v>504</v>
      </c>
      <c r="H564" s="5" t="s">
        <v>351</v>
      </c>
      <c r="I564" s="5" t="s">
        <v>369</v>
      </c>
      <c r="J564" s="6">
        <v>1</v>
      </c>
      <c r="K564" s="5" t="s">
        <v>1513</v>
      </c>
      <c r="L564" s="5" t="s">
        <v>1146</v>
      </c>
      <c r="M564" s="8" t="s">
        <v>1514</v>
      </c>
      <c r="N564" s="8" t="s">
        <v>1140</v>
      </c>
      <c r="O564" s="6">
        <v>59.166698455810547</v>
      </c>
      <c r="P564" s="6">
        <v>58.416698455810547</v>
      </c>
      <c r="Q564" s="7">
        <v>27</v>
      </c>
      <c r="R564" s="7">
        <v>26</v>
      </c>
    </row>
    <row r="566" spans="1:18">
      <c r="A566" s="4" t="s">
        <v>0</v>
      </c>
      <c r="B566" s="4" t="s">
        <v>62</v>
      </c>
      <c r="C566" s="4" t="s">
        <v>334</v>
      </c>
      <c r="D566" s="4" t="s">
        <v>335</v>
      </c>
      <c r="E566" s="4" t="s">
        <v>336</v>
      </c>
      <c r="F566" s="4" t="s">
        <v>337</v>
      </c>
      <c r="G566" s="4" t="s">
        <v>338</v>
      </c>
      <c r="H566" s="4" t="s">
        <v>339</v>
      </c>
      <c r="I566" s="4" t="s">
        <v>340</v>
      </c>
      <c r="J566" s="4" t="s">
        <v>123</v>
      </c>
      <c r="K566" s="4" t="s">
        <v>341</v>
      </c>
      <c r="L566" s="4" t="s">
        <v>342</v>
      </c>
      <c r="M566" s="4" t="s">
        <v>13</v>
      </c>
      <c r="N566" s="4" t="s">
        <v>343</v>
      </c>
      <c r="O566" s="4" t="s">
        <v>131</v>
      </c>
      <c r="P566" s="4" t="s">
        <v>326</v>
      </c>
      <c r="Q566" s="4" t="s">
        <v>344</v>
      </c>
      <c r="R566" s="4" t="s">
        <v>345</v>
      </c>
    </row>
    <row r="567" spans="1:18">
      <c r="A567" s="5" t="s">
        <v>55</v>
      </c>
      <c r="B567" s="5" t="s">
        <v>170</v>
      </c>
      <c r="C567" s="5" t="s">
        <v>502</v>
      </c>
      <c r="D567" s="5" t="s">
        <v>406</v>
      </c>
      <c r="E567" s="5" t="s">
        <v>503</v>
      </c>
      <c r="F567" s="7">
        <v>20032639</v>
      </c>
      <c r="G567" s="5" t="s">
        <v>504</v>
      </c>
      <c r="H567" s="5" t="s">
        <v>351</v>
      </c>
      <c r="I567" s="5" t="s">
        <v>369</v>
      </c>
      <c r="J567" s="6">
        <v>1</v>
      </c>
      <c r="K567" s="5" t="s">
        <v>1145</v>
      </c>
      <c r="L567" s="5" t="s">
        <v>462</v>
      </c>
      <c r="M567" s="8" t="s">
        <v>1515</v>
      </c>
      <c r="N567" s="8" t="s">
        <v>1516</v>
      </c>
      <c r="O567" s="6">
        <v>44.916698455810547</v>
      </c>
      <c r="P567" s="6">
        <v>30.75</v>
      </c>
      <c r="Q567" s="7">
        <v>18</v>
      </c>
      <c r="R567" s="7">
        <v>8</v>
      </c>
    </row>
    <row r="569" spans="1:18">
      <c r="A569" s="4" t="s">
        <v>0</v>
      </c>
      <c r="B569" s="4" t="s">
        <v>62</v>
      </c>
      <c r="C569" s="4" t="s">
        <v>334</v>
      </c>
      <c r="D569" s="4" t="s">
        <v>335</v>
      </c>
      <c r="E569" s="4" t="s">
        <v>336</v>
      </c>
      <c r="F569" s="4" t="s">
        <v>337</v>
      </c>
      <c r="G569" s="4" t="s">
        <v>338</v>
      </c>
      <c r="H569" s="4" t="s">
        <v>339</v>
      </c>
      <c r="I569" s="4" t="s">
        <v>340</v>
      </c>
      <c r="J569" s="4" t="s">
        <v>123</v>
      </c>
      <c r="K569" s="4" t="s">
        <v>341</v>
      </c>
      <c r="L569" s="4" t="s">
        <v>342</v>
      </c>
      <c r="M569" s="4" t="s">
        <v>13</v>
      </c>
      <c r="N569" s="4" t="s">
        <v>343</v>
      </c>
      <c r="O569" s="4" t="s">
        <v>131</v>
      </c>
      <c r="P569" s="4" t="s">
        <v>326</v>
      </c>
      <c r="Q569" s="4" t="s">
        <v>344</v>
      </c>
      <c r="R569" s="4" t="s">
        <v>345</v>
      </c>
    </row>
    <row r="570" spans="1:18">
      <c r="A570" s="5" t="s">
        <v>55</v>
      </c>
      <c r="B570" s="5" t="s">
        <v>170</v>
      </c>
      <c r="C570" s="5" t="s">
        <v>534</v>
      </c>
      <c r="D570" s="5" t="s">
        <v>534</v>
      </c>
      <c r="E570" s="5" t="s">
        <v>535</v>
      </c>
      <c r="F570" s="7">
        <v>30001050</v>
      </c>
      <c r="G570" s="5" t="s">
        <v>1176</v>
      </c>
      <c r="H570" s="5" t="s">
        <v>433</v>
      </c>
      <c r="I570" s="5" t="s">
        <v>434</v>
      </c>
      <c r="J570" s="6">
        <v>1</v>
      </c>
      <c r="K570" s="5" t="s">
        <v>1177</v>
      </c>
      <c r="L570" s="5" t="s">
        <v>1178</v>
      </c>
      <c r="M570" s="8" t="s">
        <v>1517</v>
      </c>
      <c r="N570" s="8" t="s">
        <v>1310</v>
      </c>
      <c r="O570" s="6">
        <v>41.916698455810547</v>
      </c>
      <c r="P570" s="6">
        <v>27.91670036315918</v>
      </c>
      <c r="Q570" s="7">
        <v>5</v>
      </c>
      <c r="R570" s="7">
        <v>20</v>
      </c>
    </row>
    <row r="572" spans="1:18">
      <c r="A572" s="4" t="s">
        <v>0</v>
      </c>
      <c r="B572" s="4" t="s">
        <v>62</v>
      </c>
      <c r="C572" s="4" t="s">
        <v>334</v>
      </c>
      <c r="D572" s="4" t="s">
        <v>335</v>
      </c>
      <c r="E572" s="4" t="s">
        <v>336</v>
      </c>
      <c r="F572" s="4" t="s">
        <v>337</v>
      </c>
      <c r="G572" s="4" t="s">
        <v>338</v>
      </c>
      <c r="H572" s="4" t="s">
        <v>339</v>
      </c>
      <c r="I572" s="4" t="s">
        <v>340</v>
      </c>
      <c r="J572" s="4" t="s">
        <v>123</v>
      </c>
      <c r="K572" s="4" t="s">
        <v>341</v>
      </c>
      <c r="L572" s="4" t="s">
        <v>342</v>
      </c>
      <c r="M572" s="4" t="s">
        <v>13</v>
      </c>
      <c r="N572" s="4" t="s">
        <v>343</v>
      </c>
      <c r="O572" s="4" t="s">
        <v>131</v>
      </c>
      <c r="P572" s="4" t="s">
        <v>326</v>
      </c>
      <c r="Q572" s="4" t="s">
        <v>344</v>
      </c>
      <c r="R572" s="4" t="s">
        <v>345</v>
      </c>
    </row>
    <row r="573" spans="1:18">
      <c r="A573" s="5" t="s">
        <v>55</v>
      </c>
      <c r="B573" s="5" t="s">
        <v>170</v>
      </c>
      <c r="C573" s="5" t="s">
        <v>534</v>
      </c>
      <c r="D573" s="5" t="s">
        <v>534</v>
      </c>
      <c r="E573" s="5" t="s">
        <v>535</v>
      </c>
      <c r="F573" s="7">
        <v>30001050</v>
      </c>
      <c r="G573" s="5" t="s">
        <v>1176</v>
      </c>
      <c r="H573" s="5" t="s">
        <v>433</v>
      </c>
      <c r="I573" s="5" t="s">
        <v>434</v>
      </c>
      <c r="J573" s="6">
        <v>1</v>
      </c>
      <c r="K573" s="5" t="s">
        <v>1518</v>
      </c>
      <c r="L573" s="5" t="s">
        <v>1519</v>
      </c>
      <c r="M573" s="8" t="s">
        <v>1520</v>
      </c>
      <c r="N573" s="8" t="s">
        <v>642</v>
      </c>
      <c r="O573" s="6">
        <v>38.083301544189453</v>
      </c>
      <c r="P573" s="6">
        <v>37.083301544189453</v>
      </c>
      <c r="Q573" s="7">
        <v>9</v>
      </c>
      <c r="R573" s="7">
        <v>9</v>
      </c>
    </row>
    <row r="575" spans="1:18">
      <c r="A575" s="4" t="s">
        <v>0</v>
      </c>
      <c r="B575" s="4" t="s">
        <v>62</v>
      </c>
      <c r="C575" s="4" t="s">
        <v>334</v>
      </c>
      <c r="D575" s="4" t="s">
        <v>335</v>
      </c>
      <c r="E575" s="4" t="s">
        <v>336</v>
      </c>
      <c r="F575" s="4" t="s">
        <v>337</v>
      </c>
      <c r="G575" s="4" t="s">
        <v>338</v>
      </c>
      <c r="H575" s="4" t="s">
        <v>339</v>
      </c>
      <c r="I575" s="4" t="s">
        <v>340</v>
      </c>
      <c r="J575" s="4" t="s">
        <v>123</v>
      </c>
      <c r="K575" s="4" t="s">
        <v>341</v>
      </c>
      <c r="L575" s="4" t="s">
        <v>342</v>
      </c>
      <c r="M575" s="4" t="s">
        <v>13</v>
      </c>
      <c r="N575" s="4" t="s">
        <v>343</v>
      </c>
      <c r="O575" s="4" t="s">
        <v>131</v>
      </c>
      <c r="P575" s="4" t="s">
        <v>326</v>
      </c>
      <c r="Q575" s="4" t="s">
        <v>344</v>
      </c>
      <c r="R575" s="4" t="s">
        <v>345</v>
      </c>
    </row>
    <row r="576" spans="1:18">
      <c r="A576" s="5" t="s">
        <v>55</v>
      </c>
      <c r="B576" s="5" t="s">
        <v>170</v>
      </c>
      <c r="C576" s="5" t="s">
        <v>357</v>
      </c>
      <c r="D576" s="5" t="s">
        <v>358</v>
      </c>
      <c r="E576" s="5" t="s">
        <v>359</v>
      </c>
      <c r="F576" s="7">
        <v>18003133</v>
      </c>
      <c r="G576" s="5" t="s">
        <v>360</v>
      </c>
      <c r="H576" s="5" t="s">
        <v>351</v>
      </c>
      <c r="I576" s="5" t="s">
        <v>352</v>
      </c>
      <c r="J576" s="6">
        <v>1</v>
      </c>
      <c r="K576" s="5" t="s">
        <v>1126</v>
      </c>
      <c r="L576" s="5" t="s">
        <v>1521</v>
      </c>
      <c r="M576" s="8" t="s">
        <v>1110</v>
      </c>
      <c r="N576" s="8" t="s">
        <v>1522</v>
      </c>
      <c r="O576" s="6">
        <v>31.91670036315918</v>
      </c>
      <c r="P576" s="6">
        <v>17.91670036315918</v>
      </c>
      <c r="Q576" s="7">
        <v>1</v>
      </c>
      <c r="R576" s="7">
        <v>1</v>
      </c>
    </row>
    <row r="577" spans="1:18">
      <c r="A577" s="5" t="s">
        <v>55</v>
      </c>
      <c r="B577" s="5" t="s">
        <v>170</v>
      </c>
      <c r="C577" s="5" t="s">
        <v>1131</v>
      </c>
      <c r="D577" s="5" t="s">
        <v>421</v>
      </c>
      <c r="E577" s="5" t="s">
        <v>1132</v>
      </c>
      <c r="F577" s="7">
        <v>18002323</v>
      </c>
      <c r="G577" s="5" t="s">
        <v>1133</v>
      </c>
      <c r="H577" s="5" t="s">
        <v>351</v>
      </c>
      <c r="I577" s="5" t="s">
        <v>1134</v>
      </c>
      <c r="J577" s="6">
        <v>1</v>
      </c>
      <c r="K577" s="5" t="s">
        <v>1135</v>
      </c>
      <c r="L577" s="5" t="s">
        <v>1523</v>
      </c>
      <c r="M577" s="8" t="s">
        <v>1289</v>
      </c>
      <c r="N577" s="8" t="s">
        <v>1524</v>
      </c>
      <c r="O577" s="6">
        <v>23.91670036315918</v>
      </c>
      <c r="P577" s="6">
        <v>9.9167003631591797</v>
      </c>
      <c r="Q577" s="7">
        <v>3</v>
      </c>
      <c r="R577" s="7">
        <v>6</v>
      </c>
    </row>
    <row r="578" spans="1:18">
      <c r="A578" s="5" t="s">
        <v>55</v>
      </c>
      <c r="B578" s="5" t="s">
        <v>170</v>
      </c>
      <c r="C578" s="5" t="s">
        <v>508</v>
      </c>
      <c r="D578" s="5" t="s">
        <v>508</v>
      </c>
      <c r="E578" s="5" t="s">
        <v>509</v>
      </c>
      <c r="F578" s="7">
        <v>30000893</v>
      </c>
      <c r="G578" s="5" t="s">
        <v>1157</v>
      </c>
      <c r="H578" s="5" t="s">
        <v>433</v>
      </c>
      <c r="I578" s="5" t="s">
        <v>434</v>
      </c>
      <c r="J578" s="6">
        <v>1</v>
      </c>
      <c r="K578" s="5" t="s">
        <v>1183</v>
      </c>
      <c r="L578" s="5" t="s">
        <v>1184</v>
      </c>
      <c r="M578" s="8" t="s">
        <v>1525</v>
      </c>
      <c r="N578" s="8" t="s">
        <v>1526</v>
      </c>
      <c r="O578" s="6">
        <v>10.33329963684082</v>
      </c>
      <c r="P578" s="6">
        <v>9.3332996368408203</v>
      </c>
      <c r="Q578" s="7">
        <v>1</v>
      </c>
      <c r="R578" s="7">
        <v>4</v>
      </c>
    </row>
    <row r="580" spans="1:18">
      <c r="A580" s="4" t="s">
        <v>0</v>
      </c>
      <c r="B580" s="4" t="s">
        <v>62</v>
      </c>
      <c r="C580" s="4" t="s">
        <v>334</v>
      </c>
      <c r="D580" s="4" t="s">
        <v>335</v>
      </c>
      <c r="E580" s="4" t="s">
        <v>336</v>
      </c>
      <c r="F580" s="4" t="s">
        <v>337</v>
      </c>
      <c r="G580" s="4" t="s">
        <v>338</v>
      </c>
      <c r="H580" s="4" t="s">
        <v>339</v>
      </c>
      <c r="I580" s="4" t="s">
        <v>340</v>
      </c>
      <c r="J580" s="4" t="s">
        <v>123</v>
      </c>
      <c r="K580" s="4" t="s">
        <v>341</v>
      </c>
      <c r="L580" s="4" t="s">
        <v>342</v>
      </c>
      <c r="M580" s="4" t="s">
        <v>13</v>
      </c>
      <c r="N580" s="4" t="s">
        <v>343</v>
      </c>
      <c r="O580" s="4" t="s">
        <v>131</v>
      </c>
      <c r="P580" s="4" t="s">
        <v>326</v>
      </c>
      <c r="Q580" s="4" t="s">
        <v>344</v>
      </c>
      <c r="R580" s="4" t="s">
        <v>345</v>
      </c>
    </row>
    <row r="581" spans="1:18">
      <c r="A581" s="5" t="s">
        <v>55</v>
      </c>
      <c r="B581" s="5" t="s">
        <v>170</v>
      </c>
      <c r="C581" s="5" t="s">
        <v>508</v>
      </c>
      <c r="D581" s="5" t="s">
        <v>508</v>
      </c>
      <c r="E581" s="5" t="s">
        <v>509</v>
      </c>
      <c r="F581" s="7">
        <v>30000893</v>
      </c>
      <c r="G581" s="5" t="s">
        <v>1157</v>
      </c>
      <c r="H581" s="5" t="s">
        <v>433</v>
      </c>
      <c r="I581" s="5" t="s">
        <v>434</v>
      </c>
      <c r="J581" s="6">
        <v>1</v>
      </c>
      <c r="K581" s="5" t="s">
        <v>1527</v>
      </c>
      <c r="L581" s="5" t="s">
        <v>1528</v>
      </c>
      <c r="M581" s="8" t="s">
        <v>1529</v>
      </c>
      <c r="N581" s="8" t="s">
        <v>969</v>
      </c>
      <c r="O581" s="6">
        <v>10</v>
      </c>
      <c r="P581" s="6">
        <v>9</v>
      </c>
      <c r="Q581" s="7">
        <v>2</v>
      </c>
      <c r="R581" s="7">
        <v>1</v>
      </c>
    </row>
    <row r="582" spans="1:18">
      <c r="A582" s="5" t="s">
        <v>55</v>
      </c>
      <c r="B582" s="5" t="s">
        <v>170</v>
      </c>
      <c r="C582" s="5" t="s">
        <v>430</v>
      </c>
      <c r="D582" s="5" t="s">
        <v>430</v>
      </c>
      <c r="E582" s="5" t="s">
        <v>431</v>
      </c>
      <c r="F582" s="7">
        <v>40001568</v>
      </c>
      <c r="G582" s="5" t="s">
        <v>466</v>
      </c>
      <c r="H582" s="5" t="s">
        <v>433</v>
      </c>
      <c r="I582" s="5" t="s">
        <v>434</v>
      </c>
      <c r="J582" s="6">
        <v>1</v>
      </c>
      <c r="K582" s="5" t="s">
        <v>1530</v>
      </c>
      <c r="L582" s="5" t="s">
        <v>1187</v>
      </c>
      <c r="M582" s="8" t="s">
        <v>1188</v>
      </c>
      <c r="N582" s="8" t="s">
        <v>1531</v>
      </c>
      <c r="O582" s="6">
        <v>6.25</v>
      </c>
      <c r="P582" s="6">
        <v>6.25</v>
      </c>
      <c r="Q582" s="7">
        <v>1</v>
      </c>
      <c r="R582" s="7">
        <v>13</v>
      </c>
    </row>
    <row r="584" spans="1:18">
      <c r="A584" s="4" t="s">
        <v>0</v>
      </c>
      <c r="B584" s="4" t="s">
        <v>62</v>
      </c>
      <c r="C584" s="4" t="s">
        <v>334</v>
      </c>
      <c r="D584" s="4" t="s">
        <v>335</v>
      </c>
      <c r="E584" s="4" t="s">
        <v>336</v>
      </c>
      <c r="F584" s="4" t="s">
        <v>337</v>
      </c>
      <c r="G584" s="4" t="s">
        <v>338</v>
      </c>
      <c r="H584" s="4" t="s">
        <v>339</v>
      </c>
      <c r="I584" s="4" t="s">
        <v>340</v>
      </c>
      <c r="J584" s="4" t="s">
        <v>123</v>
      </c>
      <c r="K584" s="4" t="s">
        <v>341</v>
      </c>
      <c r="L584" s="4" t="s">
        <v>342</v>
      </c>
      <c r="M584" s="4" t="s">
        <v>13</v>
      </c>
      <c r="N584" s="4" t="s">
        <v>343</v>
      </c>
      <c r="O584" s="4" t="s">
        <v>131</v>
      </c>
      <c r="P584" s="4" t="s">
        <v>326</v>
      </c>
      <c r="Q584" s="4" t="s">
        <v>344</v>
      </c>
      <c r="R584" s="4" t="s">
        <v>345</v>
      </c>
    </row>
    <row r="585" spans="1:18">
      <c r="A585" s="5" t="s">
        <v>55</v>
      </c>
      <c r="B585" s="5" t="s">
        <v>170</v>
      </c>
      <c r="C585" s="5" t="s">
        <v>365</v>
      </c>
      <c r="D585" s="5" t="s">
        <v>366</v>
      </c>
      <c r="E585" s="5" t="s">
        <v>367</v>
      </c>
      <c r="F585" s="7">
        <v>18003355</v>
      </c>
      <c r="G585" s="5" t="s">
        <v>368</v>
      </c>
      <c r="H585" s="5" t="s">
        <v>351</v>
      </c>
      <c r="I585" s="5" t="s">
        <v>369</v>
      </c>
      <c r="J585" s="6">
        <v>1</v>
      </c>
      <c r="K585" s="5" t="s">
        <v>1189</v>
      </c>
      <c r="L585" s="5" t="s">
        <v>1190</v>
      </c>
      <c r="M585" s="8" t="s">
        <v>546</v>
      </c>
      <c r="N585" s="8" t="s">
        <v>1532</v>
      </c>
      <c r="O585" s="6">
        <v>4.25</v>
      </c>
      <c r="P585" s="6">
        <v>4.25</v>
      </c>
      <c r="Q585" s="7">
        <v>1</v>
      </c>
      <c r="R585" s="7">
        <v>3</v>
      </c>
    </row>
    <row r="587" spans="1:18">
      <c r="A587" s="4" t="s">
        <v>0</v>
      </c>
      <c r="B587" s="4" t="s">
        <v>62</v>
      </c>
      <c r="C587" s="4" t="s">
        <v>334</v>
      </c>
      <c r="D587" s="4" t="s">
        <v>335</v>
      </c>
      <c r="E587" s="4" t="s">
        <v>336</v>
      </c>
      <c r="F587" s="4" t="s">
        <v>337</v>
      </c>
      <c r="G587" s="4" t="s">
        <v>338</v>
      </c>
      <c r="H587" s="4" t="s">
        <v>339</v>
      </c>
      <c r="I587" s="4" t="s">
        <v>340</v>
      </c>
      <c r="J587" s="4" t="s">
        <v>123</v>
      </c>
      <c r="K587" s="4" t="s">
        <v>341</v>
      </c>
      <c r="L587" s="4" t="s">
        <v>342</v>
      </c>
      <c r="M587" s="4" t="s">
        <v>13</v>
      </c>
      <c r="N587" s="4" t="s">
        <v>343</v>
      </c>
      <c r="O587" s="4" t="s">
        <v>131</v>
      </c>
      <c r="P587" s="4" t="s">
        <v>326</v>
      </c>
      <c r="Q587" s="4" t="s">
        <v>344</v>
      </c>
      <c r="R587" s="4" t="s">
        <v>345</v>
      </c>
    </row>
    <row r="588" spans="1:18">
      <c r="A588" s="5" t="s">
        <v>55</v>
      </c>
      <c r="B588" s="5" t="s">
        <v>170</v>
      </c>
      <c r="C588" s="5" t="s">
        <v>541</v>
      </c>
      <c r="D588" s="5" t="s">
        <v>458</v>
      </c>
      <c r="E588" s="5" t="s">
        <v>542</v>
      </c>
      <c r="F588" s="7">
        <v>20010241</v>
      </c>
      <c r="G588" s="5" t="s">
        <v>543</v>
      </c>
      <c r="H588" s="5" t="s">
        <v>351</v>
      </c>
      <c r="I588" s="5" t="s">
        <v>352</v>
      </c>
      <c r="J588" s="6">
        <v>1</v>
      </c>
      <c r="K588" s="5" t="s">
        <v>1533</v>
      </c>
      <c r="L588" s="5" t="s">
        <v>1191</v>
      </c>
      <c r="M588" s="8" t="s">
        <v>1192</v>
      </c>
      <c r="N588" s="8" t="s">
        <v>738</v>
      </c>
      <c r="O588" s="6">
        <v>2.6666998863220215</v>
      </c>
      <c r="P588" s="6">
        <v>2.6666998863220215</v>
      </c>
      <c r="Q588" s="7">
        <v>2</v>
      </c>
      <c r="R588" s="7">
        <v>2</v>
      </c>
    </row>
    <row r="589" spans="1:18">
      <c r="A589" s="5" t="s">
        <v>55</v>
      </c>
      <c r="B589" s="5" t="s">
        <v>170</v>
      </c>
      <c r="C589" s="5" t="s">
        <v>357</v>
      </c>
      <c r="D589" s="5" t="s">
        <v>358</v>
      </c>
      <c r="E589" s="5" t="s">
        <v>359</v>
      </c>
      <c r="F589" s="7">
        <v>18003133</v>
      </c>
      <c r="G589" s="5" t="s">
        <v>360</v>
      </c>
      <c r="H589" s="5" t="s">
        <v>351</v>
      </c>
      <c r="I589" s="5" t="s">
        <v>352</v>
      </c>
      <c r="J589" s="6">
        <v>1</v>
      </c>
      <c r="K589" s="5" t="s">
        <v>1534</v>
      </c>
      <c r="L589" s="5" t="s">
        <v>1180</v>
      </c>
      <c r="M589" s="8" t="s">
        <v>625</v>
      </c>
      <c r="N589" s="8" t="s">
        <v>625</v>
      </c>
      <c r="O589" s="6">
        <v>1.333299994468689</v>
      </c>
      <c r="P589" s="6">
        <v>1.166700005531311</v>
      </c>
      <c r="Q589" s="7">
        <v>1</v>
      </c>
      <c r="R589" s="7">
        <v>0</v>
      </c>
    </row>
    <row r="590" spans="1:18">
      <c r="A590" s="5" t="s">
        <v>55</v>
      </c>
      <c r="B590" s="5" t="s">
        <v>170</v>
      </c>
      <c r="C590" s="5" t="s">
        <v>464</v>
      </c>
      <c r="D590" s="5" t="s">
        <v>464</v>
      </c>
      <c r="E590" s="5" t="s">
        <v>465</v>
      </c>
      <c r="F590" s="5" t="s">
        <v>49</v>
      </c>
      <c r="G590" s="5" t="s">
        <v>466</v>
      </c>
      <c r="H590" s="5" t="s">
        <v>467</v>
      </c>
      <c r="I590" s="5" t="s">
        <v>468</v>
      </c>
      <c r="J590" s="6">
        <v>1</v>
      </c>
      <c r="K590" s="5" t="s">
        <v>1535</v>
      </c>
      <c r="L590" s="5" t="s">
        <v>1194</v>
      </c>
      <c r="M590" s="8" t="s">
        <v>438</v>
      </c>
      <c r="N590" s="8" t="s">
        <v>1352</v>
      </c>
      <c r="O590" s="6">
        <v>1.25</v>
      </c>
      <c r="P590" s="6">
        <v>1.25</v>
      </c>
      <c r="Q590" s="7">
        <v>2</v>
      </c>
      <c r="R590" s="7">
        <v>0</v>
      </c>
    </row>
    <row r="592" spans="1:18">
      <c r="A592" s="4" t="s">
        <v>0</v>
      </c>
      <c r="B592" s="4" t="s">
        <v>62</v>
      </c>
      <c r="C592" s="4" t="s">
        <v>334</v>
      </c>
      <c r="D592" s="4" t="s">
        <v>335</v>
      </c>
      <c r="E592" s="4" t="s">
        <v>336</v>
      </c>
      <c r="F592" s="4" t="s">
        <v>337</v>
      </c>
      <c r="G592" s="4" t="s">
        <v>338</v>
      </c>
      <c r="H592" s="4" t="s">
        <v>339</v>
      </c>
      <c r="I592" s="4" t="s">
        <v>340</v>
      </c>
      <c r="J592" s="4" t="s">
        <v>123</v>
      </c>
      <c r="K592" s="4" t="s">
        <v>341</v>
      </c>
      <c r="L592" s="4" t="s">
        <v>342</v>
      </c>
      <c r="M592" s="4" t="s">
        <v>13</v>
      </c>
      <c r="N592" s="4" t="s">
        <v>343</v>
      </c>
      <c r="O592" s="4" t="s">
        <v>131</v>
      </c>
      <c r="P592" s="4" t="s">
        <v>326</v>
      </c>
      <c r="Q592" s="4" t="s">
        <v>344</v>
      </c>
      <c r="R592" s="4" t="s">
        <v>345</v>
      </c>
    </row>
    <row r="593" spans="1:18">
      <c r="A593" s="5" t="s">
        <v>55</v>
      </c>
      <c r="B593" s="5" t="s">
        <v>170</v>
      </c>
      <c r="C593" s="5" t="s">
        <v>562</v>
      </c>
      <c r="D593" s="5" t="s">
        <v>562</v>
      </c>
      <c r="E593" s="5" t="s">
        <v>563</v>
      </c>
      <c r="F593" s="7">
        <v>30104115</v>
      </c>
      <c r="G593" s="5" t="s">
        <v>564</v>
      </c>
      <c r="H593" s="5" t="s">
        <v>467</v>
      </c>
      <c r="I593" s="5" t="s">
        <v>468</v>
      </c>
      <c r="J593" s="6">
        <v>1</v>
      </c>
      <c r="K593" s="5" t="s">
        <v>1195</v>
      </c>
      <c r="L593" s="5" t="s">
        <v>1196</v>
      </c>
      <c r="M593" s="8" t="s">
        <v>540</v>
      </c>
      <c r="N593" s="8" t="s">
        <v>330</v>
      </c>
      <c r="O593" s="6">
        <v>0.16670000553131104</v>
      </c>
      <c r="P593" s="6">
        <v>0.16670000553131104</v>
      </c>
      <c r="Q593" s="7">
        <v>2</v>
      </c>
      <c r="R593" s="7">
        <v>0</v>
      </c>
    </row>
    <row r="595" spans="1:18">
      <c r="A595" s="4" t="s">
        <v>0</v>
      </c>
      <c r="B595" s="4" t="s">
        <v>62</v>
      </c>
      <c r="C595" s="4" t="s">
        <v>334</v>
      </c>
      <c r="D595" s="4" t="s">
        <v>335</v>
      </c>
      <c r="E595" s="4" t="s">
        <v>336</v>
      </c>
      <c r="F595" s="4" t="s">
        <v>337</v>
      </c>
      <c r="G595" s="4" t="s">
        <v>338</v>
      </c>
      <c r="H595" s="4" t="s">
        <v>339</v>
      </c>
      <c r="I595" s="4" t="s">
        <v>340</v>
      </c>
      <c r="J595" s="4" t="s">
        <v>123</v>
      </c>
      <c r="K595" s="4" t="s">
        <v>341</v>
      </c>
      <c r="L595" s="4" t="s">
        <v>342</v>
      </c>
      <c r="M595" s="4" t="s">
        <v>13</v>
      </c>
      <c r="N595" s="4" t="s">
        <v>343</v>
      </c>
      <c r="O595" s="4" t="s">
        <v>131</v>
      </c>
      <c r="P595" s="4" t="s">
        <v>326</v>
      </c>
      <c r="Q595" s="4" t="s">
        <v>344</v>
      </c>
      <c r="R595" s="4" t="s">
        <v>345</v>
      </c>
    </row>
    <row r="596" spans="1:18">
      <c r="A596" s="5" t="s">
        <v>55</v>
      </c>
      <c r="B596" s="5" t="s">
        <v>170</v>
      </c>
      <c r="C596" s="5" t="s">
        <v>473</v>
      </c>
      <c r="D596" s="5" t="s">
        <v>474</v>
      </c>
      <c r="E596" s="5" t="s">
        <v>475</v>
      </c>
      <c r="F596" s="7">
        <v>18003586</v>
      </c>
      <c r="G596" s="5" t="s">
        <v>476</v>
      </c>
      <c r="H596" s="5" t="s">
        <v>351</v>
      </c>
      <c r="I596" s="5" t="s">
        <v>369</v>
      </c>
      <c r="J596" s="6">
        <v>1</v>
      </c>
      <c r="K596" s="5" t="s">
        <v>1160</v>
      </c>
      <c r="L596" s="5" t="s">
        <v>1197</v>
      </c>
      <c r="M596" s="8" t="s">
        <v>330</v>
      </c>
      <c r="N596" s="8" t="s">
        <v>1198</v>
      </c>
      <c r="O596" s="6">
        <v>8.3300001919269562E-2</v>
      </c>
      <c r="P596" s="6">
        <v>8.3300001919269562E-2</v>
      </c>
      <c r="Q596" s="7">
        <v>1</v>
      </c>
      <c r="R596" s="7">
        <v>2</v>
      </c>
    </row>
    <row r="598" spans="1:18">
      <c r="A598" s="4" t="s">
        <v>0</v>
      </c>
      <c r="B598" s="4" t="s">
        <v>62</v>
      </c>
      <c r="C598" s="4" t="s">
        <v>334</v>
      </c>
      <c r="D598" s="4" t="s">
        <v>335</v>
      </c>
      <c r="E598" s="4" t="s">
        <v>336</v>
      </c>
      <c r="F598" s="4" t="s">
        <v>337</v>
      </c>
      <c r="G598" s="4" t="s">
        <v>338</v>
      </c>
      <c r="H598" s="4" t="s">
        <v>339</v>
      </c>
      <c r="I598" s="4" t="s">
        <v>340</v>
      </c>
      <c r="J598" s="4" t="s">
        <v>123</v>
      </c>
      <c r="K598" s="4" t="s">
        <v>341</v>
      </c>
      <c r="L598" s="4" t="s">
        <v>342</v>
      </c>
      <c r="M598" s="4" t="s">
        <v>13</v>
      </c>
      <c r="N598" s="4" t="s">
        <v>343</v>
      </c>
      <c r="O598" s="4" t="s">
        <v>131</v>
      </c>
      <c r="P598" s="4" t="s">
        <v>326</v>
      </c>
      <c r="Q598" s="4" t="s">
        <v>344</v>
      </c>
      <c r="R598" s="4" t="s">
        <v>345</v>
      </c>
    </row>
    <row r="599" spans="1:18">
      <c r="A599" s="5" t="s">
        <v>55</v>
      </c>
      <c r="B599" s="5" t="s">
        <v>170</v>
      </c>
      <c r="C599" s="5" t="s">
        <v>541</v>
      </c>
      <c r="D599" s="5" t="s">
        <v>458</v>
      </c>
      <c r="E599" s="5" t="s">
        <v>542</v>
      </c>
      <c r="F599" s="7">
        <v>20010241</v>
      </c>
      <c r="G599" s="5" t="s">
        <v>543</v>
      </c>
      <c r="H599" s="5" t="s">
        <v>351</v>
      </c>
      <c r="I599" s="5" t="s">
        <v>352</v>
      </c>
      <c r="J599" s="6">
        <v>0</v>
      </c>
      <c r="K599" s="5" t="s">
        <v>1168</v>
      </c>
      <c r="L599" s="5" t="s">
        <v>1191</v>
      </c>
      <c r="M599" s="8" t="s">
        <v>288</v>
      </c>
      <c r="N599" s="8" t="s">
        <v>288</v>
      </c>
      <c r="O599" s="6">
        <v>0</v>
      </c>
      <c r="P599" s="6">
        <v>0</v>
      </c>
      <c r="Q599" s="7">
        <v>0</v>
      </c>
      <c r="R599" s="7">
        <v>3</v>
      </c>
    </row>
    <row r="601" spans="1:18">
      <c r="A601" s="4" t="s">
        <v>0</v>
      </c>
      <c r="B601" s="4" t="s">
        <v>62</v>
      </c>
      <c r="C601" s="4" t="s">
        <v>334</v>
      </c>
      <c r="D601" s="4" t="s">
        <v>335</v>
      </c>
      <c r="E601" s="4" t="s">
        <v>336</v>
      </c>
      <c r="F601" s="4" t="s">
        <v>337</v>
      </c>
      <c r="G601" s="4" t="s">
        <v>338</v>
      </c>
      <c r="H601" s="4" t="s">
        <v>339</v>
      </c>
      <c r="I601" s="4" t="s">
        <v>340</v>
      </c>
      <c r="J601" s="4" t="s">
        <v>123</v>
      </c>
      <c r="K601" s="4" t="s">
        <v>341</v>
      </c>
      <c r="L601" s="4" t="s">
        <v>342</v>
      </c>
      <c r="M601" s="4" t="s">
        <v>13</v>
      </c>
      <c r="N601" s="4" t="s">
        <v>343</v>
      </c>
      <c r="O601" s="4" t="s">
        <v>131</v>
      </c>
      <c r="P601" s="4" t="s">
        <v>326</v>
      </c>
      <c r="Q601" s="4" t="s">
        <v>344</v>
      </c>
      <c r="R601" s="4" t="s">
        <v>345</v>
      </c>
    </row>
    <row r="602" spans="1:18">
      <c r="A602" s="5" t="s">
        <v>55</v>
      </c>
      <c r="B602" s="5" t="s">
        <v>170</v>
      </c>
      <c r="C602" s="5" t="s">
        <v>365</v>
      </c>
      <c r="D602" s="5" t="s">
        <v>366</v>
      </c>
      <c r="E602" s="5" t="s">
        <v>367</v>
      </c>
      <c r="F602" s="7">
        <v>18003355</v>
      </c>
      <c r="G602" s="5" t="s">
        <v>368</v>
      </c>
      <c r="H602" s="5" t="s">
        <v>351</v>
      </c>
      <c r="I602" s="5" t="s">
        <v>369</v>
      </c>
      <c r="J602" s="6">
        <v>0</v>
      </c>
      <c r="K602" s="5" t="s">
        <v>1189</v>
      </c>
      <c r="L602" s="5" t="s">
        <v>1190</v>
      </c>
      <c r="M602" s="8" t="s">
        <v>288</v>
      </c>
      <c r="N602" s="8" t="s">
        <v>288</v>
      </c>
      <c r="O602" s="6">
        <v>0</v>
      </c>
      <c r="P602" s="6">
        <v>0</v>
      </c>
      <c r="Q602" s="7">
        <v>0</v>
      </c>
      <c r="R602" s="7">
        <v>5</v>
      </c>
    </row>
    <row r="604" spans="1:18">
      <c r="A604" s="4" t="s">
        <v>0</v>
      </c>
      <c r="B604" s="4" t="s">
        <v>62</v>
      </c>
      <c r="C604" s="4" t="s">
        <v>334</v>
      </c>
      <c r="D604" s="4" t="s">
        <v>335</v>
      </c>
      <c r="E604" s="4" t="s">
        <v>336</v>
      </c>
      <c r="F604" s="4" t="s">
        <v>337</v>
      </c>
      <c r="G604" s="4" t="s">
        <v>338</v>
      </c>
      <c r="H604" s="4" t="s">
        <v>339</v>
      </c>
      <c r="I604" s="4" t="s">
        <v>340</v>
      </c>
      <c r="J604" s="4" t="s">
        <v>123</v>
      </c>
      <c r="K604" s="4" t="s">
        <v>341</v>
      </c>
      <c r="L604" s="4" t="s">
        <v>342</v>
      </c>
      <c r="M604" s="4" t="s">
        <v>13</v>
      </c>
      <c r="N604" s="4" t="s">
        <v>343</v>
      </c>
      <c r="O604" s="4" t="s">
        <v>131</v>
      </c>
      <c r="P604" s="4" t="s">
        <v>326</v>
      </c>
      <c r="Q604" s="4" t="s">
        <v>344</v>
      </c>
      <c r="R604" s="4" t="s">
        <v>345</v>
      </c>
    </row>
    <row r="605" spans="1:18">
      <c r="A605" s="5" t="s">
        <v>55</v>
      </c>
      <c r="B605" s="5" t="s">
        <v>170</v>
      </c>
      <c r="C605" s="5" t="s">
        <v>430</v>
      </c>
      <c r="D605" s="5" t="s">
        <v>430</v>
      </c>
      <c r="E605" s="5" t="s">
        <v>431</v>
      </c>
      <c r="F605" s="7">
        <v>40001568</v>
      </c>
      <c r="G605" s="5" t="s">
        <v>466</v>
      </c>
      <c r="H605" s="5" t="s">
        <v>433</v>
      </c>
      <c r="I605" s="5" t="s">
        <v>434</v>
      </c>
      <c r="J605" s="6">
        <v>0</v>
      </c>
      <c r="K605" s="5" t="s">
        <v>1186</v>
      </c>
      <c r="L605" s="5" t="s">
        <v>1536</v>
      </c>
      <c r="M605" s="8" t="s">
        <v>288</v>
      </c>
      <c r="N605" s="8" t="s">
        <v>288</v>
      </c>
      <c r="O605" s="6">
        <v>0</v>
      </c>
      <c r="P605" s="6">
        <v>0</v>
      </c>
      <c r="Q605" s="7">
        <v>0</v>
      </c>
      <c r="R605" s="7">
        <v>10</v>
      </c>
    </row>
    <row r="606" spans="1:18">
      <c r="A606" s="5" t="s">
        <v>55</v>
      </c>
      <c r="B606" s="5" t="s">
        <v>170</v>
      </c>
      <c r="C606" s="5" t="s">
        <v>464</v>
      </c>
      <c r="D606" s="5" t="s">
        <v>464</v>
      </c>
      <c r="E606" s="5" t="s">
        <v>465</v>
      </c>
      <c r="F606" s="5" t="s">
        <v>49</v>
      </c>
      <c r="G606" s="5" t="s">
        <v>466</v>
      </c>
      <c r="H606" s="5" t="s">
        <v>467</v>
      </c>
      <c r="I606" s="5" t="s">
        <v>468</v>
      </c>
      <c r="J606" s="6">
        <v>0</v>
      </c>
      <c r="K606" s="5" t="s">
        <v>1193</v>
      </c>
      <c r="L606" s="5" t="s">
        <v>1537</v>
      </c>
      <c r="M606" s="8" t="s">
        <v>288</v>
      </c>
      <c r="N606" s="8" t="s">
        <v>288</v>
      </c>
      <c r="O606" s="6">
        <v>0</v>
      </c>
      <c r="P606" s="6">
        <v>0</v>
      </c>
      <c r="Q606" s="7">
        <v>0</v>
      </c>
      <c r="R606" s="7">
        <v>6</v>
      </c>
    </row>
    <row r="607" spans="1:18">
      <c r="A607" s="5" t="s">
        <v>55</v>
      </c>
      <c r="B607" s="5" t="s">
        <v>170</v>
      </c>
      <c r="C607" s="5" t="s">
        <v>473</v>
      </c>
      <c r="D607" s="5" t="s">
        <v>474</v>
      </c>
      <c r="E607" s="5" t="s">
        <v>475</v>
      </c>
      <c r="F607" s="7">
        <v>18003586</v>
      </c>
      <c r="G607" s="5" t="s">
        <v>476</v>
      </c>
      <c r="H607" s="5" t="s">
        <v>351</v>
      </c>
      <c r="I607" s="5" t="s">
        <v>369</v>
      </c>
      <c r="J607" s="6">
        <v>0</v>
      </c>
      <c r="K607" s="5" t="s">
        <v>1160</v>
      </c>
      <c r="L607" s="5" t="s">
        <v>1160</v>
      </c>
      <c r="M607" s="8" t="s">
        <v>288</v>
      </c>
      <c r="N607" s="8" t="s">
        <v>288</v>
      </c>
      <c r="O607" s="6">
        <v>0</v>
      </c>
      <c r="P607" s="6">
        <v>0</v>
      </c>
      <c r="Q607" s="7">
        <v>0</v>
      </c>
      <c r="R607" s="7">
        <v>1</v>
      </c>
    </row>
    <row r="610" spans="1:16">
      <c r="A610" s="27" t="s">
        <v>600</v>
      </c>
      <c r="B610" s="28"/>
      <c r="C610" s="28"/>
      <c r="D610" s="28"/>
      <c r="E610" s="28"/>
    </row>
    <row r="611" spans="1:16">
      <c r="A611" s="4" t="s">
        <v>339</v>
      </c>
      <c r="B611" s="4" t="s">
        <v>316</v>
      </c>
      <c r="C611" s="4" t="s">
        <v>124</v>
      </c>
      <c r="D611" s="4" t="s">
        <v>601</v>
      </c>
      <c r="E611" s="4" t="s">
        <v>131</v>
      </c>
    </row>
    <row r="612" spans="1:16">
      <c r="A612" s="5" t="s">
        <v>602</v>
      </c>
      <c r="B612" s="7">
        <v>30</v>
      </c>
      <c r="C612" s="7">
        <v>1866</v>
      </c>
      <c r="D612" s="8" t="s">
        <v>1538</v>
      </c>
      <c r="E612" s="6">
        <v>9347.4169921875</v>
      </c>
    </row>
    <row r="613" spans="1:16">
      <c r="A613" s="5" t="s">
        <v>604</v>
      </c>
      <c r="B613" s="7">
        <v>2</v>
      </c>
      <c r="C613" s="7">
        <v>78</v>
      </c>
      <c r="D613" s="8" t="s">
        <v>1539</v>
      </c>
      <c r="E613" s="6">
        <v>203.74960327148437</v>
      </c>
    </row>
    <row r="615" spans="1:16">
      <c r="A615" s="27" t="s">
        <v>606</v>
      </c>
      <c r="B615" s="28"/>
      <c r="C615" s="28"/>
      <c r="D615" s="28"/>
      <c r="E615" s="28"/>
    </row>
    <row r="616" spans="1:16">
      <c r="A616" s="4" t="s">
        <v>340</v>
      </c>
      <c r="B616" s="4" t="s">
        <v>316</v>
      </c>
      <c r="C616" s="4" t="s">
        <v>124</v>
      </c>
      <c r="D616" s="4" t="s">
        <v>601</v>
      </c>
      <c r="E616" s="4" t="s">
        <v>131</v>
      </c>
    </row>
    <row r="617" spans="1:16">
      <c r="A617" s="5" t="s">
        <v>572</v>
      </c>
      <c r="B617" s="7">
        <v>25</v>
      </c>
      <c r="C617" s="7">
        <v>1577</v>
      </c>
      <c r="D617" s="8" t="s">
        <v>1540</v>
      </c>
      <c r="E617" s="6">
        <v>7796.751953125</v>
      </c>
    </row>
    <row r="618" spans="1:16">
      <c r="A618" s="5" t="s">
        <v>434</v>
      </c>
      <c r="B618" s="7">
        <v>4</v>
      </c>
      <c r="C618" s="7">
        <v>225</v>
      </c>
      <c r="D618" s="8" t="s">
        <v>1541</v>
      </c>
      <c r="E618" s="6">
        <v>1275.33154296875</v>
      </c>
    </row>
    <row r="619" spans="1:16">
      <c r="A619" s="5" t="s">
        <v>425</v>
      </c>
      <c r="B619" s="7">
        <v>1</v>
      </c>
      <c r="C619" s="7">
        <v>64</v>
      </c>
      <c r="D619" s="8" t="s">
        <v>1542</v>
      </c>
      <c r="E619" s="6">
        <v>275.33319091796875</v>
      </c>
    </row>
    <row r="620" spans="1:16">
      <c r="A620" s="5" t="s">
        <v>468</v>
      </c>
      <c r="B620" s="7">
        <v>2</v>
      </c>
      <c r="C620" s="7">
        <v>78</v>
      </c>
      <c r="D620" s="8" t="s">
        <v>1539</v>
      </c>
      <c r="E620" s="6">
        <v>203.74960327148437</v>
      </c>
    </row>
    <row r="623" spans="1:16">
      <c r="A623" s="27" t="s">
        <v>611</v>
      </c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</row>
    <row r="624" spans="1:16">
      <c r="A624" s="4" t="s">
        <v>62</v>
      </c>
      <c r="B624" s="4" t="s">
        <v>63</v>
      </c>
      <c r="C624" s="4" t="s">
        <v>339</v>
      </c>
      <c r="D624" s="4" t="s">
        <v>316</v>
      </c>
      <c r="E624" s="4" t="s">
        <v>124</v>
      </c>
      <c r="F624" s="4" t="s">
        <v>123</v>
      </c>
      <c r="G624" s="4" t="s">
        <v>317</v>
      </c>
      <c r="H624" s="4" t="s">
        <v>318</v>
      </c>
      <c r="I624" s="4" t="s">
        <v>612</v>
      </c>
      <c r="J624" s="4" t="s">
        <v>613</v>
      </c>
      <c r="K624" s="4" t="s">
        <v>134</v>
      </c>
      <c r="L624" s="4" t="s">
        <v>614</v>
      </c>
      <c r="M624" s="4" t="s">
        <v>8</v>
      </c>
      <c r="N624" s="4" t="s">
        <v>9</v>
      </c>
      <c r="O624" s="4" t="s">
        <v>10</v>
      </c>
      <c r="P624" s="4" t="s">
        <v>131</v>
      </c>
    </row>
    <row r="625" spans="1:16">
      <c r="A625" s="5" t="s">
        <v>1125</v>
      </c>
      <c r="B625" s="7">
        <v>22</v>
      </c>
      <c r="C625" s="5" t="s">
        <v>602</v>
      </c>
      <c r="D625" s="7">
        <v>30</v>
      </c>
      <c r="E625" s="7">
        <v>500</v>
      </c>
      <c r="F625" s="6">
        <v>1</v>
      </c>
      <c r="G625" s="8" t="s">
        <v>329</v>
      </c>
      <c r="H625" s="8" t="s">
        <v>330</v>
      </c>
      <c r="I625" s="8" t="s">
        <v>1543</v>
      </c>
      <c r="J625" s="8" t="s">
        <v>1544</v>
      </c>
      <c r="K625" s="7">
        <v>16</v>
      </c>
      <c r="L625" s="6">
        <v>11.399999618530273</v>
      </c>
      <c r="M625" s="7">
        <v>73</v>
      </c>
      <c r="N625" s="7">
        <v>5</v>
      </c>
      <c r="O625" s="7">
        <v>52</v>
      </c>
      <c r="P625" s="6">
        <v>2410.0830078125</v>
      </c>
    </row>
    <row r="626" spans="1:16">
      <c r="A626" s="5" t="s">
        <v>1125</v>
      </c>
      <c r="B626" s="7">
        <v>22</v>
      </c>
      <c r="C626" s="5" t="s">
        <v>604</v>
      </c>
      <c r="D626" s="7">
        <v>2</v>
      </c>
      <c r="E626" s="7">
        <v>21</v>
      </c>
      <c r="F626" s="6">
        <v>1</v>
      </c>
      <c r="G626" s="8" t="s">
        <v>616</v>
      </c>
      <c r="H626" s="8" t="s">
        <v>330</v>
      </c>
      <c r="I626" s="8" t="s">
        <v>1545</v>
      </c>
      <c r="J626" s="8" t="s">
        <v>1546</v>
      </c>
      <c r="K626" s="7">
        <v>1</v>
      </c>
      <c r="L626" s="6">
        <v>1</v>
      </c>
      <c r="M626" s="7">
        <v>5</v>
      </c>
      <c r="N626" s="7">
        <v>5</v>
      </c>
      <c r="O626" s="7">
        <v>5</v>
      </c>
      <c r="P626" s="6">
        <v>52.249900817871094</v>
      </c>
    </row>
    <row r="628" spans="1:16">
      <c r="A628" s="4" t="s">
        <v>62</v>
      </c>
      <c r="B628" s="4" t="s">
        <v>63</v>
      </c>
      <c r="C628" s="4" t="s">
        <v>339</v>
      </c>
      <c r="D628" s="4" t="s">
        <v>316</v>
      </c>
      <c r="E628" s="4" t="s">
        <v>124</v>
      </c>
      <c r="F628" s="4" t="s">
        <v>123</v>
      </c>
      <c r="G628" s="4" t="s">
        <v>317</v>
      </c>
      <c r="H628" s="4" t="s">
        <v>318</v>
      </c>
      <c r="I628" s="4" t="s">
        <v>612</v>
      </c>
      <c r="J628" s="4" t="s">
        <v>613</v>
      </c>
      <c r="K628" s="4" t="s">
        <v>134</v>
      </c>
      <c r="L628" s="4" t="s">
        <v>614</v>
      </c>
      <c r="M628" s="4" t="s">
        <v>8</v>
      </c>
      <c r="N628" s="4" t="s">
        <v>9</v>
      </c>
      <c r="O628" s="4" t="s">
        <v>10</v>
      </c>
      <c r="P628" s="4" t="s">
        <v>131</v>
      </c>
    </row>
    <row r="629" spans="1:16">
      <c r="A629" s="5" t="s">
        <v>1171</v>
      </c>
      <c r="B629" s="7">
        <v>12</v>
      </c>
      <c r="C629" s="5" t="s">
        <v>602</v>
      </c>
      <c r="D629" s="7">
        <v>28</v>
      </c>
      <c r="E629" s="7">
        <v>380</v>
      </c>
      <c r="F629" s="6">
        <v>1</v>
      </c>
      <c r="G629" s="8" t="s">
        <v>329</v>
      </c>
      <c r="H629" s="8" t="s">
        <v>330</v>
      </c>
      <c r="I629" s="8" t="s">
        <v>1547</v>
      </c>
      <c r="J629" s="8" t="s">
        <v>1548</v>
      </c>
      <c r="K629" s="7">
        <v>12</v>
      </c>
      <c r="L629" s="6">
        <v>10</v>
      </c>
      <c r="M629" s="7">
        <v>100</v>
      </c>
      <c r="N629" s="7">
        <v>58</v>
      </c>
      <c r="O629" s="7">
        <v>84</v>
      </c>
      <c r="P629" s="6">
        <v>1817.8336181640625</v>
      </c>
    </row>
    <row r="630" spans="1:16">
      <c r="A630" s="5" t="s">
        <v>1171</v>
      </c>
      <c r="B630" s="7">
        <v>12</v>
      </c>
      <c r="C630" s="5" t="s">
        <v>604</v>
      </c>
      <c r="D630" s="7">
        <v>2</v>
      </c>
      <c r="E630" s="7">
        <v>16</v>
      </c>
      <c r="F630" s="6">
        <v>1</v>
      </c>
      <c r="G630" s="8" t="s">
        <v>616</v>
      </c>
      <c r="H630" s="8" t="s">
        <v>330</v>
      </c>
      <c r="I630" s="8" t="s">
        <v>617</v>
      </c>
      <c r="J630" s="8" t="s">
        <v>605</v>
      </c>
      <c r="K630" s="7">
        <v>1</v>
      </c>
      <c r="L630" s="6">
        <v>1</v>
      </c>
      <c r="M630" s="7">
        <v>8</v>
      </c>
      <c r="N630" s="7">
        <v>8</v>
      </c>
      <c r="O630" s="7">
        <v>8</v>
      </c>
      <c r="P630" s="6">
        <v>48.916599273681641</v>
      </c>
    </row>
    <row r="632" spans="1:16">
      <c r="A632" s="4" t="s">
        <v>62</v>
      </c>
      <c r="B632" s="4" t="s">
        <v>63</v>
      </c>
      <c r="C632" s="4" t="s">
        <v>339</v>
      </c>
      <c r="D632" s="4" t="s">
        <v>316</v>
      </c>
      <c r="E632" s="4" t="s">
        <v>124</v>
      </c>
      <c r="F632" s="4" t="s">
        <v>123</v>
      </c>
      <c r="G632" s="4" t="s">
        <v>317</v>
      </c>
      <c r="H632" s="4" t="s">
        <v>318</v>
      </c>
      <c r="I632" s="4" t="s">
        <v>612</v>
      </c>
      <c r="J632" s="4" t="s">
        <v>613</v>
      </c>
      <c r="K632" s="4" t="s">
        <v>134</v>
      </c>
      <c r="L632" s="4" t="s">
        <v>614</v>
      </c>
      <c r="M632" s="4" t="s">
        <v>8</v>
      </c>
      <c r="N632" s="4" t="s">
        <v>9</v>
      </c>
      <c r="O632" s="4" t="s">
        <v>10</v>
      </c>
      <c r="P632" s="4" t="s">
        <v>131</v>
      </c>
    </row>
    <row r="633" spans="1:16">
      <c r="A633" s="5" t="s">
        <v>1172</v>
      </c>
      <c r="B633" s="7">
        <v>12</v>
      </c>
      <c r="C633" s="5" t="s">
        <v>602</v>
      </c>
      <c r="D633" s="7">
        <v>28</v>
      </c>
      <c r="E633" s="7">
        <v>380</v>
      </c>
      <c r="F633" s="6">
        <v>1</v>
      </c>
      <c r="G633" s="8" t="s">
        <v>329</v>
      </c>
      <c r="H633" s="8" t="s">
        <v>330</v>
      </c>
      <c r="I633" s="8" t="s">
        <v>1547</v>
      </c>
      <c r="J633" s="8" t="s">
        <v>1548</v>
      </c>
      <c r="K633" s="7">
        <v>12</v>
      </c>
      <c r="L633" s="6">
        <v>10</v>
      </c>
      <c r="M633" s="7">
        <v>100</v>
      </c>
      <c r="N633" s="7">
        <v>58</v>
      </c>
      <c r="O633" s="7">
        <v>84</v>
      </c>
      <c r="P633" s="6">
        <v>1817.8336181640625</v>
      </c>
    </row>
    <row r="634" spans="1:16">
      <c r="A634" s="5" t="s">
        <v>1172</v>
      </c>
      <c r="B634" s="7">
        <v>12</v>
      </c>
      <c r="C634" s="5" t="s">
        <v>604</v>
      </c>
      <c r="D634" s="7">
        <v>2</v>
      </c>
      <c r="E634" s="7">
        <v>16</v>
      </c>
      <c r="F634" s="6">
        <v>1</v>
      </c>
      <c r="G634" s="8" t="s">
        <v>616</v>
      </c>
      <c r="H634" s="8" t="s">
        <v>330</v>
      </c>
      <c r="I634" s="8" t="s">
        <v>617</v>
      </c>
      <c r="J634" s="8" t="s">
        <v>605</v>
      </c>
      <c r="K634" s="7">
        <v>1</v>
      </c>
      <c r="L634" s="6">
        <v>1</v>
      </c>
      <c r="M634" s="7">
        <v>8</v>
      </c>
      <c r="N634" s="7">
        <v>8</v>
      </c>
      <c r="O634" s="7">
        <v>8</v>
      </c>
      <c r="P634" s="6">
        <v>48.916599273681641</v>
      </c>
    </row>
    <row r="636" spans="1:16">
      <c r="A636" s="4" t="s">
        <v>62</v>
      </c>
      <c r="B636" s="4" t="s">
        <v>63</v>
      </c>
      <c r="C636" s="4" t="s">
        <v>339</v>
      </c>
      <c r="D636" s="4" t="s">
        <v>316</v>
      </c>
      <c r="E636" s="4" t="s">
        <v>124</v>
      </c>
      <c r="F636" s="4" t="s">
        <v>123</v>
      </c>
      <c r="G636" s="4" t="s">
        <v>317</v>
      </c>
      <c r="H636" s="4" t="s">
        <v>318</v>
      </c>
      <c r="I636" s="4" t="s">
        <v>612</v>
      </c>
      <c r="J636" s="4" t="s">
        <v>613</v>
      </c>
      <c r="K636" s="4" t="s">
        <v>134</v>
      </c>
      <c r="L636" s="4" t="s">
        <v>614</v>
      </c>
      <c r="M636" s="4" t="s">
        <v>8</v>
      </c>
      <c r="N636" s="4" t="s">
        <v>9</v>
      </c>
      <c r="O636" s="4" t="s">
        <v>10</v>
      </c>
      <c r="P636" s="4" t="s">
        <v>131</v>
      </c>
    </row>
    <row r="637" spans="1:16">
      <c r="A637" s="5" t="s">
        <v>1173</v>
      </c>
      <c r="B637" s="7">
        <v>3</v>
      </c>
      <c r="C637" s="5" t="s">
        <v>602</v>
      </c>
      <c r="D637" s="7">
        <v>9</v>
      </c>
      <c r="E637" s="7">
        <v>75</v>
      </c>
      <c r="F637" s="6">
        <v>1</v>
      </c>
      <c r="G637" s="8" t="s">
        <v>1092</v>
      </c>
      <c r="H637" s="8" t="s">
        <v>330</v>
      </c>
      <c r="I637" s="8" t="s">
        <v>1549</v>
      </c>
      <c r="J637" s="8" t="s">
        <v>1550</v>
      </c>
      <c r="K637" s="7">
        <v>3</v>
      </c>
      <c r="L637" s="6">
        <v>2</v>
      </c>
      <c r="M637" s="7">
        <v>100</v>
      </c>
      <c r="N637" s="7">
        <v>33</v>
      </c>
      <c r="O637" s="7">
        <v>65</v>
      </c>
      <c r="P637" s="6">
        <v>408.49978637695312</v>
      </c>
    </row>
    <row r="638" spans="1:16">
      <c r="A638" s="5" t="s">
        <v>1173</v>
      </c>
      <c r="B638" s="7">
        <v>3</v>
      </c>
      <c r="C638" s="5" t="s">
        <v>604</v>
      </c>
      <c r="D638" s="7">
        <v>2</v>
      </c>
      <c r="E638" s="7">
        <v>4</v>
      </c>
      <c r="F638" s="6">
        <v>1</v>
      </c>
      <c r="G638" s="8" t="s">
        <v>259</v>
      </c>
      <c r="H638" s="8" t="s">
        <v>330</v>
      </c>
      <c r="I638" s="8" t="s">
        <v>1400</v>
      </c>
      <c r="J638" s="8" t="s">
        <v>1551</v>
      </c>
      <c r="K638" s="7">
        <v>1</v>
      </c>
      <c r="L638" s="6">
        <v>1</v>
      </c>
      <c r="M638" s="7">
        <v>33</v>
      </c>
      <c r="N638" s="7">
        <v>33</v>
      </c>
      <c r="O638" s="7">
        <v>33</v>
      </c>
      <c r="P638" s="6">
        <v>1.4165999889373779</v>
      </c>
    </row>
    <row r="640" spans="1:16">
      <c r="A640" s="4" t="s">
        <v>62</v>
      </c>
      <c r="B640" s="4" t="s">
        <v>63</v>
      </c>
      <c r="C640" s="4" t="s">
        <v>339</v>
      </c>
      <c r="D640" s="4" t="s">
        <v>316</v>
      </c>
      <c r="E640" s="4" t="s">
        <v>124</v>
      </c>
      <c r="F640" s="4" t="s">
        <v>123</v>
      </c>
      <c r="G640" s="4" t="s">
        <v>317</v>
      </c>
      <c r="H640" s="4" t="s">
        <v>318</v>
      </c>
      <c r="I640" s="4" t="s">
        <v>612</v>
      </c>
      <c r="J640" s="4" t="s">
        <v>613</v>
      </c>
      <c r="K640" s="4" t="s">
        <v>134</v>
      </c>
      <c r="L640" s="4" t="s">
        <v>614</v>
      </c>
      <c r="M640" s="4" t="s">
        <v>8</v>
      </c>
      <c r="N640" s="4" t="s">
        <v>9</v>
      </c>
      <c r="O640" s="4" t="s">
        <v>10</v>
      </c>
      <c r="P640" s="4" t="s">
        <v>131</v>
      </c>
    </row>
    <row r="641" spans="1:16">
      <c r="A641" s="5" t="s">
        <v>233</v>
      </c>
      <c r="B641" s="7">
        <v>1</v>
      </c>
      <c r="C641" s="5" t="s">
        <v>602</v>
      </c>
      <c r="D641" s="7">
        <v>4</v>
      </c>
      <c r="E641" s="7">
        <v>7</v>
      </c>
      <c r="F641" s="6">
        <v>1</v>
      </c>
      <c r="G641" s="8" t="s">
        <v>525</v>
      </c>
      <c r="H641" s="8" t="s">
        <v>280</v>
      </c>
      <c r="I641" s="8" t="s">
        <v>935</v>
      </c>
      <c r="J641" s="8" t="s">
        <v>234</v>
      </c>
      <c r="K641" s="7">
        <v>1</v>
      </c>
      <c r="L641" s="6">
        <v>1</v>
      </c>
      <c r="M641" s="7">
        <v>100</v>
      </c>
      <c r="N641" s="7">
        <v>100</v>
      </c>
      <c r="O641" s="7">
        <v>100</v>
      </c>
      <c r="P641" s="6">
        <v>10.58329963684082</v>
      </c>
    </row>
    <row r="643" spans="1:16">
      <c r="A643" s="4" t="s">
        <v>62</v>
      </c>
      <c r="B643" s="4" t="s">
        <v>63</v>
      </c>
      <c r="C643" s="4" t="s">
        <v>339</v>
      </c>
      <c r="D643" s="4" t="s">
        <v>316</v>
      </c>
      <c r="E643" s="4" t="s">
        <v>124</v>
      </c>
      <c r="F643" s="4" t="s">
        <v>123</v>
      </c>
      <c r="G643" s="4" t="s">
        <v>317</v>
      </c>
      <c r="H643" s="4" t="s">
        <v>318</v>
      </c>
      <c r="I643" s="4" t="s">
        <v>612</v>
      </c>
      <c r="J643" s="4" t="s">
        <v>613</v>
      </c>
      <c r="K643" s="4" t="s">
        <v>134</v>
      </c>
      <c r="L643" s="4" t="s">
        <v>614</v>
      </c>
      <c r="M643" s="4" t="s">
        <v>8</v>
      </c>
      <c r="N643" s="4" t="s">
        <v>9</v>
      </c>
      <c r="O643" s="4" t="s">
        <v>10</v>
      </c>
      <c r="P643" s="4" t="s">
        <v>131</v>
      </c>
    </row>
    <row r="644" spans="1:16">
      <c r="A644" s="5" t="s">
        <v>210</v>
      </c>
      <c r="B644" s="7">
        <v>1</v>
      </c>
      <c r="C644" s="5" t="s">
        <v>602</v>
      </c>
      <c r="D644" s="7">
        <v>3</v>
      </c>
      <c r="E644" s="7">
        <v>11</v>
      </c>
      <c r="F644" s="6">
        <v>1</v>
      </c>
      <c r="G644" s="8" t="s">
        <v>1119</v>
      </c>
      <c r="H644" s="8" t="s">
        <v>576</v>
      </c>
      <c r="I644" s="8" t="s">
        <v>1120</v>
      </c>
      <c r="J644" s="8" t="s">
        <v>211</v>
      </c>
      <c r="K644" s="7">
        <v>1</v>
      </c>
      <c r="L644" s="6">
        <v>1</v>
      </c>
      <c r="M644" s="7">
        <v>100</v>
      </c>
      <c r="N644" s="7">
        <v>100</v>
      </c>
      <c r="O644" s="7">
        <v>100</v>
      </c>
      <c r="P644" s="6">
        <v>76.083396911621094</v>
      </c>
    </row>
    <row r="646" spans="1:16">
      <c r="A646" s="4" t="s">
        <v>62</v>
      </c>
      <c r="B646" s="4" t="s">
        <v>63</v>
      </c>
      <c r="C646" s="4" t="s">
        <v>339</v>
      </c>
      <c r="D646" s="4" t="s">
        <v>316</v>
      </c>
      <c r="E646" s="4" t="s">
        <v>124</v>
      </c>
      <c r="F646" s="4" t="s">
        <v>123</v>
      </c>
      <c r="G646" s="4" t="s">
        <v>317</v>
      </c>
      <c r="H646" s="4" t="s">
        <v>318</v>
      </c>
      <c r="I646" s="4" t="s">
        <v>612</v>
      </c>
      <c r="J646" s="4" t="s">
        <v>613</v>
      </c>
      <c r="K646" s="4" t="s">
        <v>134</v>
      </c>
      <c r="L646" s="4" t="s">
        <v>614</v>
      </c>
      <c r="M646" s="4" t="s">
        <v>8</v>
      </c>
      <c r="N646" s="4" t="s">
        <v>9</v>
      </c>
      <c r="O646" s="4" t="s">
        <v>10</v>
      </c>
      <c r="P646" s="4" t="s">
        <v>131</v>
      </c>
    </row>
    <row r="647" spans="1:16">
      <c r="A647" s="5" t="s">
        <v>258</v>
      </c>
      <c r="B647" s="7">
        <v>1</v>
      </c>
      <c r="C647" s="5" t="s">
        <v>602</v>
      </c>
      <c r="D647" s="7">
        <v>1</v>
      </c>
      <c r="E647" s="7">
        <v>1</v>
      </c>
      <c r="F647" s="6">
        <v>1</v>
      </c>
      <c r="G647" s="8" t="s">
        <v>259</v>
      </c>
      <c r="H647" s="8" t="s">
        <v>259</v>
      </c>
      <c r="I647" s="8" t="s">
        <v>259</v>
      </c>
      <c r="J647" s="8" t="s">
        <v>259</v>
      </c>
      <c r="K647" s="7">
        <v>1</v>
      </c>
      <c r="L647" s="6">
        <v>1</v>
      </c>
      <c r="M647" s="7">
        <v>100</v>
      </c>
      <c r="N647" s="7">
        <v>100</v>
      </c>
      <c r="O647" s="7">
        <v>100</v>
      </c>
      <c r="P647" s="6">
        <v>0.75</v>
      </c>
    </row>
    <row r="649" spans="1:16">
      <c r="A649" s="4" t="s">
        <v>62</v>
      </c>
      <c r="B649" s="4" t="s">
        <v>63</v>
      </c>
      <c r="C649" s="4" t="s">
        <v>339</v>
      </c>
      <c r="D649" s="4" t="s">
        <v>316</v>
      </c>
      <c r="E649" s="4" t="s">
        <v>124</v>
      </c>
      <c r="F649" s="4" t="s">
        <v>123</v>
      </c>
      <c r="G649" s="4" t="s">
        <v>317</v>
      </c>
      <c r="H649" s="4" t="s">
        <v>318</v>
      </c>
      <c r="I649" s="4" t="s">
        <v>612</v>
      </c>
      <c r="J649" s="4" t="s">
        <v>613</v>
      </c>
      <c r="K649" s="4" t="s">
        <v>134</v>
      </c>
      <c r="L649" s="4" t="s">
        <v>614</v>
      </c>
      <c r="M649" s="4" t="s">
        <v>8</v>
      </c>
      <c r="N649" s="4" t="s">
        <v>9</v>
      </c>
      <c r="O649" s="4" t="s">
        <v>10</v>
      </c>
      <c r="P649" s="4" t="s">
        <v>131</v>
      </c>
    </row>
    <row r="650" spans="1:16">
      <c r="A650" s="5" t="s">
        <v>241</v>
      </c>
      <c r="B650" s="7">
        <v>1</v>
      </c>
      <c r="C650" s="5" t="s">
        <v>602</v>
      </c>
      <c r="D650" s="7">
        <v>1</v>
      </c>
      <c r="E650" s="7">
        <v>1</v>
      </c>
      <c r="F650" s="6">
        <v>1</v>
      </c>
      <c r="G650" s="8" t="s">
        <v>778</v>
      </c>
      <c r="H650" s="8" t="s">
        <v>778</v>
      </c>
      <c r="I650" s="8" t="s">
        <v>778</v>
      </c>
      <c r="J650" s="8" t="s">
        <v>242</v>
      </c>
      <c r="K650" s="7">
        <v>1</v>
      </c>
      <c r="L650" s="6">
        <v>0.5</v>
      </c>
      <c r="M650" s="7">
        <v>100</v>
      </c>
      <c r="N650" s="7">
        <v>0</v>
      </c>
      <c r="O650" s="7">
        <v>50</v>
      </c>
      <c r="P650" s="6">
        <v>8.3332996368408203</v>
      </c>
    </row>
    <row r="652" spans="1:16">
      <c r="A652" s="4" t="s">
        <v>62</v>
      </c>
      <c r="B652" s="4" t="s">
        <v>63</v>
      </c>
      <c r="C652" s="4" t="s">
        <v>339</v>
      </c>
      <c r="D652" s="4" t="s">
        <v>316</v>
      </c>
      <c r="E652" s="4" t="s">
        <v>124</v>
      </c>
      <c r="F652" s="4" t="s">
        <v>123</v>
      </c>
      <c r="G652" s="4" t="s">
        <v>317</v>
      </c>
      <c r="H652" s="4" t="s">
        <v>318</v>
      </c>
      <c r="I652" s="4" t="s">
        <v>612</v>
      </c>
      <c r="J652" s="4" t="s">
        <v>613</v>
      </c>
      <c r="K652" s="4" t="s">
        <v>134</v>
      </c>
      <c r="L652" s="4" t="s">
        <v>614</v>
      </c>
      <c r="M652" s="4" t="s">
        <v>8</v>
      </c>
      <c r="N652" s="4" t="s">
        <v>9</v>
      </c>
      <c r="O652" s="4" t="s">
        <v>10</v>
      </c>
      <c r="P652" s="4" t="s">
        <v>131</v>
      </c>
    </row>
    <row r="653" spans="1:16">
      <c r="A653" s="5" t="s">
        <v>157</v>
      </c>
      <c r="B653" s="7">
        <v>1</v>
      </c>
      <c r="C653" s="5" t="s">
        <v>602</v>
      </c>
      <c r="D653" s="7">
        <v>3</v>
      </c>
      <c r="E653" s="7">
        <v>20</v>
      </c>
      <c r="F653" s="6">
        <v>1</v>
      </c>
      <c r="G653" s="8" t="s">
        <v>1095</v>
      </c>
      <c r="H653" s="8" t="s">
        <v>540</v>
      </c>
      <c r="I653" s="8" t="s">
        <v>1552</v>
      </c>
      <c r="J653" s="8" t="s">
        <v>158</v>
      </c>
      <c r="K653" s="7">
        <v>1</v>
      </c>
      <c r="L653" s="6">
        <v>1</v>
      </c>
      <c r="M653" s="7">
        <v>100</v>
      </c>
      <c r="N653" s="7">
        <v>100</v>
      </c>
      <c r="O653" s="7">
        <v>100</v>
      </c>
      <c r="P653" s="6">
        <v>406.99990844726562</v>
      </c>
    </row>
    <row r="655" spans="1:16">
      <c r="A655" s="4" t="s">
        <v>62</v>
      </c>
      <c r="B655" s="4" t="s">
        <v>63</v>
      </c>
      <c r="C655" s="4" t="s">
        <v>339</v>
      </c>
      <c r="D655" s="4" t="s">
        <v>316</v>
      </c>
      <c r="E655" s="4" t="s">
        <v>124</v>
      </c>
      <c r="F655" s="4" t="s">
        <v>123</v>
      </c>
      <c r="G655" s="4" t="s">
        <v>317</v>
      </c>
      <c r="H655" s="4" t="s">
        <v>318</v>
      </c>
      <c r="I655" s="4" t="s">
        <v>612</v>
      </c>
      <c r="J655" s="4" t="s">
        <v>613</v>
      </c>
      <c r="K655" s="4" t="s">
        <v>134</v>
      </c>
      <c r="L655" s="4" t="s">
        <v>614</v>
      </c>
      <c r="M655" s="4" t="s">
        <v>8</v>
      </c>
      <c r="N655" s="4" t="s">
        <v>9</v>
      </c>
      <c r="O655" s="4" t="s">
        <v>10</v>
      </c>
      <c r="P655" s="4" t="s">
        <v>131</v>
      </c>
    </row>
    <row r="656" spans="1:16">
      <c r="A656" s="5" t="s">
        <v>224</v>
      </c>
      <c r="B656" s="7">
        <v>2</v>
      </c>
      <c r="C656" s="5" t="s">
        <v>602</v>
      </c>
      <c r="D656" s="7">
        <v>2</v>
      </c>
      <c r="E656" s="7">
        <v>9</v>
      </c>
      <c r="F656" s="6">
        <v>1</v>
      </c>
      <c r="G656" s="8" t="s">
        <v>1122</v>
      </c>
      <c r="H656" s="8" t="s">
        <v>707</v>
      </c>
      <c r="I656" s="8" t="s">
        <v>1123</v>
      </c>
      <c r="J656" s="8" t="s">
        <v>225</v>
      </c>
      <c r="K656" s="7">
        <v>1</v>
      </c>
      <c r="L656" s="6">
        <v>1</v>
      </c>
      <c r="M656" s="7">
        <v>50</v>
      </c>
      <c r="N656" s="7">
        <v>50</v>
      </c>
      <c r="O656" s="7">
        <v>50</v>
      </c>
      <c r="P656" s="6">
        <v>34.916698455810547</v>
      </c>
    </row>
    <row r="658" spans="1:16">
      <c r="A658" s="4" t="s">
        <v>62</v>
      </c>
      <c r="B658" s="4" t="s">
        <v>63</v>
      </c>
      <c r="C658" s="4" t="s">
        <v>339</v>
      </c>
      <c r="D658" s="4" t="s">
        <v>316</v>
      </c>
      <c r="E658" s="4" t="s">
        <v>124</v>
      </c>
      <c r="F658" s="4" t="s">
        <v>123</v>
      </c>
      <c r="G658" s="4" t="s">
        <v>317</v>
      </c>
      <c r="H658" s="4" t="s">
        <v>318</v>
      </c>
      <c r="I658" s="4" t="s">
        <v>612</v>
      </c>
      <c r="J658" s="4" t="s">
        <v>613</v>
      </c>
      <c r="K658" s="4" t="s">
        <v>134</v>
      </c>
      <c r="L658" s="4" t="s">
        <v>614</v>
      </c>
      <c r="M658" s="4" t="s">
        <v>8</v>
      </c>
      <c r="N658" s="4" t="s">
        <v>9</v>
      </c>
      <c r="O658" s="4" t="s">
        <v>10</v>
      </c>
      <c r="P658" s="4" t="s">
        <v>131</v>
      </c>
    </row>
    <row r="659" spans="1:16">
      <c r="A659" s="5" t="s">
        <v>201</v>
      </c>
      <c r="B659" s="7">
        <v>1</v>
      </c>
      <c r="C659" s="5" t="s">
        <v>602</v>
      </c>
      <c r="D659" s="7">
        <v>4</v>
      </c>
      <c r="E659" s="7">
        <v>27</v>
      </c>
      <c r="F659" s="6">
        <v>1</v>
      </c>
      <c r="G659" s="8" t="s">
        <v>1113</v>
      </c>
      <c r="H659" s="8" t="s">
        <v>330</v>
      </c>
      <c r="I659" s="8" t="s">
        <v>615</v>
      </c>
      <c r="J659" s="8" t="s">
        <v>1553</v>
      </c>
      <c r="K659" s="7">
        <v>1</v>
      </c>
      <c r="L659" s="6">
        <v>1</v>
      </c>
      <c r="M659" s="7">
        <v>100</v>
      </c>
      <c r="N659" s="7">
        <v>0</v>
      </c>
      <c r="O659" s="7">
        <v>95</v>
      </c>
      <c r="P659" s="6">
        <v>129.16639709472656</v>
      </c>
    </row>
    <row r="660" spans="1:16">
      <c r="A660" s="5" t="s">
        <v>201</v>
      </c>
      <c r="B660" s="7">
        <v>1</v>
      </c>
      <c r="C660" s="5" t="s">
        <v>604</v>
      </c>
      <c r="D660" s="7">
        <v>1</v>
      </c>
      <c r="E660" s="7">
        <v>1</v>
      </c>
      <c r="F660" s="6">
        <v>1</v>
      </c>
      <c r="G660" s="8" t="s">
        <v>594</v>
      </c>
      <c r="H660" s="8" t="s">
        <v>594</v>
      </c>
      <c r="I660" s="8" t="s">
        <v>594</v>
      </c>
      <c r="J660" s="8" t="s">
        <v>594</v>
      </c>
      <c r="K660" s="7">
        <v>1</v>
      </c>
      <c r="L660" s="6">
        <v>1</v>
      </c>
      <c r="M660" s="7">
        <v>100</v>
      </c>
      <c r="N660" s="7">
        <v>100</v>
      </c>
      <c r="O660" s="7">
        <v>100</v>
      </c>
      <c r="P660" s="6">
        <v>1.916700005531311</v>
      </c>
    </row>
    <row r="662" spans="1:16">
      <c r="A662" s="4" t="s">
        <v>62</v>
      </c>
      <c r="B662" s="4" t="s">
        <v>63</v>
      </c>
      <c r="C662" s="4" t="s">
        <v>339</v>
      </c>
      <c r="D662" s="4" t="s">
        <v>316</v>
      </c>
      <c r="E662" s="4" t="s">
        <v>124</v>
      </c>
      <c r="F662" s="4" t="s">
        <v>123</v>
      </c>
      <c r="G662" s="4" t="s">
        <v>317</v>
      </c>
      <c r="H662" s="4" t="s">
        <v>318</v>
      </c>
      <c r="I662" s="4" t="s">
        <v>612</v>
      </c>
      <c r="J662" s="4" t="s">
        <v>613</v>
      </c>
      <c r="K662" s="4" t="s">
        <v>134</v>
      </c>
      <c r="L662" s="4" t="s">
        <v>614</v>
      </c>
      <c r="M662" s="4" t="s">
        <v>8</v>
      </c>
      <c r="N662" s="4" t="s">
        <v>9</v>
      </c>
      <c r="O662" s="4" t="s">
        <v>10</v>
      </c>
      <c r="P662" s="4" t="s">
        <v>131</v>
      </c>
    </row>
    <row r="663" spans="1:16">
      <c r="A663" s="5" t="s">
        <v>152</v>
      </c>
      <c r="B663" s="7">
        <v>4</v>
      </c>
      <c r="C663" s="5" t="s">
        <v>602</v>
      </c>
      <c r="D663" s="7">
        <v>19</v>
      </c>
      <c r="E663" s="7">
        <v>97</v>
      </c>
      <c r="F663" s="6">
        <v>1</v>
      </c>
      <c r="G663" s="8" t="s">
        <v>1554</v>
      </c>
      <c r="H663" s="8" t="s">
        <v>330</v>
      </c>
      <c r="I663" s="8" t="s">
        <v>1089</v>
      </c>
      <c r="J663" s="8" t="s">
        <v>1555</v>
      </c>
      <c r="K663" s="7">
        <v>4</v>
      </c>
      <c r="L663" s="6">
        <v>3</v>
      </c>
      <c r="M663" s="7">
        <v>100</v>
      </c>
      <c r="N663" s="7">
        <v>25</v>
      </c>
      <c r="O663" s="7">
        <v>75</v>
      </c>
      <c r="P663" s="6">
        <v>445.49990844726562</v>
      </c>
    </row>
    <row r="665" spans="1:16">
      <c r="A665" s="4" t="s">
        <v>62</v>
      </c>
      <c r="B665" s="4" t="s">
        <v>63</v>
      </c>
      <c r="C665" s="4" t="s">
        <v>339</v>
      </c>
      <c r="D665" s="4" t="s">
        <v>316</v>
      </c>
      <c r="E665" s="4" t="s">
        <v>124</v>
      </c>
      <c r="F665" s="4" t="s">
        <v>123</v>
      </c>
      <c r="G665" s="4" t="s">
        <v>317</v>
      </c>
      <c r="H665" s="4" t="s">
        <v>318</v>
      </c>
      <c r="I665" s="4" t="s">
        <v>612</v>
      </c>
      <c r="J665" s="4" t="s">
        <v>613</v>
      </c>
      <c r="K665" s="4" t="s">
        <v>134</v>
      </c>
      <c r="L665" s="4" t="s">
        <v>614</v>
      </c>
      <c r="M665" s="4" t="s">
        <v>8</v>
      </c>
      <c r="N665" s="4" t="s">
        <v>9</v>
      </c>
      <c r="O665" s="4" t="s">
        <v>10</v>
      </c>
      <c r="P665" s="4" t="s">
        <v>131</v>
      </c>
    </row>
    <row r="666" spans="1:16">
      <c r="A666" s="5" t="s">
        <v>152</v>
      </c>
      <c r="B666" s="7">
        <v>1</v>
      </c>
      <c r="C666" s="5" t="s">
        <v>602</v>
      </c>
      <c r="D666" s="7">
        <v>14</v>
      </c>
      <c r="E666" s="7">
        <v>43</v>
      </c>
      <c r="F666" s="6">
        <v>1</v>
      </c>
      <c r="G666" s="8" t="s">
        <v>620</v>
      </c>
      <c r="H666" s="8" t="s">
        <v>330</v>
      </c>
      <c r="I666" s="8" t="s">
        <v>1556</v>
      </c>
      <c r="J666" s="8" t="s">
        <v>1557</v>
      </c>
      <c r="K666" s="7">
        <v>1</v>
      </c>
      <c r="L666" s="6">
        <v>1</v>
      </c>
      <c r="M666" s="7">
        <v>100</v>
      </c>
      <c r="N666" s="7">
        <v>100</v>
      </c>
      <c r="O666" s="7">
        <v>100</v>
      </c>
      <c r="P666" s="6">
        <v>192.41679382324219</v>
      </c>
    </row>
    <row r="668" spans="1:16">
      <c r="A668" s="4" t="s">
        <v>62</v>
      </c>
      <c r="B668" s="4" t="s">
        <v>63</v>
      </c>
      <c r="C668" s="4" t="s">
        <v>339</v>
      </c>
      <c r="D668" s="4" t="s">
        <v>316</v>
      </c>
      <c r="E668" s="4" t="s">
        <v>124</v>
      </c>
      <c r="F668" s="4" t="s">
        <v>123</v>
      </c>
      <c r="G668" s="4" t="s">
        <v>317</v>
      </c>
      <c r="H668" s="4" t="s">
        <v>318</v>
      </c>
      <c r="I668" s="4" t="s">
        <v>612</v>
      </c>
      <c r="J668" s="4" t="s">
        <v>613</v>
      </c>
      <c r="K668" s="4" t="s">
        <v>134</v>
      </c>
      <c r="L668" s="4" t="s">
        <v>614</v>
      </c>
      <c r="M668" s="4" t="s">
        <v>8</v>
      </c>
      <c r="N668" s="4" t="s">
        <v>9</v>
      </c>
      <c r="O668" s="4" t="s">
        <v>10</v>
      </c>
      <c r="P668" s="4" t="s">
        <v>131</v>
      </c>
    </row>
    <row r="669" spans="1:16">
      <c r="A669" s="5" t="s">
        <v>152</v>
      </c>
      <c r="B669" s="7">
        <v>1</v>
      </c>
      <c r="C669" s="5" t="s">
        <v>602</v>
      </c>
      <c r="D669" s="7">
        <v>16</v>
      </c>
      <c r="E669" s="7">
        <v>37</v>
      </c>
      <c r="F669" s="6">
        <v>1</v>
      </c>
      <c r="G669" s="8" t="s">
        <v>1103</v>
      </c>
      <c r="H669" s="8" t="s">
        <v>330</v>
      </c>
      <c r="I669" s="8" t="s">
        <v>1104</v>
      </c>
      <c r="J669" s="8" t="s">
        <v>183</v>
      </c>
      <c r="K669" s="7">
        <v>1</v>
      </c>
      <c r="L669" s="6">
        <v>1</v>
      </c>
      <c r="M669" s="7">
        <v>100</v>
      </c>
      <c r="N669" s="7">
        <v>100</v>
      </c>
      <c r="O669" s="7">
        <v>100</v>
      </c>
      <c r="P669" s="6">
        <v>185.25010681152344</v>
      </c>
    </row>
    <row r="671" spans="1:16">
      <c r="A671" s="4" t="s">
        <v>62</v>
      </c>
      <c r="B671" s="4" t="s">
        <v>63</v>
      </c>
      <c r="C671" s="4" t="s">
        <v>339</v>
      </c>
      <c r="D671" s="4" t="s">
        <v>316</v>
      </c>
      <c r="E671" s="4" t="s">
        <v>124</v>
      </c>
      <c r="F671" s="4" t="s">
        <v>123</v>
      </c>
      <c r="G671" s="4" t="s">
        <v>317</v>
      </c>
      <c r="H671" s="4" t="s">
        <v>318</v>
      </c>
      <c r="I671" s="4" t="s">
        <v>612</v>
      </c>
      <c r="J671" s="4" t="s">
        <v>613</v>
      </c>
      <c r="K671" s="4" t="s">
        <v>134</v>
      </c>
      <c r="L671" s="4" t="s">
        <v>614</v>
      </c>
      <c r="M671" s="4" t="s">
        <v>8</v>
      </c>
      <c r="N671" s="4" t="s">
        <v>9</v>
      </c>
      <c r="O671" s="4" t="s">
        <v>10</v>
      </c>
      <c r="P671" s="4" t="s">
        <v>131</v>
      </c>
    </row>
    <row r="672" spans="1:16">
      <c r="A672" s="5" t="s">
        <v>152</v>
      </c>
      <c r="B672" s="7">
        <v>1</v>
      </c>
      <c r="C672" s="5" t="s">
        <v>602</v>
      </c>
      <c r="D672" s="7">
        <v>14</v>
      </c>
      <c r="E672" s="7">
        <v>44</v>
      </c>
      <c r="F672" s="6">
        <v>1</v>
      </c>
      <c r="G672" s="8" t="s">
        <v>1101</v>
      </c>
      <c r="H672" s="8" t="s">
        <v>330</v>
      </c>
      <c r="I672" s="8" t="s">
        <v>1162</v>
      </c>
      <c r="J672" s="8" t="s">
        <v>1558</v>
      </c>
      <c r="K672" s="7">
        <v>1</v>
      </c>
      <c r="L672" s="6">
        <v>1</v>
      </c>
      <c r="M672" s="7">
        <v>100</v>
      </c>
      <c r="N672" s="7">
        <v>100</v>
      </c>
      <c r="O672" s="7">
        <v>100</v>
      </c>
      <c r="P672" s="6">
        <v>177.08360290527344</v>
      </c>
    </row>
    <row r="674" spans="1:16">
      <c r="A674" s="4" t="s">
        <v>62</v>
      </c>
      <c r="B674" s="4" t="s">
        <v>63</v>
      </c>
      <c r="C674" s="4" t="s">
        <v>339</v>
      </c>
      <c r="D674" s="4" t="s">
        <v>316</v>
      </c>
      <c r="E674" s="4" t="s">
        <v>124</v>
      </c>
      <c r="F674" s="4" t="s">
        <v>123</v>
      </c>
      <c r="G674" s="4" t="s">
        <v>317</v>
      </c>
      <c r="H674" s="4" t="s">
        <v>318</v>
      </c>
      <c r="I674" s="4" t="s">
        <v>612</v>
      </c>
      <c r="J674" s="4" t="s">
        <v>613</v>
      </c>
      <c r="K674" s="4" t="s">
        <v>134</v>
      </c>
      <c r="L674" s="4" t="s">
        <v>614</v>
      </c>
      <c r="M674" s="4" t="s">
        <v>8</v>
      </c>
      <c r="N674" s="4" t="s">
        <v>9</v>
      </c>
      <c r="O674" s="4" t="s">
        <v>10</v>
      </c>
      <c r="P674" s="4" t="s">
        <v>131</v>
      </c>
    </row>
    <row r="675" spans="1:16">
      <c r="A675" s="5" t="s">
        <v>152</v>
      </c>
      <c r="B675" s="7">
        <v>1</v>
      </c>
      <c r="C675" s="5" t="s">
        <v>602</v>
      </c>
      <c r="D675" s="7">
        <v>12</v>
      </c>
      <c r="E675" s="7">
        <v>51</v>
      </c>
      <c r="F675" s="6">
        <v>1</v>
      </c>
      <c r="G675" s="8" t="s">
        <v>1107</v>
      </c>
      <c r="H675" s="8" t="s">
        <v>330</v>
      </c>
      <c r="I675" s="8" t="s">
        <v>894</v>
      </c>
      <c r="J675" s="8" t="s">
        <v>196</v>
      </c>
      <c r="K675" s="7">
        <v>1</v>
      </c>
      <c r="L675" s="6">
        <v>1</v>
      </c>
      <c r="M675" s="7">
        <v>100</v>
      </c>
      <c r="N675" s="7">
        <v>100</v>
      </c>
      <c r="O675" s="7">
        <v>100</v>
      </c>
      <c r="P675" s="6">
        <v>171.66650390625</v>
      </c>
    </row>
    <row r="677" spans="1:16">
      <c r="A677" s="4" t="s">
        <v>62</v>
      </c>
      <c r="B677" s="4" t="s">
        <v>63</v>
      </c>
      <c r="C677" s="4" t="s">
        <v>339</v>
      </c>
      <c r="D677" s="4" t="s">
        <v>316</v>
      </c>
      <c r="E677" s="4" t="s">
        <v>124</v>
      </c>
      <c r="F677" s="4" t="s">
        <v>123</v>
      </c>
      <c r="G677" s="4" t="s">
        <v>317</v>
      </c>
      <c r="H677" s="4" t="s">
        <v>318</v>
      </c>
      <c r="I677" s="4" t="s">
        <v>612</v>
      </c>
      <c r="J677" s="4" t="s">
        <v>613</v>
      </c>
      <c r="K677" s="4" t="s">
        <v>134</v>
      </c>
      <c r="L677" s="4" t="s">
        <v>614</v>
      </c>
      <c r="M677" s="4" t="s">
        <v>8</v>
      </c>
      <c r="N677" s="4" t="s">
        <v>9</v>
      </c>
      <c r="O677" s="4" t="s">
        <v>10</v>
      </c>
      <c r="P677" s="4" t="s">
        <v>131</v>
      </c>
    </row>
    <row r="678" spans="1:16">
      <c r="A678" s="5" t="s">
        <v>152</v>
      </c>
      <c r="B678" s="7">
        <v>4</v>
      </c>
      <c r="C678" s="5" t="s">
        <v>604</v>
      </c>
      <c r="D678" s="7">
        <v>2</v>
      </c>
      <c r="E678" s="7">
        <v>5</v>
      </c>
      <c r="F678" s="6">
        <v>1</v>
      </c>
      <c r="G678" s="8" t="s">
        <v>616</v>
      </c>
      <c r="H678" s="8" t="s">
        <v>1322</v>
      </c>
      <c r="I678" s="8" t="s">
        <v>619</v>
      </c>
      <c r="J678" s="8" t="s">
        <v>1559</v>
      </c>
      <c r="K678" s="7">
        <v>1</v>
      </c>
      <c r="L678" s="6">
        <v>0.69999998807907104</v>
      </c>
      <c r="M678" s="7">
        <v>25</v>
      </c>
      <c r="N678" s="7">
        <v>0</v>
      </c>
      <c r="O678" s="7">
        <v>18</v>
      </c>
      <c r="P678" s="6">
        <v>24.83329963684082</v>
      </c>
    </row>
    <row r="680" spans="1:16">
      <c r="A680" s="4" t="s">
        <v>62</v>
      </c>
      <c r="B680" s="4" t="s">
        <v>63</v>
      </c>
      <c r="C680" s="4" t="s">
        <v>339</v>
      </c>
      <c r="D680" s="4" t="s">
        <v>316</v>
      </c>
      <c r="E680" s="4" t="s">
        <v>124</v>
      </c>
      <c r="F680" s="4" t="s">
        <v>123</v>
      </c>
      <c r="G680" s="4" t="s">
        <v>317</v>
      </c>
      <c r="H680" s="4" t="s">
        <v>318</v>
      </c>
      <c r="I680" s="4" t="s">
        <v>612</v>
      </c>
      <c r="J680" s="4" t="s">
        <v>613</v>
      </c>
      <c r="K680" s="4" t="s">
        <v>134</v>
      </c>
      <c r="L680" s="4" t="s">
        <v>614</v>
      </c>
      <c r="M680" s="4" t="s">
        <v>8</v>
      </c>
      <c r="N680" s="4" t="s">
        <v>9</v>
      </c>
      <c r="O680" s="4" t="s">
        <v>10</v>
      </c>
      <c r="P680" s="4" t="s">
        <v>131</v>
      </c>
    </row>
    <row r="681" spans="1:16">
      <c r="A681" s="5" t="s">
        <v>152</v>
      </c>
      <c r="B681" s="7">
        <v>1</v>
      </c>
      <c r="C681" s="5" t="s">
        <v>604</v>
      </c>
      <c r="D681" s="7">
        <v>2</v>
      </c>
      <c r="E681" s="7">
        <v>6</v>
      </c>
      <c r="F681" s="6">
        <v>1</v>
      </c>
      <c r="G681" s="8" t="s">
        <v>1560</v>
      </c>
      <c r="H681" s="8" t="s">
        <v>330</v>
      </c>
      <c r="I681" s="8" t="s">
        <v>876</v>
      </c>
      <c r="J681" s="8" t="s">
        <v>1561</v>
      </c>
      <c r="K681" s="7">
        <v>1</v>
      </c>
      <c r="L681" s="6">
        <v>0.5</v>
      </c>
      <c r="M681" s="7">
        <v>100</v>
      </c>
      <c r="N681" s="7">
        <v>0</v>
      </c>
      <c r="O681" s="7">
        <v>50</v>
      </c>
      <c r="P681" s="6">
        <v>14.25</v>
      </c>
    </row>
    <row r="683" spans="1:16">
      <c r="A683" s="4" t="s">
        <v>62</v>
      </c>
      <c r="B683" s="4" t="s">
        <v>63</v>
      </c>
      <c r="C683" s="4" t="s">
        <v>339</v>
      </c>
      <c r="D683" s="4" t="s">
        <v>316</v>
      </c>
      <c r="E683" s="4" t="s">
        <v>124</v>
      </c>
      <c r="F683" s="4" t="s">
        <v>123</v>
      </c>
      <c r="G683" s="4" t="s">
        <v>317</v>
      </c>
      <c r="H683" s="4" t="s">
        <v>318</v>
      </c>
      <c r="I683" s="4" t="s">
        <v>612</v>
      </c>
      <c r="J683" s="4" t="s">
        <v>613</v>
      </c>
      <c r="K683" s="4" t="s">
        <v>134</v>
      </c>
      <c r="L683" s="4" t="s">
        <v>614</v>
      </c>
      <c r="M683" s="4" t="s">
        <v>8</v>
      </c>
      <c r="N683" s="4" t="s">
        <v>9</v>
      </c>
      <c r="O683" s="4" t="s">
        <v>10</v>
      </c>
      <c r="P683" s="4" t="s">
        <v>131</v>
      </c>
    </row>
    <row r="684" spans="1:16">
      <c r="A684" s="5" t="s">
        <v>152</v>
      </c>
      <c r="B684" s="7">
        <v>1</v>
      </c>
      <c r="C684" s="5" t="s">
        <v>604</v>
      </c>
      <c r="D684" s="7">
        <v>1</v>
      </c>
      <c r="E684" s="7">
        <v>3</v>
      </c>
      <c r="F684" s="6">
        <v>1</v>
      </c>
      <c r="G684" s="8" t="s">
        <v>1560</v>
      </c>
      <c r="H684" s="8" t="s">
        <v>438</v>
      </c>
      <c r="I684" s="8" t="s">
        <v>859</v>
      </c>
      <c r="J684" s="8" t="s">
        <v>858</v>
      </c>
      <c r="K684" s="7">
        <v>1</v>
      </c>
      <c r="L684" s="6">
        <v>0.40000000596046448</v>
      </c>
      <c r="M684" s="7">
        <v>100</v>
      </c>
      <c r="N684" s="7">
        <v>0</v>
      </c>
      <c r="O684" s="7">
        <v>40</v>
      </c>
      <c r="P684" s="6">
        <v>8.4167003631591797</v>
      </c>
    </row>
    <row r="686" spans="1:16">
      <c r="A686" s="4" t="s">
        <v>62</v>
      </c>
      <c r="B686" s="4" t="s">
        <v>63</v>
      </c>
      <c r="C686" s="4" t="s">
        <v>339</v>
      </c>
      <c r="D686" s="4" t="s">
        <v>316</v>
      </c>
      <c r="E686" s="4" t="s">
        <v>124</v>
      </c>
      <c r="F686" s="4" t="s">
        <v>123</v>
      </c>
      <c r="G686" s="4" t="s">
        <v>317</v>
      </c>
      <c r="H686" s="4" t="s">
        <v>318</v>
      </c>
      <c r="I686" s="4" t="s">
        <v>612</v>
      </c>
      <c r="J686" s="4" t="s">
        <v>613</v>
      </c>
      <c r="K686" s="4" t="s">
        <v>134</v>
      </c>
      <c r="L686" s="4" t="s">
        <v>614</v>
      </c>
      <c r="M686" s="4" t="s">
        <v>8</v>
      </c>
      <c r="N686" s="4" t="s">
        <v>9</v>
      </c>
      <c r="O686" s="4" t="s">
        <v>10</v>
      </c>
      <c r="P686" s="4" t="s">
        <v>131</v>
      </c>
    </row>
    <row r="687" spans="1:16">
      <c r="A687" s="5" t="s">
        <v>152</v>
      </c>
      <c r="B687" s="7">
        <v>1</v>
      </c>
      <c r="C687" s="5" t="s">
        <v>604</v>
      </c>
      <c r="D687" s="7">
        <v>1</v>
      </c>
      <c r="E687" s="7">
        <v>1</v>
      </c>
      <c r="F687" s="6">
        <v>1</v>
      </c>
      <c r="G687" s="8" t="s">
        <v>1156</v>
      </c>
      <c r="H687" s="8" t="s">
        <v>1156</v>
      </c>
      <c r="I687" s="8" t="s">
        <v>1156</v>
      </c>
      <c r="J687" s="8" t="s">
        <v>649</v>
      </c>
      <c r="K687" s="7">
        <v>1</v>
      </c>
      <c r="L687" s="6">
        <v>0.30000001192092896</v>
      </c>
      <c r="M687" s="7">
        <v>100</v>
      </c>
      <c r="N687" s="7">
        <v>0</v>
      </c>
      <c r="O687" s="7">
        <v>25</v>
      </c>
      <c r="P687" s="6">
        <v>1.083299994468689</v>
      </c>
    </row>
    <row r="689" spans="1:16">
      <c r="A689" s="4" t="s">
        <v>62</v>
      </c>
      <c r="B689" s="4" t="s">
        <v>63</v>
      </c>
      <c r="C689" s="4" t="s">
        <v>339</v>
      </c>
      <c r="D689" s="4" t="s">
        <v>316</v>
      </c>
      <c r="E689" s="4" t="s">
        <v>124</v>
      </c>
      <c r="F689" s="4" t="s">
        <v>123</v>
      </c>
      <c r="G689" s="4" t="s">
        <v>317</v>
      </c>
      <c r="H689" s="4" t="s">
        <v>318</v>
      </c>
      <c r="I689" s="4" t="s">
        <v>612</v>
      </c>
      <c r="J689" s="4" t="s">
        <v>613</v>
      </c>
      <c r="K689" s="4" t="s">
        <v>134</v>
      </c>
      <c r="L689" s="4" t="s">
        <v>614</v>
      </c>
      <c r="M689" s="4" t="s">
        <v>8</v>
      </c>
      <c r="N689" s="4" t="s">
        <v>9</v>
      </c>
      <c r="O689" s="4" t="s">
        <v>10</v>
      </c>
      <c r="P689" s="4" t="s">
        <v>131</v>
      </c>
    </row>
    <row r="690" spans="1:16">
      <c r="A690" s="5" t="s">
        <v>191</v>
      </c>
      <c r="B690" s="7">
        <v>1</v>
      </c>
      <c r="C690" s="5" t="s">
        <v>602</v>
      </c>
      <c r="D690" s="7">
        <v>6</v>
      </c>
      <c r="E690" s="7">
        <v>31</v>
      </c>
      <c r="F690" s="6">
        <v>1</v>
      </c>
      <c r="G690" s="8" t="s">
        <v>1105</v>
      </c>
      <c r="H690" s="8" t="s">
        <v>330</v>
      </c>
      <c r="I690" s="8" t="s">
        <v>1106</v>
      </c>
      <c r="J690" s="8" t="s">
        <v>192</v>
      </c>
      <c r="K690" s="7">
        <v>1</v>
      </c>
      <c r="L690" s="6">
        <v>1</v>
      </c>
      <c r="M690" s="7">
        <v>100</v>
      </c>
      <c r="N690" s="7">
        <v>100</v>
      </c>
      <c r="O690" s="7">
        <v>100</v>
      </c>
      <c r="P690" s="6">
        <v>176.83349609375</v>
      </c>
    </row>
    <row r="692" spans="1:16">
      <c r="A692" s="4" t="s">
        <v>62</v>
      </c>
      <c r="B692" s="4" t="s">
        <v>63</v>
      </c>
      <c r="C692" s="4" t="s">
        <v>339</v>
      </c>
      <c r="D692" s="4" t="s">
        <v>316</v>
      </c>
      <c r="E692" s="4" t="s">
        <v>124</v>
      </c>
      <c r="F692" s="4" t="s">
        <v>123</v>
      </c>
      <c r="G692" s="4" t="s">
        <v>317</v>
      </c>
      <c r="H692" s="4" t="s">
        <v>318</v>
      </c>
      <c r="I692" s="4" t="s">
        <v>612</v>
      </c>
      <c r="J692" s="4" t="s">
        <v>613</v>
      </c>
      <c r="K692" s="4" t="s">
        <v>134</v>
      </c>
      <c r="L692" s="4" t="s">
        <v>614</v>
      </c>
      <c r="M692" s="4" t="s">
        <v>8</v>
      </c>
      <c r="N692" s="4" t="s">
        <v>9</v>
      </c>
      <c r="O692" s="4" t="s">
        <v>10</v>
      </c>
      <c r="P692" s="4" t="s">
        <v>131</v>
      </c>
    </row>
    <row r="693" spans="1:16">
      <c r="A693" s="5" t="s">
        <v>203</v>
      </c>
      <c r="B693" s="7">
        <v>1</v>
      </c>
      <c r="C693" s="5" t="s">
        <v>602</v>
      </c>
      <c r="D693" s="7">
        <v>8</v>
      </c>
      <c r="E693" s="7">
        <v>29</v>
      </c>
      <c r="F693" s="6">
        <v>1</v>
      </c>
      <c r="G693" s="8" t="s">
        <v>1116</v>
      </c>
      <c r="H693" s="8" t="s">
        <v>330</v>
      </c>
      <c r="I693" s="8" t="s">
        <v>849</v>
      </c>
      <c r="J693" s="8" t="s">
        <v>1562</v>
      </c>
      <c r="K693" s="7">
        <v>1</v>
      </c>
      <c r="L693" s="6">
        <v>1</v>
      </c>
      <c r="M693" s="7">
        <v>100</v>
      </c>
      <c r="N693" s="7">
        <v>100</v>
      </c>
      <c r="O693" s="7">
        <v>100</v>
      </c>
      <c r="P693" s="6">
        <v>121.33319854736328</v>
      </c>
    </row>
    <row r="694" spans="1:16">
      <c r="A694" s="5" t="s">
        <v>203</v>
      </c>
      <c r="B694" s="7">
        <v>1</v>
      </c>
      <c r="C694" s="5" t="s">
        <v>604</v>
      </c>
      <c r="D694" s="7">
        <v>1</v>
      </c>
      <c r="E694" s="7">
        <v>1</v>
      </c>
      <c r="F694" s="6">
        <v>1</v>
      </c>
      <c r="G694" s="8" t="s">
        <v>576</v>
      </c>
      <c r="H694" s="8" t="s">
        <v>576</v>
      </c>
      <c r="I694" s="8" t="s">
        <v>576</v>
      </c>
      <c r="J694" s="8" t="s">
        <v>277</v>
      </c>
      <c r="K694" s="7">
        <v>1</v>
      </c>
      <c r="L694" s="6">
        <v>0.5</v>
      </c>
      <c r="M694" s="7">
        <v>100</v>
      </c>
      <c r="N694" s="7">
        <v>0</v>
      </c>
      <c r="O694" s="7">
        <v>50</v>
      </c>
      <c r="P694" s="6">
        <v>0.33329999446868896</v>
      </c>
    </row>
    <row r="696" spans="1:16">
      <c r="A696" s="4" t="s">
        <v>62</v>
      </c>
      <c r="B696" s="4" t="s">
        <v>63</v>
      </c>
      <c r="C696" s="4" t="s">
        <v>339</v>
      </c>
      <c r="D696" s="4" t="s">
        <v>316</v>
      </c>
      <c r="E696" s="4" t="s">
        <v>124</v>
      </c>
      <c r="F696" s="4" t="s">
        <v>123</v>
      </c>
      <c r="G696" s="4" t="s">
        <v>317</v>
      </c>
      <c r="H696" s="4" t="s">
        <v>318</v>
      </c>
      <c r="I696" s="4" t="s">
        <v>612</v>
      </c>
      <c r="J696" s="4" t="s">
        <v>613</v>
      </c>
      <c r="K696" s="4" t="s">
        <v>134</v>
      </c>
      <c r="L696" s="4" t="s">
        <v>614</v>
      </c>
      <c r="M696" s="4" t="s">
        <v>8</v>
      </c>
      <c r="N696" s="4" t="s">
        <v>9</v>
      </c>
      <c r="O696" s="4" t="s">
        <v>10</v>
      </c>
      <c r="P696" s="4" t="s">
        <v>131</v>
      </c>
    </row>
    <row r="697" spans="1:16">
      <c r="A697" s="5" t="s">
        <v>68</v>
      </c>
      <c r="B697" s="7">
        <v>2</v>
      </c>
      <c r="C697" s="5" t="s">
        <v>602</v>
      </c>
      <c r="D697" s="7">
        <v>9</v>
      </c>
      <c r="E697" s="7">
        <v>48</v>
      </c>
      <c r="F697" s="6">
        <v>1</v>
      </c>
      <c r="G697" s="8" t="s">
        <v>329</v>
      </c>
      <c r="H697" s="8" t="s">
        <v>330</v>
      </c>
      <c r="I697" s="8" t="s">
        <v>1097</v>
      </c>
      <c r="J697" s="8" t="s">
        <v>161</v>
      </c>
      <c r="K697" s="7">
        <v>2</v>
      </c>
      <c r="L697" s="6">
        <v>1.6000000238418579</v>
      </c>
      <c r="M697" s="7">
        <v>100</v>
      </c>
      <c r="N697" s="7">
        <v>50</v>
      </c>
      <c r="O697" s="7">
        <v>78</v>
      </c>
      <c r="P697" s="6">
        <v>347.75009155273438</v>
      </c>
    </row>
    <row r="699" spans="1:16">
      <c r="A699" s="4" t="s">
        <v>62</v>
      </c>
      <c r="B699" s="4" t="s">
        <v>63</v>
      </c>
      <c r="C699" s="4" t="s">
        <v>339</v>
      </c>
      <c r="D699" s="4" t="s">
        <v>316</v>
      </c>
      <c r="E699" s="4" t="s">
        <v>124</v>
      </c>
      <c r="F699" s="4" t="s">
        <v>123</v>
      </c>
      <c r="G699" s="4" t="s">
        <v>317</v>
      </c>
      <c r="H699" s="4" t="s">
        <v>318</v>
      </c>
      <c r="I699" s="4" t="s">
        <v>612</v>
      </c>
      <c r="J699" s="4" t="s">
        <v>613</v>
      </c>
      <c r="K699" s="4" t="s">
        <v>134</v>
      </c>
      <c r="L699" s="4" t="s">
        <v>614</v>
      </c>
      <c r="M699" s="4" t="s">
        <v>8</v>
      </c>
      <c r="N699" s="4" t="s">
        <v>9</v>
      </c>
      <c r="O699" s="4" t="s">
        <v>10</v>
      </c>
      <c r="P699" s="4" t="s">
        <v>131</v>
      </c>
    </row>
    <row r="700" spans="1:16">
      <c r="A700" s="5" t="s">
        <v>170</v>
      </c>
      <c r="B700" s="7">
        <v>2</v>
      </c>
      <c r="C700" s="5" t="s">
        <v>602</v>
      </c>
      <c r="D700" s="7">
        <v>8</v>
      </c>
      <c r="E700" s="7">
        <v>37</v>
      </c>
      <c r="F700" s="6">
        <v>1</v>
      </c>
      <c r="G700" s="8" t="s">
        <v>1092</v>
      </c>
      <c r="H700" s="8" t="s">
        <v>330</v>
      </c>
      <c r="I700" s="8" t="s">
        <v>1563</v>
      </c>
      <c r="J700" s="8" t="s">
        <v>1564</v>
      </c>
      <c r="K700" s="7">
        <v>2</v>
      </c>
      <c r="L700" s="6">
        <v>1.5</v>
      </c>
      <c r="M700" s="7">
        <v>100</v>
      </c>
      <c r="N700" s="7">
        <v>50</v>
      </c>
      <c r="O700" s="7">
        <v>77</v>
      </c>
      <c r="P700" s="6">
        <v>237</v>
      </c>
    </row>
    <row r="702" spans="1:16">
      <c r="A702" s="4" t="s">
        <v>62</v>
      </c>
      <c r="B702" s="4" t="s">
        <v>63</v>
      </c>
      <c r="C702" s="4" t="s">
        <v>339</v>
      </c>
      <c r="D702" s="4" t="s">
        <v>316</v>
      </c>
      <c r="E702" s="4" t="s">
        <v>124</v>
      </c>
      <c r="F702" s="4" t="s">
        <v>123</v>
      </c>
      <c r="G702" s="4" t="s">
        <v>317</v>
      </c>
      <c r="H702" s="4" t="s">
        <v>318</v>
      </c>
      <c r="I702" s="4" t="s">
        <v>612</v>
      </c>
      <c r="J702" s="4" t="s">
        <v>613</v>
      </c>
      <c r="K702" s="4" t="s">
        <v>134</v>
      </c>
      <c r="L702" s="4" t="s">
        <v>614</v>
      </c>
      <c r="M702" s="4" t="s">
        <v>8</v>
      </c>
      <c r="N702" s="4" t="s">
        <v>9</v>
      </c>
      <c r="O702" s="4" t="s">
        <v>10</v>
      </c>
      <c r="P702" s="4" t="s">
        <v>131</v>
      </c>
    </row>
    <row r="703" spans="1:16">
      <c r="A703" s="5" t="s">
        <v>170</v>
      </c>
      <c r="B703" s="7">
        <v>1</v>
      </c>
      <c r="C703" s="5" t="s">
        <v>602</v>
      </c>
      <c r="D703" s="7">
        <v>6</v>
      </c>
      <c r="E703" s="7">
        <v>38</v>
      </c>
      <c r="F703" s="6">
        <v>1</v>
      </c>
      <c r="G703" s="8" t="s">
        <v>1110</v>
      </c>
      <c r="H703" s="8" t="s">
        <v>540</v>
      </c>
      <c r="I703" s="8" t="s">
        <v>1296</v>
      </c>
      <c r="J703" s="8" t="s">
        <v>1565</v>
      </c>
      <c r="K703" s="7">
        <v>1</v>
      </c>
      <c r="L703" s="6">
        <v>1</v>
      </c>
      <c r="M703" s="7">
        <v>100</v>
      </c>
      <c r="N703" s="7">
        <v>100</v>
      </c>
      <c r="O703" s="7">
        <v>100</v>
      </c>
      <c r="P703" s="6">
        <v>171.49980163574219</v>
      </c>
    </row>
    <row r="705" spans="1:16">
      <c r="A705" s="4" t="s">
        <v>62</v>
      </c>
      <c r="B705" s="4" t="s">
        <v>63</v>
      </c>
      <c r="C705" s="4" t="s">
        <v>339</v>
      </c>
      <c r="D705" s="4" t="s">
        <v>316</v>
      </c>
      <c r="E705" s="4" t="s">
        <v>124</v>
      </c>
      <c r="F705" s="4" t="s">
        <v>123</v>
      </c>
      <c r="G705" s="4" t="s">
        <v>317</v>
      </c>
      <c r="H705" s="4" t="s">
        <v>318</v>
      </c>
      <c r="I705" s="4" t="s">
        <v>612</v>
      </c>
      <c r="J705" s="4" t="s">
        <v>613</v>
      </c>
      <c r="K705" s="4" t="s">
        <v>134</v>
      </c>
      <c r="L705" s="4" t="s">
        <v>614</v>
      </c>
      <c r="M705" s="4" t="s">
        <v>8</v>
      </c>
      <c r="N705" s="4" t="s">
        <v>9</v>
      </c>
      <c r="O705" s="4" t="s">
        <v>10</v>
      </c>
      <c r="P705" s="4" t="s">
        <v>131</v>
      </c>
    </row>
    <row r="706" spans="1:16">
      <c r="A706" s="5" t="s">
        <v>170</v>
      </c>
      <c r="B706" s="7">
        <v>2</v>
      </c>
      <c r="C706" s="5" t="s">
        <v>604</v>
      </c>
      <c r="D706" s="7">
        <v>1</v>
      </c>
      <c r="E706" s="7">
        <v>2</v>
      </c>
      <c r="F706" s="6">
        <v>1</v>
      </c>
      <c r="G706" s="8" t="s">
        <v>259</v>
      </c>
      <c r="H706" s="8" t="s">
        <v>269</v>
      </c>
      <c r="I706" s="8" t="s">
        <v>1352</v>
      </c>
      <c r="J706" s="8" t="s">
        <v>438</v>
      </c>
      <c r="K706" s="7">
        <v>1</v>
      </c>
      <c r="L706" s="6">
        <v>1</v>
      </c>
      <c r="M706" s="7">
        <v>50</v>
      </c>
      <c r="N706" s="7">
        <v>50</v>
      </c>
      <c r="O706" s="7">
        <v>50</v>
      </c>
      <c r="P706" s="6">
        <v>1.25</v>
      </c>
    </row>
    <row r="708" spans="1:16">
      <c r="A708" s="4" t="s">
        <v>62</v>
      </c>
      <c r="B708" s="4" t="s">
        <v>63</v>
      </c>
      <c r="C708" s="4" t="s">
        <v>339</v>
      </c>
      <c r="D708" s="4" t="s">
        <v>316</v>
      </c>
      <c r="E708" s="4" t="s">
        <v>124</v>
      </c>
      <c r="F708" s="4" t="s">
        <v>123</v>
      </c>
      <c r="G708" s="4" t="s">
        <v>317</v>
      </c>
      <c r="H708" s="4" t="s">
        <v>318</v>
      </c>
      <c r="I708" s="4" t="s">
        <v>612</v>
      </c>
      <c r="J708" s="4" t="s">
        <v>613</v>
      </c>
      <c r="K708" s="4" t="s">
        <v>134</v>
      </c>
      <c r="L708" s="4" t="s">
        <v>614</v>
      </c>
      <c r="M708" s="4" t="s">
        <v>8</v>
      </c>
      <c r="N708" s="4" t="s">
        <v>9</v>
      </c>
      <c r="O708" s="4" t="s">
        <v>10</v>
      </c>
      <c r="P708" s="4" t="s">
        <v>131</v>
      </c>
    </row>
    <row r="709" spans="1:16">
      <c r="A709" s="5" t="s">
        <v>170</v>
      </c>
      <c r="B709" s="7">
        <v>1</v>
      </c>
      <c r="C709" s="5" t="s">
        <v>604</v>
      </c>
      <c r="D709" s="7">
        <v>1</v>
      </c>
      <c r="E709" s="7">
        <v>2</v>
      </c>
      <c r="F709" s="6">
        <v>1</v>
      </c>
      <c r="G709" s="8" t="s">
        <v>330</v>
      </c>
      <c r="H709" s="8" t="s">
        <v>330</v>
      </c>
      <c r="I709" s="8" t="s">
        <v>330</v>
      </c>
      <c r="J709" s="8" t="s">
        <v>282</v>
      </c>
      <c r="K709" s="7">
        <v>1</v>
      </c>
      <c r="L709" s="6">
        <v>0.5</v>
      </c>
      <c r="M709" s="7">
        <v>100</v>
      </c>
      <c r="N709" s="7">
        <v>0</v>
      </c>
      <c r="O709" s="7">
        <v>50</v>
      </c>
      <c r="P709" s="6">
        <v>0.16660000383853912</v>
      </c>
    </row>
    <row r="711" spans="1:16">
      <c r="A711" s="27" t="s">
        <v>618</v>
      </c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</row>
    <row r="712" spans="1:16">
      <c r="A712" s="4" t="s">
        <v>62</v>
      </c>
      <c r="B712" s="4" t="s">
        <v>63</v>
      </c>
      <c r="C712" s="4" t="s">
        <v>340</v>
      </c>
      <c r="D712" s="4" t="s">
        <v>316</v>
      </c>
      <c r="E712" s="4" t="s">
        <v>124</v>
      </c>
      <c r="F712" s="4" t="s">
        <v>123</v>
      </c>
      <c r="G712" s="4" t="s">
        <v>317</v>
      </c>
      <c r="H712" s="4" t="s">
        <v>318</v>
      </c>
      <c r="I712" s="4" t="s">
        <v>612</v>
      </c>
      <c r="J712" s="4" t="s">
        <v>613</v>
      </c>
      <c r="K712" s="4" t="s">
        <v>134</v>
      </c>
      <c r="L712" s="4" t="s">
        <v>614</v>
      </c>
      <c r="M712" s="4" t="s">
        <v>8</v>
      </c>
      <c r="N712" s="4" t="s">
        <v>9</v>
      </c>
      <c r="O712" s="4" t="s">
        <v>10</v>
      </c>
      <c r="P712" s="4" t="s">
        <v>131</v>
      </c>
    </row>
    <row r="713" spans="1:16">
      <c r="A713" s="5" t="s">
        <v>1125</v>
      </c>
      <c r="B713" s="7">
        <v>22</v>
      </c>
      <c r="C713" s="5" t="s">
        <v>572</v>
      </c>
      <c r="D713" s="7">
        <v>25</v>
      </c>
      <c r="E713" s="7">
        <v>426</v>
      </c>
      <c r="F713" s="6">
        <v>1</v>
      </c>
      <c r="G713" s="8" t="s">
        <v>329</v>
      </c>
      <c r="H713" s="8" t="s">
        <v>330</v>
      </c>
      <c r="I713" s="8" t="s">
        <v>1566</v>
      </c>
      <c r="J713" s="8" t="s">
        <v>1567</v>
      </c>
      <c r="K713" s="7">
        <v>14</v>
      </c>
      <c r="L713" s="6">
        <v>9.6999998092651367</v>
      </c>
      <c r="M713" s="7">
        <v>64</v>
      </c>
      <c r="N713" s="7">
        <v>5</v>
      </c>
      <c r="O713" s="7">
        <v>44</v>
      </c>
      <c r="P713" s="6">
        <v>2096.4169921875</v>
      </c>
    </row>
    <row r="714" spans="1:16">
      <c r="A714" s="5" t="s">
        <v>1125</v>
      </c>
      <c r="B714" s="7">
        <v>22</v>
      </c>
      <c r="C714" s="5" t="s">
        <v>434</v>
      </c>
      <c r="D714" s="7">
        <v>4</v>
      </c>
      <c r="E714" s="7">
        <v>58</v>
      </c>
      <c r="F714" s="6">
        <v>1</v>
      </c>
      <c r="G714" s="8" t="s">
        <v>620</v>
      </c>
      <c r="H714" s="8" t="s">
        <v>330</v>
      </c>
      <c r="I714" s="8" t="s">
        <v>1100</v>
      </c>
      <c r="J714" s="8" t="s">
        <v>1568</v>
      </c>
      <c r="K714" s="7">
        <v>4</v>
      </c>
      <c r="L714" s="6">
        <v>2</v>
      </c>
      <c r="M714" s="7">
        <v>18</v>
      </c>
      <c r="N714" s="7">
        <v>0</v>
      </c>
      <c r="O714" s="7">
        <v>9</v>
      </c>
      <c r="P714" s="6">
        <v>244.83279418945313</v>
      </c>
    </row>
    <row r="715" spans="1:16">
      <c r="A715" s="5" t="s">
        <v>1125</v>
      </c>
      <c r="B715" s="7">
        <v>22</v>
      </c>
      <c r="C715" s="5" t="s">
        <v>425</v>
      </c>
      <c r="D715" s="7">
        <v>1</v>
      </c>
      <c r="E715" s="7">
        <v>16</v>
      </c>
      <c r="F715" s="6">
        <v>1</v>
      </c>
      <c r="G715" s="8" t="s">
        <v>624</v>
      </c>
      <c r="H715" s="8" t="s">
        <v>625</v>
      </c>
      <c r="I715" s="8" t="s">
        <v>626</v>
      </c>
      <c r="J715" s="8" t="s">
        <v>610</v>
      </c>
      <c r="K715" s="7">
        <v>1</v>
      </c>
      <c r="L715" s="6">
        <v>1</v>
      </c>
      <c r="M715" s="7">
        <v>5</v>
      </c>
      <c r="N715" s="7">
        <v>5</v>
      </c>
      <c r="O715" s="7">
        <v>5</v>
      </c>
      <c r="P715" s="6">
        <v>68.833297729492188</v>
      </c>
    </row>
    <row r="716" spans="1:16">
      <c r="A716" s="5" t="s">
        <v>1125</v>
      </c>
      <c r="B716" s="7">
        <v>22</v>
      </c>
      <c r="C716" s="5" t="s">
        <v>468</v>
      </c>
      <c r="D716" s="7">
        <v>2</v>
      </c>
      <c r="E716" s="7">
        <v>21</v>
      </c>
      <c r="F716" s="6">
        <v>1</v>
      </c>
      <c r="G716" s="8" t="s">
        <v>616</v>
      </c>
      <c r="H716" s="8" t="s">
        <v>330</v>
      </c>
      <c r="I716" s="8" t="s">
        <v>1545</v>
      </c>
      <c r="J716" s="8" t="s">
        <v>1546</v>
      </c>
      <c r="K716" s="7">
        <v>1</v>
      </c>
      <c r="L716" s="6">
        <v>1</v>
      </c>
      <c r="M716" s="7">
        <v>5</v>
      </c>
      <c r="N716" s="7">
        <v>5</v>
      </c>
      <c r="O716" s="7">
        <v>5</v>
      </c>
      <c r="P716" s="6">
        <v>52.249900817871094</v>
      </c>
    </row>
    <row r="718" spans="1:16">
      <c r="A718" s="4" t="s">
        <v>62</v>
      </c>
      <c r="B718" s="4" t="s">
        <v>63</v>
      </c>
      <c r="C718" s="4" t="s">
        <v>340</v>
      </c>
      <c r="D718" s="4" t="s">
        <v>316</v>
      </c>
      <c r="E718" s="4" t="s">
        <v>124</v>
      </c>
      <c r="F718" s="4" t="s">
        <v>123</v>
      </c>
      <c r="G718" s="4" t="s">
        <v>317</v>
      </c>
      <c r="H718" s="4" t="s">
        <v>318</v>
      </c>
      <c r="I718" s="4" t="s">
        <v>612</v>
      </c>
      <c r="J718" s="4" t="s">
        <v>613</v>
      </c>
      <c r="K718" s="4" t="s">
        <v>134</v>
      </c>
      <c r="L718" s="4" t="s">
        <v>614</v>
      </c>
      <c r="M718" s="4" t="s">
        <v>8</v>
      </c>
      <c r="N718" s="4" t="s">
        <v>9</v>
      </c>
      <c r="O718" s="4" t="s">
        <v>10</v>
      </c>
      <c r="P718" s="4" t="s">
        <v>131</v>
      </c>
    </row>
    <row r="719" spans="1:16">
      <c r="A719" s="5" t="s">
        <v>1171</v>
      </c>
      <c r="B719" s="7">
        <v>12</v>
      </c>
      <c r="C719" s="5" t="s">
        <v>572</v>
      </c>
      <c r="D719" s="7">
        <v>23</v>
      </c>
      <c r="E719" s="7">
        <v>334</v>
      </c>
      <c r="F719" s="6">
        <v>1</v>
      </c>
      <c r="G719" s="8" t="s">
        <v>329</v>
      </c>
      <c r="H719" s="8" t="s">
        <v>330</v>
      </c>
      <c r="I719" s="8" t="s">
        <v>619</v>
      </c>
      <c r="J719" s="8" t="s">
        <v>607</v>
      </c>
      <c r="K719" s="7">
        <v>12</v>
      </c>
      <c r="L719" s="6">
        <v>8.8999996185302734</v>
      </c>
      <c r="M719" s="7">
        <v>100</v>
      </c>
      <c r="N719" s="7">
        <v>33</v>
      </c>
      <c r="O719" s="7">
        <v>74</v>
      </c>
      <c r="P719" s="6">
        <v>1651.000732421875</v>
      </c>
    </row>
    <row r="720" spans="1:16">
      <c r="A720" s="5" t="s">
        <v>1171</v>
      </c>
      <c r="B720" s="7">
        <v>12</v>
      </c>
      <c r="C720" s="5" t="s">
        <v>434</v>
      </c>
      <c r="D720" s="7">
        <v>4</v>
      </c>
      <c r="E720" s="7">
        <v>30</v>
      </c>
      <c r="F720" s="6">
        <v>1</v>
      </c>
      <c r="G720" s="8" t="s">
        <v>620</v>
      </c>
      <c r="H720" s="8" t="s">
        <v>330</v>
      </c>
      <c r="I720" s="8" t="s">
        <v>621</v>
      </c>
      <c r="J720" s="8" t="s">
        <v>608</v>
      </c>
      <c r="K720" s="7">
        <v>3</v>
      </c>
      <c r="L720" s="6">
        <v>1.2999999523162842</v>
      </c>
      <c r="M720" s="7">
        <v>25</v>
      </c>
      <c r="N720" s="7">
        <v>0</v>
      </c>
      <c r="O720" s="7">
        <v>11</v>
      </c>
      <c r="P720" s="6">
        <v>97.999702453613281</v>
      </c>
    </row>
    <row r="721" spans="1:16">
      <c r="A721" s="5" t="s">
        <v>1171</v>
      </c>
      <c r="B721" s="7">
        <v>12</v>
      </c>
      <c r="C721" s="5" t="s">
        <v>425</v>
      </c>
      <c r="D721" s="7">
        <v>1</v>
      </c>
      <c r="E721" s="7">
        <v>16</v>
      </c>
      <c r="F721" s="6">
        <v>1</v>
      </c>
      <c r="G721" s="8" t="s">
        <v>624</v>
      </c>
      <c r="H721" s="8" t="s">
        <v>625</v>
      </c>
      <c r="I721" s="8" t="s">
        <v>626</v>
      </c>
      <c r="J721" s="8" t="s">
        <v>610</v>
      </c>
      <c r="K721" s="7">
        <v>1</v>
      </c>
      <c r="L721" s="6">
        <v>1</v>
      </c>
      <c r="M721" s="7">
        <v>8</v>
      </c>
      <c r="N721" s="7">
        <v>8</v>
      </c>
      <c r="O721" s="7">
        <v>8</v>
      </c>
      <c r="P721" s="6">
        <v>68.833297729492188</v>
      </c>
    </row>
    <row r="722" spans="1:16">
      <c r="A722" s="5" t="s">
        <v>1171</v>
      </c>
      <c r="B722" s="7">
        <v>12</v>
      </c>
      <c r="C722" s="5" t="s">
        <v>468</v>
      </c>
      <c r="D722" s="7">
        <v>2</v>
      </c>
      <c r="E722" s="7">
        <v>16</v>
      </c>
      <c r="F722" s="6">
        <v>1</v>
      </c>
      <c r="G722" s="8" t="s">
        <v>616</v>
      </c>
      <c r="H722" s="8" t="s">
        <v>330</v>
      </c>
      <c r="I722" s="8" t="s">
        <v>617</v>
      </c>
      <c r="J722" s="8" t="s">
        <v>605</v>
      </c>
      <c r="K722" s="7">
        <v>1</v>
      </c>
      <c r="L722" s="6">
        <v>1</v>
      </c>
      <c r="M722" s="7">
        <v>8</v>
      </c>
      <c r="N722" s="7">
        <v>8</v>
      </c>
      <c r="O722" s="7">
        <v>8</v>
      </c>
      <c r="P722" s="6">
        <v>48.916599273681641</v>
      </c>
    </row>
    <row r="724" spans="1:16">
      <c r="A724" s="4" t="s">
        <v>62</v>
      </c>
      <c r="B724" s="4" t="s">
        <v>63</v>
      </c>
      <c r="C724" s="4" t="s">
        <v>340</v>
      </c>
      <c r="D724" s="4" t="s">
        <v>316</v>
      </c>
      <c r="E724" s="4" t="s">
        <v>124</v>
      </c>
      <c r="F724" s="4" t="s">
        <v>123</v>
      </c>
      <c r="G724" s="4" t="s">
        <v>317</v>
      </c>
      <c r="H724" s="4" t="s">
        <v>318</v>
      </c>
      <c r="I724" s="4" t="s">
        <v>612</v>
      </c>
      <c r="J724" s="4" t="s">
        <v>613</v>
      </c>
      <c r="K724" s="4" t="s">
        <v>134</v>
      </c>
      <c r="L724" s="4" t="s">
        <v>614</v>
      </c>
      <c r="M724" s="4" t="s">
        <v>8</v>
      </c>
      <c r="N724" s="4" t="s">
        <v>9</v>
      </c>
      <c r="O724" s="4" t="s">
        <v>10</v>
      </c>
      <c r="P724" s="4" t="s">
        <v>131</v>
      </c>
    </row>
    <row r="725" spans="1:16">
      <c r="A725" s="5" t="s">
        <v>1172</v>
      </c>
      <c r="B725" s="7">
        <v>12</v>
      </c>
      <c r="C725" s="5" t="s">
        <v>572</v>
      </c>
      <c r="D725" s="7">
        <v>23</v>
      </c>
      <c r="E725" s="7">
        <v>334</v>
      </c>
      <c r="F725" s="6">
        <v>1</v>
      </c>
      <c r="G725" s="8" t="s">
        <v>329</v>
      </c>
      <c r="H725" s="8" t="s">
        <v>330</v>
      </c>
      <c r="I725" s="8" t="s">
        <v>619</v>
      </c>
      <c r="J725" s="8" t="s">
        <v>607</v>
      </c>
      <c r="K725" s="7">
        <v>12</v>
      </c>
      <c r="L725" s="6">
        <v>8.8999996185302734</v>
      </c>
      <c r="M725" s="7">
        <v>100</v>
      </c>
      <c r="N725" s="7">
        <v>33</v>
      </c>
      <c r="O725" s="7">
        <v>74</v>
      </c>
      <c r="P725" s="6">
        <v>1651.000732421875</v>
      </c>
    </row>
    <row r="726" spans="1:16">
      <c r="A726" s="5" t="s">
        <v>1172</v>
      </c>
      <c r="B726" s="7">
        <v>12</v>
      </c>
      <c r="C726" s="5" t="s">
        <v>434</v>
      </c>
      <c r="D726" s="7">
        <v>4</v>
      </c>
      <c r="E726" s="7">
        <v>30</v>
      </c>
      <c r="F726" s="6">
        <v>1</v>
      </c>
      <c r="G726" s="8" t="s">
        <v>620</v>
      </c>
      <c r="H726" s="8" t="s">
        <v>330</v>
      </c>
      <c r="I726" s="8" t="s">
        <v>621</v>
      </c>
      <c r="J726" s="8" t="s">
        <v>608</v>
      </c>
      <c r="K726" s="7">
        <v>3</v>
      </c>
      <c r="L726" s="6">
        <v>1.2999999523162842</v>
      </c>
      <c r="M726" s="7">
        <v>25</v>
      </c>
      <c r="N726" s="7">
        <v>0</v>
      </c>
      <c r="O726" s="7">
        <v>11</v>
      </c>
      <c r="P726" s="6">
        <v>97.999702453613281</v>
      </c>
    </row>
    <row r="727" spans="1:16">
      <c r="A727" s="5" t="s">
        <v>1172</v>
      </c>
      <c r="B727" s="7">
        <v>12</v>
      </c>
      <c r="C727" s="5" t="s">
        <v>425</v>
      </c>
      <c r="D727" s="7">
        <v>1</v>
      </c>
      <c r="E727" s="7">
        <v>16</v>
      </c>
      <c r="F727" s="6">
        <v>1</v>
      </c>
      <c r="G727" s="8" t="s">
        <v>624</v>
      </c>
      <c r="H727" s="8" t="s">
        <v>625</v>
      </c>
      <c r="I727" s="8" t="s">
        <v>626</v>
      </c>
      <c r="J727" s="8" t="s">
        <v>610</v>
      </c>
      <c r="K727" s="7">
        <v>1</v>
      </c>
      <c r="L727" s="6">
        <v>1</v>
      </c>
      <c r="M727" s="7">
        <v>8</v>
      </c>
      <c r="N727" s="7">
        <v>8</v>
      </c>
      <c r="O727" s="7">
        <v>8</v>
      </c>
      <c r="P727" s="6">
        <v>68.833297729492188</v>
      </c>
    </row>
    <row r="728" spans="1:16">
      <c r="A728" s="5" t="s">
        <v>1172</v>
      </c>
      <c r="B728" s="7">
        <v>12</v>
      </c>
      <c r="C728" s="5" t="s">
        <v>468</v>
      </c>
      <c r="D728" s="7">
        <v>2</v>
      </c>
      <c r="E728" s="7">
        <v>16</v>
      </c>
      <c r="F728" s="6">
        <v>1</v>
      </c>
      <c r="G728" s="8" t="s">
        <v>616</v>
      </c>
      <c r="H728" s="8" t="s">
        <v>330</v>
      </c>
      <c r="I728" s="8" t="s">
        <v>617</v>
      </c>
      <c r="J728" s="8" t="s">
        <v>605</v>
      </c>
      <c r="K728" s="7">
        <v>1</v>
      </c>
      <c r="L728" s="6">
        <v>1</v>
      </c>
      <c r="M728" s="7">
        <v>8</v>
      </c>
      <c r="N728" s="7">
        <v>8</v>
      </c>
      <c r="O728" s="7">
        <v>8</v>
      </c>
      <c r="P728" s="6">
        <v>48.916599273681641</v>
      </c>
    </row>
    <row r="730" spans="1:16">
      <c r="A730" s="4" t="s">
        <v>62</v>
      </c>
      <c r="B730" s="4" t="s">
        <v>63</v>
      </c>
      <c r="C730" s="4" t="s">
        <v>340</v>
      </c>
      <c r="D730" s="4" t="s">
        <v>316</v>
      </c>
      <c r="E730" s="4" t="s">
        <v>124</v>
      </c>
      <c r="F730" s="4" t="s">
        <v>123</v>
      </c>
      <c r="G730" s="4" t="s">
        <v>317</v>
      </c>
      <c r="H730" s="4" t="s">
        <v>318</v>
      </c>
      <c r="I730" s="4" t="s">
        <v>612</v>
      </c>
      <c r="J730" s="4" t="s">
        <v>613</v>
      </c>
      <c r="K730" s="4" t="s">
        <v>134</v>
      </c>
      <c r="L730" s="4" t="s">
        <v>614</v>
      </c>
      <c r="M730" s="4" t="s">
        <v>8</v>
      </c>
      <c r="N730" s="4" t="s">
        <v>9</v>
      </c>
      <c r="O730" s="4" t="s">
        <v>10</v>
      </c>
      <c r="P730" s="4" t="s">
        <v>131</v>
      </c>
    </row>
    <row r="731" spans="1:16">
      <c r="A731" s="5" t="s">
        <v>1173</v>
      </c>
      <c r="B731" s="7">
        <v>3</v>
      </c>
      <c r="C731" s="5" t="s">
        <v>572</v>
      </c>
      <c r="D731" s="7">
        <v>6</v>
      </c>
      <c r="E731" s="7">
        <v>57</v>
      </c>
      <c r="F731" s="6">
        <v>1</v>
      </c>
      <c r="G731" s="8" t="s">
        <v>1092</v>
      </c>
      <c r="H731" s="8" t="s">
        <v>330</v>
      </c>
      <c r="I731" s="8" t="s">
        <v>1569</v>
      </c>
      <c r="J731" s="8" t="s">
        <v>1570</v>
      </c>
      <c r="K731" s="7">
        <v>3</v>
      </c>
      <c r="L731" s="6">
        <v>1.5</v>
      </c>
      <c r="M731" s="7">
        <v>100</v>
      </c>
      <c r="N731" s="7">
        <v>33</v>
      </c>
      <c r="O731" s="7">
        <v>51</v>
      </c>
      <c r="P731" s="6">
        <v>301.91650390625</v>
      </c>
    </row>
    <row r="732" spans="1:16">
      <c r="A732" s="5" t="s">
        <v>1173</v>
      </c>
      <c r="B732" s="7">
        <v>3</v>
      </c>
      <c r="C732" s="5" t="s">
        <v>434</v>
      </c>
      <c r="D732" s="7">
        <v>3</v>
      </c>
      <c r="E732" s="7">
        <v>18</v>
      </c>
      <c r="F732" s="6">
        <v>1</v>
      </c>
      <c r="G732" s="8" t="s">
        <v>1571</v>
      </c>
      <c r="H732" s="8" t="s">
        <v>707</v>
      </c>
      <c r="I732" s="8" t="s">
        <v>941</v>
      </c>
      <c r="J732" s="8" t="s">
        <v>1572</v>
      </c>
      <c r="K732" s="7">
        <v>3</v>
      </c>
      <c r="L732" s="6">
        <v>1.2999999523162842</v>
      </c>
      <c r="M732" s="7">
        <v>100</v>
      </c>
      <c r="N732" s="7">
        <v>33</v>
      </c>
      <c r="O732" s="7">
        <v>42</v>
      </c>
      <c r="P732" s="6">
        <v>106.58329772949219</v>
      </c>
    </row>
    <row r="733" spans="1:16">
      <c r="A733" s="5" t="s">
        <v>1173</v>
      </c>
      <c r="B733" s="7">
        <v>3</v>
      </c>
      <c r="C733" s="5" t="s">
        <v>468</v>
      </c>
      <c r="D733" s="7">
        <v>2</v>
      </c>
      <c r="E733" s="7">
        <v>4</v>
      </c>
      <c r="F733" s="6">
        <v>1</v>
      </c>
      <c r="G733" s="8" t="s">
        <v>259</v>
      </c>
      <c r="H733" s="8" t="s">
        <v>330</v>
      </c>
      <c r="I733" s="8" t="s">
        <v>1400</v>
      </c>
      <c r="J733" s="8" t="s">
        <v>1551</v>
      </c>
      <c r="K733" s="7">
        <v>1</v>
      </c>
      <c r="L733" s="6">
        <v>1</v>
      </c>
      <c r="M733" s="7">
        <v>33</v>
      </c>
      <c r="N733" s="7">
        <v>33</v>
      </c>
      <c r="O733" s="7">
        <v>33</v>
      </c>
      <c r="P733" s="6">
        <v>1.4165999889373779</v>
      </c>
    </row>
    <row r="735" spans="1:16">
      <c r="A735" s="4" t="s">
        <v>62</v>
      </c>
      <c r="B735" s="4" t="s">
        <v>63</v>
      </c>
      <c r="C735" s="4" t="s">
        <v>340</v>
      </c>
      <c r="D735" s="4" t="s">
        <v>316</v>
      </c>
      <c r="E735" s="4" t="s">
        <v>124</v>
      </c>
      <c r="F735" s="4" t="s">
        <v>123</v>
      </c>
      <c r="G735" s="4" t="s">
        <v>317</v>
      </c>
      <c r="H735" s="4" t="s">
        <v>318</v>
      </c>
      <c r="I735" s="4" t="s">
        <v>612</v>
      </c>
      <c r="J735" s="4" t="s">
        <v>613</v>
      </c>
      <c r="K735" s="4" t="s">
        <v>134</v>
      </c>
      <c r="L735" s="4" t="s">
        <v>614</v>
      </c>
      <c r="M735" s="4" t="s">
        <v>8</v>
      </c>
      <c r="N735" s="4" t="s">
        <v>9</v>
      </c>
      <c r="O735" s="4" t="s">
        <v>10</v>
      </c>
      <c r="P735" s="4" t="s">
        <v>131</v>
      </c>
    </row>
    <row r="736" spans="1:16">
      <c r="A736" s="5" t="s">
        <v>233</v>
      </c>
      <c r="B736" s="7">
        <v>1</v>
      </c>
      <c r="C736" s="5" t="s">
        <v>572</v>
      </c>
      <c r="D736" s="7">
        <v>4</v>
      </c>
      <c r="E736" s="7">
        <v>7</v>
      </c>
      <c r="F736" s="6">
        <v>1</v>
      </c>
      <c r="G736" s="8" t="s">
        <v>525</v>
      </c>
      <c r="H736" s="8" t="s">
        <v>280</v>
      </c>
      <c r="I736" s="8" t="s">
        <v>935</v>
      </c>
      <c r="J736" s="8" t="s">
        <v>234</v>
      </c>
      <c r="K736" s="7">
        <v>1</v>
      </c>
      <c r="L736" s="6">
        <v>1</v>
      </c>
      <c r="M736" s="7">
        <v>100</v>
      </c>
      <c r="N736" s="7">
        <v>100</v>
      </c>
      <c r="O736" s="7">
        <v>100</v>
      </c>
      <c r="P736" s="6">
        <v>10.58329963684082</v>
      </c>
    </row>
    <row r="738" spans="1:16">
      <c r="A738" s="4" t="s">
        <v>62</v>
      </c>
      <c r="B738" s="4" t="s">
        <v>63</v>
      </c>
      <c r="C738" s="4" t="s">
        <v>340</v>
      </c>
      <c r="D738" s="4" t="s">
        <v>316</v>
      </c>
      <c r="E738" s="4" t="s">
        <v>124</v>
      </c>
      <c r="F738" s="4" t="s">
        <v>123</v>
      </c>
      <c r="G738" s="4" t="s">
        <v>317</v>
      </c>
      <c r="H738" s="4" t="s">
        <v>318</v>
      </c>
      <c r="I738" s="4" t="s">
        <v>612</v>
      </c>
      <c r="J738" s="4" t="s">
        <v>613</v>
      </c>
      <c r="K738" s="4" t="s">
        <v>134</v>
      </c>
      <c r="L738" s="4" t="s">
        <v>614</v>
      </c>
      <c r="M738" s="4" t="s">
        <v>8</v>
      </c>
      <c r="N738" s="4" t="s">
        <v>9</v>
      </c>
      <c r="O738" s="4" t="s">
        <v>10</v>
      </c>
      <c r="P738" s="4" t="s">
        <v>131</v>
      </c>
    </row>
    <row r="739" spans="1:16">
      <c r="A739" s="5" t="s">
        <v>210</v>
      </c>
      <c r="B739" s="7">
        <v>1</v>
      </c>
      <c r="C739" s="5" t="s">
        <v>434</v>
      </c>
      <c r="D739" s="7">
        <v>3</v>
      </c>
      <c r="E739" s="7">
        <v>11</v>
      </c>
      <c r="F739" s="6">
        <v>1</v>
      </c>
      <c r="G739" s="8" t="s">
        <v>1119</v>
      </c>
      <c r="H739" s="8" t="s">
        <v>576</v>
      </c>
      <c r="I739" s="8" t="s">
        <v>1120</v>
      </c>
      <c r="J739" s="8" t="s">
        <v>211</v>
      </c>
      <c r="K739" s="7">
        <v>1</v>
      </c>
      <c r="L739" s="6">
        <v>1</v>
      </c>
      <c r="M739" s="7">
        <v>100</v>
      </c>
      <c r="N739" s="7">
        <v>100</v>
      </c>
      <c r="O739" s="7">
        <v>100</v>
      </c>
      <c r="P739" s="6">
        <v>76.083396911621094</v>
      </c>
    </row>
    <row r="741" spans="1:16">
      <c r="A741" s="4" t="s">
        <v>62</v>
      </c>
      <c r="B741" s="4" t="s">
        <v>63</v>
      </c>
      <c r="C741" s="4" t="s">
        <v>340</v>
      </c>
      <c r="D741" s="4" t="s">
        <v>316</v>
      </c>
      <c r="E741" s="4" t="s">
        <v>124</v>
      </c>
      <c r="F741" s="4" t="s">
        <v>123</v>
      </c>
      <c r="G741" s="4" t="s">
        <v>317</v>
      </c>
      <c r="H741" s="4" t="s">
        <v>318</v>
      </c>
      <c r="I741" s="4" t="s">
        <v>612</v>
      </c>
      <c r="J741" s="4" t="s">
        <v>613</v>
      </c>
      <c r="K741" s="4" t="s">
        <v>134</v>
      </c>
      <c r="L741" s="4" t="s">
        <v>614</v>
      </c>
      <c r="M741" s="4" t="s">
        <v>8</v>
      </c>
      <c r="N741" s="4" t="s">
        <v>9</v>
      </c>
      <c r="O741" s="4" t="s">
        <v>10</v>
      </c>
      <c r="P741" s="4" t="s">
        <v>131</v>
      </c>
    </row>
    <row r="742" spans="1:16">
      <c r="A742" s="5" t="s">
        <v>258</v>
      </c>
      <c r="B742" s="7">
        <v>1</v>
      </c>
      <c r="C742" s="5" t="s">
        <v>572</v>
      </c>
      <c r="D742" s="7">
        <v>1</v>
      </c>
      <c r="E742" s="7">
        <v>1</v>
      </c>
      <c r="F742" s="6">
        <v>1</v>
      </c>
      <c r="G742" s="8" t="s">
        <v>259</v>
      </c>
      <c r="H742" s="8" t="s">
        <v>259</v>
      </c>
      <c r="I742" s="8" t="s">
        <v>259</v>
      </c>
      <c r="J742" s="8" t="s">
        <v>259</v>
      </c>
      <c r="K742" s="7">
        <v>1</v>
      </c>
      <c r="L742" s="6">
        <v>1</v>
      </c>
      <c r="M742" s="7">
        <v>100</v>
      </c>
      <c r="N742" s="7">
        <v>100</v>
      </c>
      <c r="O742" s="7">
        <v>100</v>
      </c>
      <c r="P742" s="6">
        <v>0.75</v>
      </c>
    </row>
    <row r="744" spans="1:16">
      <c r="A744" s="4" t="s">
        <v>62</v>
      </c>
      <c r="B744" s="4" t="s">
        <v>63</v>
      </c>
      <c r="C744" s="4" t="s">
        <v>340</v>
      </c>
      <c r="D744" s="4" t="s">
        <v>316</v>
      </c>
      <c r="E744" s="4" t="s">
        <v>124</v>
      </c>
      <c r="F744" s="4" t="s">
        <v>123</v>
      </c>
      <c r="G744" s="4" t="s">
        <v>317</v>
      </c>
      <c r="H744" s="4" t="s">
        <v>318</v>
      </c>
      <c r="I744" s="4" t="s">
        <v>612</v>
      </c>
      <c r="J744" s="4" t="s">
        <v>613</v>
      </c>
      <c r="K744" s="4" t="s">
        <v>134</v>
      </c>
      <c r="L744" s="4" t="s">
        <v>614</v>
      </c>
      <c r="M744" s="4" t="s">
        <v>8</v>
      </c>
      <c r="N744" s="4" t="s">
        <v>9</v>
      </c>
      <c r="O744" s="4" t="s">
        <v>10</v>
      </c>
      <c r="P744" s="4" t="s">
        <v>131</v>
      </c>
    </row>
    <row r="745" spans="1:16">
      <c r="A745" s="5" t="s">
        <v>241</v>
      </c>
      <c r="B745" s="7">
        <v>1</v>
      </c>
      <c r="C745" s="5" t="s">
        <v>434</v>
      </c>
      <c r="D745" s="7">
        <v>1</v>
      </c>
      <c r="E745" s="7">
        <v>1</v>
      </c>
      <c r="F745" s="6">
        <v>1</v>
      </c>
      <c r="G745" s="8" t="s">
        <v>778</v>
      </c>
      <c r="H745" s="8" t="s">
        <v>778</v>
      </c>
      <c r="I745" s="8" t="s">
        <v>778</v>
      </c>
      <c r="J745" s="8" t="s">
        <v>242</v>
      </c>
      <c r="K745" s="7">
        <v>1</v>
      </c>
      <c r="L745" s="6">
        <v>0.5</v>
      </c>
      <c r="M745" s="7">
        <v>100</v>
      </c>
      <c r="N745" s="7">
        <v>0</v>
      </c>
      <c r="O745" s="7">
        <v>50</v>
      </c>
      <c r="P745" s="6">
        <v>8.3332996368408203</v>
      </c>
    </row>
    <row r="747" spans="1:16">
      <c r="A747" s="4" t="s">
        <v>62</v>
      </c>
      <c r="B747" s="4" t="s">
        <v>63</v>
      </c>
      <c r="C747" s="4" t="s">
        <v>340</v>
      </c>
      <c r="D747" s="4" t="s">
        <v>316</v>
      </c>
      <c r="E747" s="4" t="s">
        <v>124</v>
      </c>
      <c r="F747" s="4" t="s">
        <v>123</v>
      </c>
      <c r="G747" s="4" t="s">
        <v>317</v>
      </c>
      <c r="H747" s="4" t="s">
        <v>318</v>
      </c>
      <c r="I747" s="4" t="s">
        <v>612</v>
      </c>
      <c r="J747" s="4" t="s">
        <v>613</v>
      </c>
      <c r="K747" s="4" t="s">
        <v>134</v>
      </c>
      <c r="L747" s="4" t="s">
        <v>614</v>
      </c>
      <c r="M747" s="4" t="s">
        <v>8</v>
      </c>
      <c r="N747" s="4" t="s">
        <v>9</v>
      </c>
      <c r="O747" s="4" t="s">
        <v>10</v>
      </c>
      <c r="P747" s="4" t="s">
        <v>131</v>
      </c>
    </row>
    <row r="748" spans="1:16">
      <c r="A748" s="5" t="s">
        <v>157</v>
      </c>
      <c r="B748" s="7">
        <v>1</v>
      </c>
      <c r="C748" s="5" t="s">
        <v>434</v>
      </c>
      <c r="D748" s="7">
        <v>3</v>
      </c>
      <c r="E748" s="7">
        <v>20</v>
      </c>
      <c r="F748" s="6">
        <v>1</v>
      </c>
      <c r="G748" s="8" t="s">
        <v>1095</v>
      </c>
      <c r="H748" s="8" t="s">
        <v>540</v>
      </c>
      <c r="I748" s="8" t="s">
        <v>1552</v>
      </c>
      <c r="J748" s="8" t="s">
        <v>158</v>
      </c>
      <c r="K748" s="7">
        <v>1</v>
      </c>
      <c r="L748" s="6">
        <v>1</v>
      </c>
      <c r="M748" s="7">
        <v>100</v>
      </c>
      <c r="N748" s="7">
        <v>100</v>
      </c>
      <c r="O748" s="7">
        <v>100</v>
      </c>
      <c r="P748" s="6">
        <v>406.99990844726562</v>
      </c>
    </row>
    <row r="750" spans="1:16">
      <c r="A750" s="4" t="s">
        <v>62</v>
      </c>
      <c r="B750" s="4" t="s">
        <v>63</v>
      </c>
      <c r="C750" s="4" t="s">
        <v>340</v>
      </c>
      <c r="D750" s="4" t="s">
        <v>316</v>
      </c>
      <c r="E750" s="4" t="s">
        <v>124</v>
      </c>
      <c r="F750" s="4" t="s">
        <v>123</v>
      </c>
      <c r="G750" s="4" t="s">
        <v>317</v>
      </c>
      <c r="H750" s="4" t="s">
        <v>318</v>
      </c>
      <c r="I750" s="4" t="s">
        <v>612</v>
      </c>
      <c r="J750" s="4" t="s">
        <v>613</v>
      </c>
      <c r="K750" s="4" t="s">
        <v>134</v>
      </c>
      <c r="L750" s="4" t="s">
        <v>614</v>
      </c>
      <c r="M750" s="4" t="s">
        <v>8</v>
      </c>
      <c r="N750" s="4" t="s">
        <v>9</v>
      </c>
      <c r="O750" s="4" t="s">
        <v>10</v>
      </c>
      <c r="P750" s="4" t="s">
        <v>131</v>
      </c>
    </row>
    <row r="751" spans="1:16">
      <c r="A751" s="5" t="s">
        <v>224</v>
      </c>
      <c r="B751" s="7">
        <v>2</v>
      </c>
      <c r="C751" s="5" t="s">
        <v>572</v>
      </c>
      <c r="D751" s="7">
        <v>2</v>
      </c>
      <c r="E751" s="7">
        <v>9</v>
      </c>
      <c r="F751" s="6">
        <v>1</v>
      </c>
      <c r="G751" s="8" t="s">
        <v>1122</v>
      </c>
      <c r="H751" s="8" t="s">
        <v>707</v>
      </c>
      <c r="I751" s="8" t="s">
        <v>1123</v>
      </c>
      <c r="J751" s="8" t="s">
        <v>225</v>
      </c>
      <c r="K751" s="7">
        <v>1</v>
      </c>
      <c r="L751" s="6">
        <v>1</v>
      </c>
      <c r="M751" s="7">
        <v>50</v>
      </c>
      <c r="N751" s="7">
        <v>50</v>
      </c>
      <c r="O751" s="7">
        <v>50</v>
      </c>
      <c r="P751" s="6">
        <v>34.916698455810547</v>
      </c>
    </row>
    <row r="753" spans="1:16">
      <c r="A753" s="4" t="s">
        <v>62</v>
      </c>
      <c r="B753" s="4" t="s">
        <v>63</v>
      </c>
      <c r="C753" s="4" t="s">
        <v>340</v>
      </c>
      <c r="D753" s="4" t="s">
        <v>316</v>
      </c>
      <c r="E753" s="4" t="s">
        <v>124</v>
      </c>
      <c r="F753" s="4" t="s">
        <v>123</v>
      </c>
      <c r="G753" s="4" t="s">
        <v>317</v>
      </c>
      <c r="H753" s="4" t="s">
        <v>318</v>
      </c>
      <c r="I753" s="4" t="s">
        <v>612</v>
      </c>
      <c r="J753" s="4" t="s">
        <v>613</v>
      </c>
      <c r="K753" s="4" t="s">
        <v>134</v>
      </c>
      <c r="L753" s="4" t="s">
        <v>614</v>
      </c>
      <c r="M753" s="4" t="s">
        <v>8</v>
      </c>
      <c r="N753" s="4" t="s">
        <v>9</v>
      </c>
      <c r="O753" s="4" t="s">
        <v>10</v>
      </c>
      <c r="P753" s="4" t="s">
        <v>131</v>
      </c>
    </row>
    <row r="754" spans="1:16">
      <c r="A754" s="5" t="s">
        <v>201</v>
      </c>
      <c r="B754" s="7">
        <v>1</v>
      </c>
      <c r="C754" s="5" t="s">
        <v>572</v>
      </c>
      <c r="D754" s="7">
        <v>1</v>
      </c>
      <c r="E754" s="7">
        <v>18</v>
      </c>
      <c r="F754" s="6">
        <v>1</v>
      </c>
      <c r="G754" s="8" t="s">
        <v>1113</v>
      </c>
      <c r="H754" s="8" t="s">
        <v>330</v>
      </c>
      <c r="I754" s="8" t="s">
        <v>1238</v>
      </c>
      <c r="J754" s="8" t="s">
        <v>1573</v>
      </c>
      <c r="K754" s="7">
        <v>1</v>
      </c>
      <c r="L754" s="6">
        <v>0.89999997615814209</v>
      </c>
      <c r="M754" s="7">
        <v>100</v>
      </c>
      <c r="N754" s="7">
        <v>0</v>
      </c>
      <c r="O754" s="7">
        <v>88</v>
      </c>
      <c r="P754" s="6">
        <v>97.249900817871094</v>
      </c>
    </row>
    <row r="755" spans="1:16">
      <c r="A755" s="5" t="s">
        <v>201</v>
      </c>
      <c r="B755" s="7">
        <v>1</v>
      </c>
      <c r="C755" s="5" t="s">
        <v>434</v>
      </c>
      <c r="D755" s="7">
        <v>3</v>
      </c>
      <c r="E755" s="7">
        <v>9</v>
      </c>
      <c r="F755" s="6">
        <v>1</v>
      </c>
      <c r="G755" s="8" t="s">
        <v>1574</v>
      </c>
      <c r="H755" s="8" t="s">
        <v>330</v>
      </c>
      <c r="I755" s="8" t="s">
        <v>493</v>
      </c>
      <c r="J755" s="8" t="s">
        <v>1575</v>
      </c>
      <c r="K755" s="7">
        <v>1</v>
      </c>
      <c r="L755" s="6">
        <v>0.60000002384185791</v>
      </c>
      <c r="M755" s="7">
        <v>100</v>
      </c>
      <c r="N755" s="7">
        <v>0</v>
      </c>
      <c r="O755" s="7">
        <v>60</v>
      </c>
      <c r="P755" s="6">
        <v>31.916500091552734</v>
      </c>
    </row>
    <row r="756" spans="1:16">
      <c r="A756" s="5" t="s">
        <v>201</v>
      </c>
      <c r="B756" s="7">
        <v>1</v>
      </c>
      <c r="C756" s="5" t="s">
        <v>468</v>
      </c>
      <c r="D756" s="7">
        <v>1</v>
      </c>
      <c r="E756" s="7">
        <v>1</v>
      </c>
      <c r="F756" s="6">
        <v>1</v>
      </c>
      <c r="G756" s="8" t="s">
        <v>594</v>
      </c>
      <c r="H756" s="8" t="s">
        <v>594</v>
      </c>
      <c r="I756" s="8" t="s">
        <v>594</v>
      </c>
      <c r="J756" s="8" t="s">
        <v>594</v>
      </c>
      <c r="K756" s="7">
        <v>1</v>
      </c>
      <c r="L756" s="6">
        <v>1</v>
      </c>
      <c r="M756" s="7">
        <v>100</v>
      </c>
      <c r="N756" s="7">
        <v>100</v>
      </c>
      <c r="O756" s="7">
        <v>100</v>
      </c>
      <c r="P756" s="6">
        <v>1.916700005531311</v>
      </c>
    </row>
    <row r="758" spans="1:16">
      <c r="A758" s="4" t="s">
        <v>62</v>
      </c>
      <c r="B758" s="4" t="s">
        <v>63</v>
      </c>
      <c r="C758" s="4" t="s">
        <v>340</v>
      </c>
      <c r="D758" s="4" t="s">
        <v>316</v>
      </c>
      <c r="E758" s="4" t="s">
        <v>124</v>
      </c>
      <c r="F758" s="4" t="s">
        <v>123</v>
      </c>
      <c r="G758" s="4" t="s">
        <v>317</v>
      </c>
      <c r="H758" s="4" t="s">
        <v>318</v>
      </c>
      <c r="I758" s="4" t="s">
        <v>612</v>
      </c>
      <c r="J758" s="4" t="s">
        <v>613</v>
      </c>
      <c r="K758" s="4" t="s">
        <v>134</v>
      </c>
      <c r="L758" s="4" t="s">
        <v>614</v>
      </c>
      <c r="M758" s="4" t="s">
        <v>8</v>
      </c>
      <c r="N758" s="4" t="s">
        <v>9</v>
      </c>
      <c r="O758" s="4" t="s">
        <v>10</v>
      </c>
      <c r="P758" s="4" t="s">
        <v>131</v>
      </c>
    </row>
    <row r="759" spans="1:16">
      <c r="A759" s="5" t="s">
        <v>152</v>
      </c>
      <c r="B759" s="7">
        <v>4</v>
      </c>
      <c r="C759" s="5" t="s">
        <v>572</v>
      </c>
      <c r="D759" s="7">
        <v>15</v>
      </c>
      <c r="E759" s="7">
        <v>91</v>
      </c>
      <c r="F759" s="6">
        <v>1</v>
      </c>
      <c r="G759" s="8" t="s">
        <v>1554</v>
      </c>
      <c r="H759" s="8" t="s">
        <v>330</v>
      </c>
      <c r="I759" s="8" t="s">
        <v>1576</v>
      </c>
      <c r="J759" s="8" t="s">
        <v>1577</v>
      </c>
      <c r="K759" s="7">
        <v>4</v>
      </c>
      <c r="L759" s="6">
        <v>3</v>
      </c>
      <c r="M759" s="7">
        <v>100</v>
      </c>
      <c r="N759" s="7">
        <v>25</v>
      </c>
      <c r="O759" s="7">
        <v>75</v>
      </c>
      <c r="P759" s="6">
        <v>429.75</v>
      </c>
    </row>
    <row r="761" spans="1:16">
      <c r="A761" s="4" t="s">
        <v>62</v>
      </c>
      <c r="B761" s="4" t="s">
        <v>63</v>
      </c>
      <c r="C761" s="4" t="s">
        <v>340</v>
      </c>
      <c r="D761" s="4" t="s">
        <v>316</v>
      </c>
      <c r="E761" s="4" t="s">
        <v>124</v>
      </c>
      <c r="F761" s="4" t="s">
        <v>123</v>
      </c>
      <c r="G761" s="4" t="s">
        <v>317</v>
      </c>
      <c r="H761" s="4" t="s">
        <v>318</v>
      </c>
      <c r="I761" s="4" t="s">
        <v>612</v>
      </c>
      <c r="J761" s="4" t="s">
        <v>613</v>
      </c>
      <c r="K761" s="4" t="s">
        <v>134</v>
      </c>
      <c r="L761" s="4" t="s">
        <v>614</v>
      </c>
      <c r="M761" s="4" t="s">
        <v>8</v>
      </c>
      <c r="N761" s="4" t="s">
        <v>9</v>
      </c>
      <c r="O761" s="4" t="s">
        <v>10</v>
      </c>
      <c r="P761" s="4" t="s">
        <v>131</v>
      </c>
    </row>
    <row r="762" spans="1:16">
      <c r="A762" s="5" t="s">
        <v>152</v>
      </c>
      <c r="B762" s="7">
        <v>1</v>
      </c>
      <c r="C762" s="5" t="s">
        <v>572</v>
      </c>
      <c r="D762" s="7">
        <v>12</v>
      </c>
      <c r="E762" s="7">
        <v>42</v>
      </c>
      <c r="F762" s="6">
        <v>1</v>
      </c>
      <c r="G762" s="8" t="s">
        <v>1101</v>
      </c>
      <c r="H762" s="8" t="s">
        <v>330</v>
      </c>
      <c r="I762" s="8" t="s">
        <v>1578</v>
      </c>
      <c r="J762" s="8" t="s">
        <v>1579</v>
      </c>
      <c r="K762" s="7">
        <v>1</v>
      </c>
      <c r="L762" s="6">
        <v>1</v>
      </c>
      <c r="M762" s="7">
        <v>100</v>
      </c>
      <c r="N762" s="7">
        <v>100</v>
      </c>
      <c r="O762" s="7">
        <v>100</v>
      </c>
      <c r="P762" s="6">
        <v>167.50030517578125</v>
      </c>
    </row>
    <row r="764" spans="1:16">
      <c r="A764" s="4" t="s">
        <v>62</v>
      </c>
      <c r="B764" s="4" t="s">
        <v>63</v>
      </c>
      <c r="C764" s="4" t="s">
        <v>340</v>
      </c>
      <c r="D764" s="4" t="s">
        <v>316</v>
      </c>
      <c r="E764" s="4" t="s">
        <v>124</v>
      </c>
      <c r="F764" s="4" t="s">
        <v>123</v>
      </c>
      <c r="G764" s="4" t="s">
        <v>317</v>
      </c>
      <c r="H764" s="4" t="s">
        <v>318</v>
      </c>
      <c r="I764" s="4" t="s">
        <v>612</v>
      </c>
      <c r="J764" s="4" t="s">
        <v>613</v>
      </c>
      <c r="K764" s="4" t="s">
        <v>134</v>
      </c>
      <c r="L764" s="4" t="s">
        <v>614</v>
      </c>
      <c r="M764" s="4" t="s">
        <v>8</v>
      </c>
      <c r="N764" s="4" t="s">
        <v>9</v>
      </c>
      <c r="O764" s="4" t="s">
        <v>10</v>
      </c>
      <c r="P764" s="4" t="s">
        <v>131</v>
      </c>
    </row>
    <row r="765" spans="1:16">
      <c r="A765" s="5" t="s">
        <v>152</v>
      </c>
      <c r="B765" s="7">
        <v>1</v>
      </c>
      <c r="C765" s="5" t="s">
        <v>572</v>
      </c>
      <c r="D765" s="7">
        <v>12</v>
      </c>
      <c r="E765" s="7">
        <v>31</v>
      </c>
      <c r="F765" s="6">
        <v>1</v>
      </c>
      <c r="G765" s="8" t="s">
        <v>1103</v>
      </c>
      <c r="H765" s="8" t="s">
        <v>330</v>
      </c>
      <c r="I765" s="8" t="s">
        <v>1580</v>
      </c>
      <c r="J765" s="8" t="s">
        <v>648</v>
      </c>
      <c r="K765" s="7">
        <v>1</v>
      </c>
      <c r="L765" s="6">
        <v>0.89999997615814209</v>
      </c>
      <c r="M765" s="7">
        <v>100</v>
      </c>
      <c r="N765" s="7">
        <v>0</v>
      </c>
      <c r="O765" s="7">
        <v>90</v>
      </c>
      <c r="P765" s="6">
        <v>163.41670227050781</v>
      </c>
    </row>
    <row r="767" spans="1:16">
      <c r="A767" s="4" t="s">
        <v>62</v>
      </c>
      <c r="B767" s="4" t="s">
        <v>63</v>
      </c>
      <c r="C767" s="4" t="s">
        <v>340</v>
      </c>
      <c r="D767" s="4" t="s">
        <v>316</v>
      </c>
      <c r="E767" s="4" t="s">
        <v>124</v>
      </c>
      <c r="F767" s="4" t="s">
        <v>123</v>
      </c>
      <c r="G767" s="4" t="s">
        <v>317</v>
      </c>
      <c r="H767" s="4" t="s">
        <v>318</v>
      </c>
      <c r="I767" s="4" t="s">
        <v>612</v>
      </c>
      <c r="J767" s="4" t="s">
        <v>613</v>
      </c>
      <c r="K767" s="4" t="s">
        <v>134</v>
      </c>
      <c r="L767" s="4" t="s">
        <v>614</v>
      </c>
      <c r="M767" s="4" t="s">
        <v>8</v>
      </c>
      <c r="N767" s="4" t="s">
        <v>9</v>
      </c>
      <c r="O767" s="4" t="s">
        <v>10</v>
      </c>
      <c r="P767" s="4" t="s">
        <v>131</v>
      </c>
    </row>
    <row r="768" spans="1:16">
      <c r="A768" s="5" t="s">
        <v>152</v>
      </c>
      <c r="B768" s="7">
        <v>1</v>
      </c>
      <c r="C768" s="5" t="s">
        <v>572</v>
      </c>
      <c r="D768" s="7">
        <v>10</v>
      </c>
      <c r="E768" s="7">
        <v>34</v>
      </c>
      <c r="F768" s="6">
        <v>1</v>
      </c>
      <c r="G768" s="8" t="s">
        <v>1581</v>
      </c>
      <c r="H768" s="8" t="s">
        <v>330</v>
      </c>
      <c r="I768" s="8" t="s">
        <v>1582</v>
      </c>
      <c r="J768" s="8" t="s">
        <v>1583</v>
      </c>
      <c r="K768" s="7">
        <v>1</v>
      </c>
      <c r="L768" s="6">
        <v>1</v>
      </c>
      <c r="M768" s="7">
        <v>100</v>
      </c>
      <c r="N768" s="7">
        <v>0</v>
      </c>
      <c r="O768" s="7">
        <v>95</v>
      </c>
      <c r="P768" s="6">
        <v>153.75019836425781</v>
      </c>
    </row>
    <row r="770" spans="1:16">
      <c r="A770" s="4" t="s">
        <v>62</v>
      </c>
      <c r="B770" s="4" t="s">
        <v>63</v>
      </c>
      <c r="C770" s="4" t="s">
        <v>340</v>
      </c>
      <c r="D770" s="4" t="s">
        <v>316</v>
      </c>
      <c r="E770" s="4" t="s">
        <v>124</v>
      </c>
      <c r="F770" s="4" t="s">
        <v>123</v>
      </c>
      <c r="G770" s="4" t="s">
        <v>317</v>
      </c>
      <c r="H770" s="4" t="s">
        <v>318</v>
      </c>
      <c r="I770" s="4" t="s">
        <v>612</v>
      </c>
      <c r="J770" s="4" t="s">
        <v>613</v>
      </c>
      <c r="K770" s="4" t="s">
        <v>134</v>
      </c>
      <c r="L770" s="4" t="s">
        <v>614</v>
      </c>
      <c r="M770" s="4" t="s">
        <v>8</v>
      </c>
      <c r="N770" s="4" t="s">
        <v>9</v>
      </c>
      <c r="O770" s="4" t="s">
        <v>10</v>
      </c>
      <c r="P770" s="4" t="s">
        <v>131</v>
      </c>
    </row>
    <row r="771" spans="1:16">
      <c r="A771" s="5" t="s">
        <v>152</v>
      </c>
      <c r="B771" s="7">
        <v>1</v>
      </c>
      <c r="C771" s="5" t="s">
        <v>572</v>
      </c>
      <c r="D771" s="7">
        <v>11</v>
      </c>
      <c r="E771" s="7">
        <v>47</v>
      </c>
      <c r="F771" s="6">
        <v>1</v>
      </c>
      <c r="G771" s="8" t="s">
        <v>1107</v>
      </c>
      <c r="H771" s="8" t="s">
        <v>330</v>
      </c>
      <c r="I771" s="8" t="s">
        <v>526</v>
      </c>
      <c r="J771" s="8" t="s">
        <v>1584</v>
      </c>
      <c r="K771" s="7">
        <v>1</v>
      </c>
      <c r="L771" s="6">
        <v>0.89999997615814209</v>
      </c>
      <c r="M771" s="7">
        <v>100</v>
      </c>
      <c r="N771" s="7">
        <v>0</v>
      </c>
      <c r="O771" s="7">
        <v>90</v>
      </c>
      <c r="P771" s="6">
        <v>145.49980163574219</v>
      </c>
    </row>
    <row r="773" spans="1:16">
      <c r="A773" s="4" t="s">
        <v>62</v>
      </c>
      <c r="B773" s="4" t="s">
        <v>63</v>
      </c>
      <c r="C773" s="4" t="s">
        <v>340</v>
      </c>
      <c r="D773" s="4" t="s">
        <v>316</v>
      </c>
      <c r="E773" s="4" t="s">
        <v>124</v>
      </c>
      <c r="F773" s="4" t="s">
        <v>123</v>
      </c>
      <c r="G773" s="4" t="s">
        <v>317</v>
      </c>
      <c r="H773" s="4" t="s">
        <v>318</v>
      </c>
      <c r="I773" s="4" t="s">
        <v>612</v>
      </c>
      <c r="J773" s="4" t="s">
        <v>613</v>
      </c>
      <c r="K773" s="4" t="s">
        <v>134</v>
      </c>
      <c r="L773" s="4" t="s">
        <v>614</v>
      </c>
      <c r="M773" s="4" t="s">
        <v>8</v>
      </c>
      <c r="N773" s="4" t="s">
        <v>9</v>
      </c>
      <c r="O773" s="4" t="s">
        <v>10</v>
      </c>
      <c r="P773" s="4" t="s">
        <v>131</v>
      </c>
    </row>
    <row r="774" spans="1:16">
      <c r="A774" s="5" t="s">
        <v>152</v>
      </c>
      <c r="B774" s="7">
        <v>1</v>
      </c>
      <c r="C774" s="5" t="s">
        <v>434</v>
      </c>
      <c r="D774" s="7">
        <v>3</v>
      </c>
      <c r="E774" s="7">
        <v>8</v>
      </c>
      <c r="F774" s="6">
        <v>1</v>
      </c>
      <c r="G774" s="8" t="s">
        <v>620</v>
      </c>
      <c r="H774" s="8" t="s">
        <v>330</v>
      </c>
      <c r="I774" s="8" t="s">
        <v>1585</v>
      </c>
      <c r="J774" s="8" t="s">
        <v>1586</v>
      </c>
      <c r="K774" s="7">
        <v>1</v>
      </c>
      <c r="L774" s="6">
        <v>0.5</v>
      </c>
      <c r="M774" s="7">
        <v>100</v>
      </c>
      <c r="N774" s="7">
        <v>0</v>
      </c>
      <c r="O774" s="7">
        <v>50</v>
      </c>
      <c r="P774" s="6">
        <v>32.333301544189453</v>
      </c>
    </row>
    <row r="776" spans="1:16">
      <c r="A776" s="4" t="s">
        <v>62</v>
      </c>
      <c r="B776" s="4" t="s">
        <v>63</v>
      </c>
      <c r="C776" s="4" t="s">
        <v>340</v>
      </c>
      <c r="D776" s="4" t="s">
        <v>316</v>
      </c>
      <c r="E776" s="4" t="s">
        <v>124</v>
      </c>
      <c r="F776" s="4" t="s">
        <v>123</v>
      </c>
      <c r="G776" s="4" t="s">
        <v>317</v>
      </c>
      <c r="H776" s="4" t="s">
        <v>318</v>
      </c>
      <c r="I776" s="4" t="s">
        <v>612</v>
      </c>
      <c r="J776" s="4" t="s">
        <v>613</v>
      </c>
      <c r="K776" s="4" t="s">
        <v>134</v>
      </c>
      <c r="L776" s="4" t="s">
        <v>614</v>
      </c>
      <c r="M776" s="4" t="s">
        <v>8</v>
      </c>
      <c r="N776" s="4" t="s">
        <v>9</v>
      </c>
      <c r="O776" s="4" t="s">
        <v>10</v>
      </c>
      <c r="P776" s="4" t="s">
        <v>131</v>
      </c>
    </row>
    <row r="777" spans="1:16">
      <c r="A777" s="5" t="s">
        <v>152</v>
      </c>
      <c r="B777" s="7">
        <v>1</v>
      </c>
      <c r="C777" s="5" t="s">
        <v>425</v>
      </c>
      <c r="D777" s="7">
        <v>1</v>
      </c>
      <c r="E777" s="7">
        <v>4</v>
      </c>
      <c r="F777" s="6">
        <v>1</v>
      </c>
      <c r="G777" s="8" t="s">
        <v>624</v>
      </c>
      <c r="H777" s="8" t="s">
        <v>1104</v>
      </c>
      <c r="I777" s="8" t="s">
        <v>1587</v>
      </c>
      <c r="J777" s="8" t="s">
        <v>843</v>
      </c>
      <c r="K777" s="7">
        <v>1</v>
      </c>
      <c r="L777" s="6">
        <v>0.5</v>
      </c>
      <c r="M777" s="7">
        <v>100</v>
      </c>
      <c r="N777" s="7">
        <v>0</v>
      </c>
      <c r="O777" s="7">
        <v>50</v>
      </c>
      <c r="P777" s="6">
        <v>26.16670036315918</v>
      </c>
    </row>
    <row r="779" spans="1:16">
      <c r="A779" s="4" t="s">
        <v>62</v>
      </c>
      <c r="B779" s="4" t="s">
        <v>63</v>
      </c>
      <c r="C779" s="4" t="s">
        <v>340</v>
      </c>
      <c r="D779" s="4" t="s">
        <v>316</v>
      </c>
      <c r="E779" s="4" t="s">
        <v>124</v>
      </c>
      <c r="F779" s="4" t="s">
        <v>123</v>
      </c>
      <c r="G779" s="4" t="s">
        <v>317</v>
      </c>
      <c r="H779" s="4" t="s">
        <v>318</v>
      </c>
      <c r="I779" s="4" t="s">
        <v>612</v>
      </c>
      <c r="J779" s="4" t="s">
        <v>613</v>
      </c>
      <c r="K779" s="4" t="s">
        <v>134</v>
      </c>
      <c r="L779" s="4" t="s">
        <v>614</v>
      </c>
      <c r="M779" s="4" t="s">
        <v>8</v>
      </c>
      <c r="N779" s="4" t="s">
        <v>9</v>
      </c>
      <c r="O779" s="4" t="s">
        <v>10</v>
      </c>
      <c r="P779" s="4" t="s">
        <v>131</v>
      </c>
    </row>
    <row r="780" spans="1:16">
      <c r="A780" s="5" t="s">
        <v>152</v>
      </c>
      <c r="B780" s="7">
        <v>4</v>
      </c>
      <c r="C780" s="5" t="s">
        <v>468</v>
      </c>
      <c r="D780" s="7">
        <v>2</v>
      </c>
      <c r="E780" s="7">
        <v>5</v>
      </c>
      <c r="F780" s="6">
        <v>1</v>
      </c>
      <c r="G780" s="8" t="s">
        <v>616</v>
      </c>
      <c r="H780" s="8" t="s">
        <v>1322</v>
      </c>
      <c r="I780" s="8" t="s">
        <v>619</v>
      </c>
      <c r="J780" s="8" t="s">
        <v>1559</v>
      </c>
      <c r="K780" s="7">
        <v>1</v>
      </c>
      <c r="L780" s="6">
        <v>0.69999998807907104</v>
      </c>
      <c r="M780" s="7">
        <v>25</v>
      </c>
      <c r="N780" s="7">
        <v>0</v>
      </c>
      <c r="O780" s="7">
        <v>18</v>
      </c>
      <c r="P780" s="6">
        <v>24.83329963684082</v>
      </c>
    </row>
    <row r="781" spans="1:16">
      <c r="A781" s="5" t="s">
        <v>152</v>
      </c>
      <c r="B781" s="7">
        <v>4</v>
      </c>
      <c r="C781" s="5" t="s">
        <v>434</v>
      </c>
      <c r="D781" s="7">
        <v>4</v>
      </c>
      <c r="E781" s="7">
        <v>6</v>
      </c>
      <c r="F781" s="6">
        <v>1</v>
      </c>
      <c r="G781" s="8" t="s">
        <v>1588</v>
      </c>
      <c r="H781" s="8" t="s">
        <v>330</v>
      </c>
      <c r="I781" s="8" t="s">
        <v>726</v>
      </c>
      <c r="J781" s="8" t="s">
        <v>1589</v>
      </c>
      <c r="K781" s="7">
        <v>1</v>
      </c>
      <c r="L781" s="6">
        <v>0.80000001192092896</v>
      </c>
      <c r="M781" s="7">
        <v>25</v>
      </c>
      <c r="N781" s="7">
        <v>0</v>
      </c>
      <c r="O781" s="7">
        <v>21</v>
      </c>
      <c r="P781" s="6">
        <v>15.749899864196777</v>
      </c>
    </row>
    <row r="783" spans="1:16">
      <c r="A783" s="4" t="s">
        <v>62</v>
      </c>
      <c r="B783" s="4" t="s">
        <v>63</v>
      </c>
      <c r="C783" s="4" t="s">
        <v>340</v>
      </c>
      <c r="D783" s="4" t="s">
        <v>316</v>
      </c>
      <c r="E783" s="4" t="s">
        <v>124</v>
      </c>
      <c r="F783" s="4" t="s">
        <v>123</v>
      </c>
      <c r="G783" s="4" t="s">
        <v>317</v>
      </c>
      <c r="H783" s="4" t="s">
        <v>318</v>
      </c>
      <c r="I783" s="4" t="s">
        <v>612</v>
      </c>
      <c r="J783" s="4" t="s">
        <v>613</v>
      </c>
      <c r="K783" s="4" t="s">
        <v>134</v>
      </c>
      <c r="L783" s="4" t="s">
        <v>614</v>
      </c>
      <c r="M783" s="4" t="s">
        <v>8</v>
      </c>
      <c r="N783" s="4" t="s">
        <v>9</v>
      </c>
      <c r="O783" s="4" t="s">
        <v>10</v>
      </c>
      <c r="P783" s="4" t="s">
        <v>131</v>
      </c>
    </row>
    <row r="784" spans="1:16">
      <c r="A784" s="5" t="s">
        <v>152</v>
      </c>
      <c r="B784" s="7">
        <v>1</v>
      </c>
      <c r="C784" s="5" t="s">
        <v>425</v>
      </c>
      <c r="D784" s="7">
        <v>1</v>
      </c>
      <c r="E784" s="7">
        <v>3</v>
      </c>
      <c r="F784" s="6">
        <v>1</v>
      </c>
      <c r="G784" s="8" t="s">
        <v>1590</v>
      </c>
      <c r="H784" s="8" t="s">
        <v>896</v>
      </c>
      <c r="I784" s="8" t="s">
        <v>1591</v>
      </c>
      <c r="J784" s="8" t="s">
        <v>1210</v>
      </c>
      <c r="K784" s="7">
        <v>1</v>
      </c>
      <c r="L784" s="6">
        <v>0.80000001192092896</v>
      </c>
      <c r="M784" s="7">
        <v>100</v>
      </c>
      <c r="N784" s="7">
        <v>0</v>
      </c>
      <c r="O784" s="7">
        <v>75</v>
      </c>
      <c r="P784" s="6">
        <v>15.333399772644043</v>
      </c>
    </row>
    <row r="786" spans="1:16">
      <c r="A786" s="4" t="s">
        <v>62</v>
      </c>
      <c r="B786" s="4" t="s">
        <v>63</v>
      </c>
      <c r="C786" s="4" t="s">
        <v>340</v>
      </c>
      <c r="D786" s="4" t="s">
        <v>316</v>
      </c>
      <c r="E786" s="4" t="s">
        <v>124</v>
      </c>
      <c r="F786" s="4" t="s">
        <v>123</v>
      </c>
      <c r="G786" s="4" t="s">
        <v>317</v>
      </c>
      <c r="H786" s="4" t="s">
        <v>318</v>
      </c>
      <c r="I786" s="4" t="s">
        <v>612</v>
      </c>
      <c r="J786" s="4" t="s">
        <v>613</v>
      </c>
      <c r="K786" s="4" t="s">
        <v>134</v>
      </c>
      <c r="L786" s="4" t="s">
        <v>614</v>
      </c>
      <c r="M786" s="4" t="s">
        <v>8</v>
      </c>
      <c r="N786" s="4" t="s">
        <v>9</v>
      </c>
      <c r="O786" s="4" t="s">
        <v>10</v>
      </c>
      <c r="P786" s="4" t="s">
        <v>131</v>
      </c>
    </row>
    <row r="787" spans="1:16">
      <c r="A787" s="5" t="s">
        <v>152</v>
      </c>
      <c r="B787" s="7">
        <v>1</v>
      </c>
      <c r="C787" s="5" t="s">
        <v>468</v>
      </c>
      <c r="D787" s="7">
        <v>2</v>
      </c>
      <c r="E787" s="7">
        <v>6</v>
      </c>
      <c r="F787" s="6">
        <v>1</v>
      </c>
      <c r="G787" s="8" t="s">
        <v>1560</v>
      </c>
      <c r="H787" s="8" t="s">
        <v>330</v>
      </c>
      <c r="I787" s="8" t="s">
        <v>876</v>
      </c>
      <c r="J787" s="8" t="s">
        <v>1561</v>
      </c>
      <c r="K787" s="7">
        <v>1</v>
      </c>
      <c r="L787" s="6">
        <v>0.5</v>
      </c>
      <c r="M787" s="7">
        <v>100</v>
      </c>
      <c r="N787" s="7">
        <v>0</v>
      </c>
      <c r="O787" s="7">
        <v>50</v>
      </c>
      <c r="P787" s="6">
        <v>14.25</v>
      </c>
    </row>
    <row r="789" spans="1:16">
      <c r="A789" s="4" t="s">
        <v>62</v>
      </c>
      <c r="B789" s="4" t="s">
        <v>63</v>
      </c>
      <c r="C789" s="4" t="s">
        <v>340</v>
      </c>
      <c r="D789" s="4" t="s">
        <v>316</v>
      </c>
      <c r="E789" s="4" t="s">
        <v>124</v>
      </c>
      <c r="F789" s="4" t="s">
        <v>123</v>
      </c>
      <c r="G789" s="4" t="s">
        <v>317</v>
      </c>
      <c r="H789" s="4" t="s">
        <v>318</v>
      </c>
      <c r="I789" s="4" t="s">
        <v>612</v>
      </c>
      <c r="J789" s="4" t="s">
        <v>613</v>
      </c>
      <c r="K789" s="4" t="s">
        <v>134</v>
      </c>
      <c r="L789" s="4" t="s">
        <v>614</v>
      </c>
      <c r="M789" s="4" t="s">
        <v>8</v>
      </c>
      <c r="N789" s="4" t="s">
        <v>9</v>
      </c>
      <c r="O789" s="4" t="s">
        <v>10</v>
      </c>
      <c r="P789" s="4" t="s">
        <v>131</v>
      </c>
    </row>
    <row r="790" spans="1:16">
      <c r="A790" s="5" t="s">
        <v>152</v>
      </c>
      <c r="B790" s="7">
        <v>1</v>
      </c>
      <c r="C790" s="5" t="s">
        <v>468</v>
      </c>
      <c r="D790" s="7">
        <v>1</v>
      </c>
      <c r="E790" s="7">
        <v>3</v>
      </c>
      <c r="F790" s="6">
        <v>1</v>
      </c>
      <c r="G790" s="8" t="s">
        <v>1560</v>
      </c>
      <c r="H790" s="8" t="s">
        <v>438</v>
      </c>
      <c r="I790" s="8" t="s">
        <v>859</v>
      </c>
      <c r="J790" s="8" t="s">
        <v>858</v>
      </c>
      <c r="K790" s="7">
        <v>1</v>
      </c>
      <c r="L790" s="6">
        <v>0.40000000596046448</v>
      </c>
      <c r="M790" s="7">
        <v>100</v>
      </c>
      <c r="N790" s="7">
        <v>0</v>
      </c>
      <c r="O790" s="7">
        <v>40</v>
      </c>
      <c r="P790" s="6">
        <v>8.4167003631591797</v>
      </c>
    </row>
    <row r="791" spans="1:16">
      <c r="A791" s="5" t="s">
        <v>152</v>
      </c>
      <c r="B791" s="7">
        <v>1</v>
      </c>
      <c r="C791" s="5" t="s">
        <v>434</v>
      </c>
      <c r="D791" s="7">
        <v>1</v>
      </c>
      <c r="E791" s="7">
        <v>1</v>
      </c>
      <c r="F791" s="6">
        <v>1</v>
      </c>
      <c r="G791" s="8" t="s">
        <v>1362</v>
      </c>
      <c r="H791" s="8" t="s">
        <v>1362</v>
      </c>
      <c r="I791" s="8" t="s">
        <v>1362</v>
      </c>
      <c r="J791" s="8" t="s">
        <v>1592</v>
      </c>
      <c r="K791" s="7">
        <v>1</v>
      </c>
      <c r="L791" s="6">
        <v>0.10000000149011612</v>
      </c>
      <c r="M791" s="7">
        <v>100</v>
      </c>
      <c r="N791" s="7">
        <v>0</v>
      </c>
      <c r="O791" s="7">
        <v>14</v>
      </c>
      <c r="P791" s="6">
        <v>6.5833001136779785</v>
      </c>
    </row>
    <row r="793" spans="1:16">
      <c r="A793" s="4" t="s">
        <v>62</v>
      </c>
      <c r="B793" s="4" t="s">
        <v>63</v>
      </c>
      <c r="C793" s="4" t="s">
        <v>340</v>
      </c>
      <c r="D793" s="4" t="s">
        <v>316</v>
      </c>
      <c r="E793" s="4" t="s">
        <v>124</v>
      </c>
      <c r="F793" s="4" t="s">
        <v>123</v>
      </c>
      <c r="G793" s="4" t="s">
        <v>317</v>
      </c>
      <c r="H793" s="4" t="s">
        <v>318</v>
      </c>
      <c r="I793" s="4" t="s">
        <v>612</v>
      </c>
      <c r="J793" s="4" t="s">
        <v>613</v>
      </c>
      <c r="K793" s="4" t="s">
        <v>134</v>
      </c>
      <c r="L793" s="4" t="s">
        <v>614</v>
      </c>
      <c r="M793" s="4" t="s">
        <v>8</v>
      </c>
      <c r="N793" s="4" t="s">
        <v>9</v>
      </c>
      <c r="O793" s="4" t="s">
        <v>10</v>
      </c>
      <c r="P793" s="4" t="s">
        <v>131</v>
      </c>
    </row>
    <row r="794" spans="1:16">
      <c r="A794" s="5" t="s">
        <v>152</v>
      </c>
      <c r="B794" s="7">
        <v>1</v>
      </c>
      <c r="C794" s="5" t="s">
        <v>434</v>
      </c>
      <c r="D794" s="7">
        <v>3</v>
      </c>
      <c r="E794" s="7">
        <v>3</v>
      </c>
      <c r="F794" s="6">
        <v>1</v>
      </c>
      <c r="G794" s="8" t="s">
        <v>896</v>
      </c>
      <c r="H794" s="8" t="s">
        <v>330</v>
      </c>
      <c r="I794" s="8" t="s">
        <v>814</v>
      </c>
      <c r="J794" s="8" t="s">
        <v>1593</v>
      </c>
      <c r="K794" s="7">
        <v>1</v>
      </c>
      <c r="L794" s="6">
        <v>0.40000000596046448</v>
      </c>
      <c r="M794" s="7">
        <v>100</v>
      </c>
      <c r="N794" s="7">
        <v>0</v>
      </c>
      <c r="O794" s="7">
        <v>43</v>
      </c>
      <c r="P794" s="6">
        <v>6.5</v>
      </c>
    </row>
    <row r="796" spans="1:16">
      <c r="A796" s="4" t="s">
        <v>62</v>
      </c>
      <c r="B796" s="4" t="s">
        <v>63</v>
      </c>
      <c r="C796" s="4" t="s">
        <v>340</v>
      </c>
      <c r="D796" s="4" t="s">
        <v>316</v>
      </c>
      <c r="E796" s="4" t="s">
        <v>124</v>
      </c>
      <c r="F796" s="4" t="s">
        <v>123</v>
      </c>
      <c r="G796" s="4" t="s">
        <v>317</v>
      </c>
      <c r="H796" s="4" t="s">
        <v>318</v>
      </c>
      <c r="I796" s="4" t="s">
        <v>612</v>
      </c>
      <c r="J796" s="4" t="s">
        <v>613</v>
      </c>
      <c r="K796" s="4" t="s">
        <v>134</v>
      </c>
      <c r="L796" s="4" t="s">
        <v>614</v>
      </c>
      <c r="M796" s="4" t="s">
        <v>8</v>
      </c>
      <c r="N796" s="4" t="s">
        <v>9</v>
      </c>
      <c r="O796" s="4" t="s">
        <v>10</v>
      </c>
      <c r="P796" s="4" t="s">
        <v>131</v>
      </c>
    </row>
    <row r="797" spans="1:16">
      <c r="A797" s="5" t="s">
        <v>152</v>
      </c>
      <c r="B797" s="7">
        <v>1</v>
      </c>
      <c r="C797" s="5" t="s">
        <v>425</v>
      </c>
      <c r="D797" s="7">
        <v>1</v>
      </c>
      <c r="E797" s="7">
        <v>1</v>
      </c>
      <c r="F797" s="6">
        <v>1</v>
      </c>
      <c r="G797" s="8" t="s">
        <v>1365</v>
      </c>
      <c r="H797" s="8" t="s">
        <v>1365</v>
      </c>
      <c r="I797" s="8" t="s">
        <v>1365</v>
      </c>
      <c r="J797" s="8" t="s">
        <v>1594</v>
      </c>
      <c r="K797" s="7">
        <v>1</v>
      </c>
      <c r="L797" s="6">
        <v>0.10000000149011612</v>
      </c>
      <c r="M797" s="7">
        <v>100</v>
      </c>
      <c r="N797" s="7">
        <v>0</v>
      </c>
      <c r="O797" s="7">
        <v>10</v>
      </c>
      <c r="P797" s="6">
        <v>6.3333001136779785</v>
      </c>
    </row>
    <row r="799" spans="1:16">
      <c r="A799" s="4" t="s">
        <v>62</v>
      </c>
      <c r="B799" s="4" t="s">
        <v>63</v>
      </c>
      <c r="C799" s="4" t="s">
        <v>340</v>
      </c>
      <c r="D799" s="4" t="s">
        <v>316</v>
      </c>
      <c r="E799" s="4" t="s">
        <v>124</v>
      </c>
      <c r="F799" s="4" t="s">
        <v>123</v>
      </c>
      <c r="G799" s="4" t="s">
        <v>317</v>
      </c>
      <c r="H799" s="4" t="s">
        <v>318</v>
      </c>
      <c r="I799" s="4" t="s">
        <v>612</v>
      </c>
      <c r="J799" s="4" t="s">
        <v>613</v>
      </c>
      <c r="K799" s="4" t="s">
        <v>134</v>
      </c>
      <c r="L799" s="4" t="s">
        <v>614</v>
      </c>
      <c r="M799" s="4" t="s">
        <v>8</v>
      </c>
      <c r="N799" s="4" t="s">
        <v>9</v>
      </c>
      <c r="O799" s="4" t="s">
        <v>10</v>
      </c>
      <c r="P799" s="4" t="s">
        <v>131</v>
      </c>
    </row>
    <row r="800" spans="1:16">
      <c r="A800" s="5" t="s">
        <v>152</v>
      </c>
      <c r="B800" s="7">
        <v>1</v>
      </c>
      <c r="C800" s="5" t="s">
        <v>425</v>
      </c>
      <c r="D800" s="7">
        <v>1</v>
      </c>
      <c r="E800" s="7">
        <v>1</v>
      </c>
      <c r="F800" s="6">
        <v>1</v>
      </c>
      <c r="G800" s="8" t="s">
        <v>680</v>
      </c>
      <c r="H800" s="8" t="s">
        <v>680</v>
      </c>
      <c r="I800" s="8" t="s">
        <v>680</v>
      </c>
      <c r="J800" s="8" t="s">
        <v>680</v>
      </c>
      <c r="K800" s="7">
        <v>1</v>
      </c>
      <c r="L800" s="6">
        <v>0.10000000149011612</v>
      </c>
      <c r="M800" s="7">
        <v>100</v>
      </c>
      <c r="N800" s="7">
        <v>0</v>
      </c>
      <c r="O800" s="7">
        <v>11</v>
      </c>
      <c r="P800" s="7">
        <v>3</v>
      </c>
    </row>
    <row r="802" spans="1:16">
      <c r="A802" s="4" t="s">
        <v>62</v>
      </c>
      <c r="B802" s="4" t="s">
        <v>63</v>
      </c>
      <c r="C802" s="4" t="s">
        <v>340</v>
      </c>
      <c r="D802" s="4" t="s">
        <v>316</v>
      </c>
      <c r="E802" s="4" t="s">
        <v>124</v>
      </c>
      <c r="F802" s="4" t="s">
        <v>123</v>
      </c>
      <c r="G802" s="4" t="s">
        <v>317</v>
      </c>
      <c r="H802" s="4" t="s">
        <v>318</v>
      </c>
      <c r="I802" s="4" t="s">
        <v>612</v>
      </c>
      <c r="J802" s="4" t="s">
        <v>613</v>
      </c>
      <c r="K802" s="4" t="s">
        <v>134</v>
      </c>
      <c r="L802" s="4" t="s">
        <v>614</v>
      </c>
      <c r="M802" s="4" t="s">
        <v>8</v>
      </c>
      <c r="N802" s="4" t="s">
        <v>9</v>
      </c>
      <c r="O802" s="4" t="s">
        <v>10</v>
      </c>
      <c r="P802" s="4" t="s">
        <v>131</v>
      </c>
    </row>
    <row r="803" spans="1:16">
      <c r="A803" s="5" t="s">
        <v>152</v>
      </c>
      <c r="B803" s="7">
        <v>1</v>
      </c>
      <c r="C803" s="5" t="s">
        <v>468</v>
      </c>
      <c r="D803" s="7">
        <v>1</v>
      </c>
      <c r="E803" s="7">
        <v>1</v>
      </c>
      <c r="F803" s="6">
        <v>1</v>
      </c>
      <c r="G803" s="8" t="s">
        <v>1156</v>
      </c>
      <c r="H803" s="8" t="s">
        <v>1156</v>
      </c>
      <c r="I803" s="8" t="s">
        <v>1156</v>
      </c>
      <c r="J803" s="8" t="s">
        <v>649</v>
      </c>
      <c r="K803" s="7">
        <v>1</v>
      </c>
      <c r="L803" s="6">
        <v>0.30000001192092896</v>
      </c>
      <c r="M803" s="7">
        <v>100</v>
      </c>
      <c r="N803" s="7">
        <v>0</v>
      </c>
      <c r="O803" s="7">
        <v>25</v>
      </c>
      <c r="P803" s="6">
        <v>1.083299994468689</v>
      </c>
    </row>
    <row r="805" spans="1:16">
      <c r="A805" s="4" t="s">
        <v>62</v>
      </c>
      <c r="B805" s="4" t="s">
        <v>63</v>
      </c>
      <c r="C805" s="4" t="s">
        <v>340</v>
      </c>
      <c r="D805" s="4" t="s">
        <v>316</v>
      </c>
      <c r="E805" s="4" t="s">
        <v>124</v>
      </c>
      <c r="F805" s="4" t="s">
        <v>123</v>
      </c>
      <c r="G805" s="4" t="s">
        <v>317</v>
      </c>
      <c r="H805" s="4" t="s">
        <v>318</v>
      </c>
      <c r="I805" s="4" t="s">
        <v>612</v>
      </c>
      <c r="J805" s="4" t="s">
        <v>613</v>
      </c>
      <c r="K805" s="4" t="s">
        <v>134</v>
      </c>
      <c r="L805" s="4" t="s">
        <v>614</v>
      </c>
      <c r="M805" s="4" t="s">
        <v>8</v>
      </c>
      <c r="N805" s="4" t="s">
        <v>9</v>
      </c>
      <c r="O805" s="4" t="s">
        <v>10</v>
      </c>
      <c r="P805" s="4" t="s">
        <v>131</v>
      </c>
    </row>
    <row r="806" spans="1:16">
      <c r="A806" s="5" t="s">
        <v>191</v>
      </c>
      <c r="B806" s="7">
        <v>1</v>
      </c>
      <c r="C806" s="5" t="s">
        <v>572</v>
      </c>
      <c r="D806" s="7">
        <v>4</v>
      </c>
      <c r="E806" s="7">
        <v>22</v>
      </c>
      <c r="F806" s="6">
        <v>1</v>
      </c>
      <c r="G806" s="8" t="s">
        <v>1105</v>
      </c>
      <c r="H806" s="8" t="s">
        <v>330</v>
      </c>
      <c r="I806" s="8" t="s">
        <v>1595</v>
      </c>
      <c r="J806" s="8" t="s">
        <v>1596</v>
      </c>
      <c r="K806" s="7">
        <v>1</v>
      </c>
      <c r="L806" s="6">
        <v>0.80000001192092896</v>
      </c>
      <c r="M806" s="7">
        <v>100</v>
      </c>
      <c r="N806" s="7">
        <v>0</v>
      </c>
      <c r="O806" s="7">
        <v>78</v>
      </c>
      <c r="P806" s="6">
        <v>131.33349609375</v>
      </c>
    </row>
    <row r="807" spans="1:16">
      <c r="A807" s="5" t="s">
        <v>191</v>
      </c>
      <c r="B807" s="7">
        <v>1</v>
      </c>
      <c r="C807" s="5" t="s">
        <v>434</v>
      </c>
      <c r="D807" s="7">
        <v>1</v>
      </c>
      <c r="E807" s="7">
        <v>6</v>
      </c>
      <c r="F807" s="6">
        <v>1</v>
      </c>
      <c r="G807" s="8" t="s">
        <v>1597</v>
      </c>
      <c r="H807" s="8" t="s">
        <v>1485</v>
      </c>
      <c r="I807" s="8" t="s">
        <v>1598</v>
      </c>
      <c r="J807" s="8" t="s">
        <v>1469</v>
      </c>
      <c r="K807" s="7">
        <v>1</v>
      </c>
      <c r="L807" s="6">
        <v>0.80000001192092896</v>
      </c>
      <c r="M807" s="7">
        <v>100</v>
      </c>
      <c r="N807" s="7">
        <v>0</v>
      </c>
      <c r="O807" s="7">
        <v>75</v>
      </c>
      <c r="P807" s="6">
        <v>36.333400726318359</v>
      </c>
    </row>
    <row r="808" spans="1:16">
      <c r="A808" s="5" t="s">
        <v>191</v>
      </c>
      <c r="B808" s="7">
        <v>1</v>
      </c>
      <c r="C808" s="5" t="s">
        <v>425</v>
      </c>
      <c r="D808" s="7">
        <v>1</v>
      </c>
      <c r="E808" s="7">
        <v>3</v>
      </c>
      <c r="F808" s="6">
        <v>1</v>
      </c>
      <c r="G808" s="8" t="s">
        <v>526</v>
      </c>
      <c r="H808" s="8" t="s">
        <v>680</v>
      </c>
      <c r="I808" s="8" t="s">
        <v>617</v>
      </c>
      <c r="J808" s="8" t="s">
        <v>1599</v>
      </c>
      <c r="K808" s="7">
        <v>1</v>
      </c>
      <c r="L808" s="6">
        <v>0.5</v>
      </c>
      <c r="M808" s="7">
        <v>100</v>
      </c>
      <c r="N808" s="7">
        <v>0</v>
      </c>
      <c r="O808" s="7">
        <v>50</v>
      </c>
      <c r="P808" s="6">
        <v>9.166600227355957</v>
      </c>
    </row>
    <row r="810" spans="1:16">
      <c r="A810" s="4" t="s">
        <v>62</v>
      </c>
      <c r="B810" s="4" t="s">
        <v>63</v>
      </c>
      <c r="C810" s="4" t="s">
        <v>340</v>
      </c>
      <c r="D810" s="4" t="s">
        <v>316</v>
      </c>
      <c r="E810" s="4" t="s">
        <v>124</v>
      </c>
      <c r="F810" s="4" t="s">
        <v>123</v>
      </c>
      <c r="G810" s="4" t="s">
        <v>317</v>
      </c>
      <c r="H810" s="4" t="s">
        <v>318</v>
      </c>
      <c r="I810" s="4" t="s">
        <v>612</v>
      </c>
      <c r="J810" s="4" t="s">
        <v>613</v>
      </c>
      <c r="K810" s="4" t="s">
        <v>134</v>
      </c>
      <c r="L810" s="4" t="s">
        <v>614</v>
      </c>
      <c r="M810" s="4" t="s">
        <v>8</v>
      </c>
      <c r="N810" s="4" t="s">
        <v>9</v>
      </c>
      <c r="O810" s="4" t="s">
        <v>10</v>
      </c>
      <c r="P810" s="4" t="s">
        <v>131</v>
      </c>
    </row>
    <row r="811" spans="1:16">
      <c r="A811" s="5" t="s">
        <v>203</v>
      </c>
      <c r="B811" s="7">
        <v>1</v>
      </c>
      <c r="C811" s="5" t="s">
        <v>572</v>
      </c>
      <c r="D811" s="7">
        <v>4</v>
      </c>
      <c r="E811" s="7">
        <v>24</v>
      </c>
      <c r="F811" s="6">
        <v>1</v>
      </c>
      <c r="G811" s="8" t="s">
        <v>1116</v>
      </c>
      <c r="H811" s="8" t="s">
        <v>330</v>
      </c>
      <c r="I811" s="8" t="s">
        <v>1600</v>
      </c>
      <c r="J811" s="8" t="s">
        <v>1601</v>
      </c>
      <c r="K811" s="7">
        <v>1</v>
      </c>
      <c r="L811" s="6">
        <v>1</v>
      </c>
      <c r="M811" s="7">
        <v>100</v>
      </c>
      <c r="N811" s="7">
        <v>100</v>
      </c>
      <c r="O811" s="7">
        <v>100</v>
      </c>
      <c r="P811" s="6">
        <v>117.75</v>
      </c>
    </row>
    <row r="812" spans="1:16">
      <c r="A812" s="5" t="s">
        <v>203</v>
      </c>
      <c r="B812" s="7">
        <v>1</v>
      </c>
      <c r="C812" s="5" t="s">
        <v>425</v>
      </c>
      <c r="D812" s="7">
        <v>1</v>
      </c>
      <c r="E812" s="7">
        <v>2</v>
      </c>
      <c r="F812" s="6">
        <v>1</v>
      </c>
      <c r="G812" s="8" t="s">
        <v>1602</v>
      </c>
      <c r="H812" s="8" t="s">
        <v>625</v>
      </c>
      <c r="I812" s="8" t="s">
        <v>1310</v>
      </c>
      <c r="J812" s="8" t="s">
        <v>1108</v>
      </c>
      <c r="K812" s="7">
        <v>1</v>
      </c>
      <c r="L812" s="6">
        <v>0.5</v>
      </c>
      <c r="M812" s="7">
        <v>100</v>
      </c>
      <c r="N812" s="7">
        <v>0</v>
      </c>
      <c r="O812" s="7">
        <v>50</v>
      </c>
      <c r="P812" s="6">
        <v>3.3333001136779785</v>
      </c>
    </row>
    <row r="813" spans="1:16">
      <c r="A813" s="5" t="s">
        <v>203</v>
      </c>
      <c r="B813" s="7">
        <v>1</v>
      </c>
      <c r="C813" s="5" t="s">
        <v>468</v>
      </c>
      <c r="D813" s="7">
        <v>1</v>
      </c>
      <c r="E813" s="7">
        <v>1</v>
      </c>
      <c r="F813" s="6">
        <v>1</v>
      </c>
      <c r="G813" s="8" t="s">
        <v>576</v>
      </c>
      <c r="H813" s="8" t="s">
        <v>576</v>
      </c>
      <c r="I813" s="8" t="s">
        <v>576</v>
      </c>
      <c r="J813" s="8" t="s">
        <v>277</v>
      </c>
      <c r="K813" s="7">
        <v>1</v>
      </c>
      <c r="L813" s="6">
        <v>0.5</v>
      </c>
      <c r="M813" s="7">
        <v>100</v>
      </c>
      <c r="N813" s="7">
        <v>0</v>
      </c>
      <c r="O813" s="7">
        <v>50</v>
      </c>
      <c r="P813" s="6">
        <v>0.33329999446868896</v>
      </c>
    </row>
    <row r="814" spans="1:16">
      <c r="A814" s="5" t="s">
        <v>203</v>
      </c>
      <c r="B814" s="7">
        <v>1</v>
      </c>
      <c r="C814" s="5" t="s">
        <v>434</v>
      </c>
      <c r="D814" s="7">
        <v>3</v>
      </c>
      <c r="E814" s="7">
        <v>3</v>
      </c>
      <c r="F814" s="6">
        <v>1</v>
      </c>
      <c r="G814" s="8" t="s">
        <v>330</v>
      </c>
      <c r="H814" s="8" t="s">
        <v>330</v>
      </c>
      <c r="I814" s="8" t="s">
        <v>330</v>
      </c>
      <c r="J814" s="8" t="s">
        <v>1334</v>
      </c>
      <c r="K814" s="7">
        <v>1</v>
      </c>
      <c r="L814" s="6">
        <v>1</v>
      </c>
      <c r="M814" s="7">
        <v>100</v>
      </c>
      <c r="N814" s="7">
        <v>100</v>
      </c>
      <c r="O814" s="7">
        <v>100</v>
      </c>
      <c r="P814" s="6">
        <v>0.24989999830722809</v>
      </c>
    </row>
    <row r="816" spans="1:16">
      <c r="A816" s="4" t="s">
        <v>62</v>
      </c>
      <c r="B816" s="4" t="s">
        <v>63</v>
      </c>
      <c r="C816" s="4" t="s">
        <v>340</v>
      </c>
      <c r="D816" s="4" t="s">
        <v>316</v>
      </c>
      <c r="E816" s="4" t="s">
        <v>124</v>
      </c>
      <c r="F816" s="4" t="s">
        <v>123</v>
      </c>
      <c r="G816" s="4" t="s">
        <v>317</v>
      </c>
      <c r="H816" s="4" t="s">
        <v>318</v>
      </c>
      <c r="I816" s="4" t="s">
        <v>612</v>
      </c>
      <c r="J816" s="4" t="s">
        <v>613</v>
      </c>
      <c r="K816" s="4" t="s">
        <v>134</v>
      </c>
      <c r="L816" s="4" t="s">
        <v>614</v>
      </c>
      <c r="M816" s="4" t="s">
        <v>8</v>
      </c>
      <c r="N816" s="4" t="s">
        <v>9</v>
      </c>
      <c r="O816" s="4" t="s">
        <v>10</v>
      </c>
      <c r="P816" s="4" t="s">
        <v>131</v>
      </c>
    </row>
    <row r="817" spans="1:16">
      <c r="A817" s="5" t="s">
        <v>68</v>
      </c>
      <c r="B817" s="7">
        <v>2</v>
      </c>
      <c r="C817" s="5" t="s">
        <v>572</v>
      </c>
      <c r="D817" s="7">
        <v>5</v>
      </c>
      <c r="E817" s="7">
        <v>43</v>
      </c>
      <c r="F817" s="6">
        <v>1</v>
      </c>
      <c r="G817" s="8" t="s">
        <v>329</v>
      </c>
      <c r="H817" s="8" t="s">
        <v>330</v>
      </c>
      <c r="I817" s="8" t="s">
        <v>1603</v>
      </c>
      <c r="J817" s="8" t="s">
        <v>1604</v>
      </c>
      <c r="K817" s="7">
        <v>2</v>
      </c>
      <c r="L817" s="6">
        <v>1.6000000238418579</v>
      </c>
      <c r="M817" s="7">
        <v>100</v>
      </c>
      <c r="N817" s="7">
        <v>50</v>
      </c>
      <c r="O817" s="7">
        <v>81</v>
      </c>
      <c r="P817" s="6">
        <v>342.00021362304687</v>
      </c>
    </row>
    <row r="818" spans="1:16">
      <c r="A818" s="5" t="s">
        <v>68</v>
      </c>
      <c r="B818" s="7">
        <v>2</v>
      </c>
      <c r="C818" s="5" t="s">
        <v>425</v>
      </c>
      <c r="D818" s="7">
        <v>1</v>
      </c>
      <c r="E818" s="7">
        <v>2</v>
      </c>
      <c r="F818" s="6">
        <v>1</v>
      </c>
      <c r="G818" s="8" t="s">
        <v>526</v>
      </c>
      <c r="H818" s="8" t="s">
        <v>590</v>
      </c>
      <c r="I818" s="8" t="s">
        <v>785</v>
      </c>
      <c r="J818" s="8" t="s">
        <v>1501</v>
      </c>
      <c r="K818" s="7">
        <v>1</v>
      </c>
      <c r="L818" s="6">
        <v>0.30000001192092896</v>
      </c>
      <c r="M818" s="7">
        <v>50</v>
      </c>
      <c r="N818" s="7">
        <v>0</v>
      </c>
      <c r="O818" s="7">
        <v>17</v>
      </c>
      <c r="P818" s="6">
        <v>5.5</v>
      </c>
    </row>
    <row r="819" spans="1:16">
      <c r="A819" s="5" t="s">
        <v>68</v>
      </c>
      <c r="B819" s="7">
        <v>2</v>
      </c>
      <c r="C819" s="5" t="s">
        <v>434</v>
      </c>
      <c r="D819" s="7">
        <v>3</v>
      </c>
      <c r="E819" s="7">
        <v>3</v>
      </c>
      <c r="F819" s="6">
        <v>1</v>
      </c>
      <c r="G819" s="8" t="s">
        <v>330</v>
      </c>
      <c r="H819" s="8" t="s">
        <v>330</v>
      </c>
      <c r="I819" s="8" t="s">
        <v>330</v>
      </c>
      <c r="J819" s="8" t="s">
        <v>1334</v>
      </c>
      <c r="K819" s="7">
        <v>1</v>
      </c>
      <c r="L819" s="6">
        <v>0.5</v>
      </c>
      <c r="M819" s="7">
        <v>50</v>
      </c>
      <c r="N819" s="7">
        <v>0</v>
      </c>
      <c r="O819" s="7">
        <v>25</v>
      </c>
      <c r="P819" s="6">
        <v>0.24989999830722809</v>
      </c>
    </row>
    <row r="821" spans="1:16">
      <c r="A821" s="4" t="s">
        <v>62</v>
      </c>
      <c r="B821" s="4" t="s">
        <v>63</v>
      </c>
      <c r="C821" s="4" t="s">
        <v>340</v>
      </c>
      <c r="D821" s="4" t="s">
        <v>316</v>
      </c>
      <c r="E821" s="4" t="s">
        <v>124</v>
      </c>
      <c r="F821" s="4" t="s">
        <v>123</v>
      </c>
      <c r="G821" s="4" t="s">
        <v>317</v>
      </c>
      <c r="H821" s="4" t="s">
        <v>318</v>
      </c>
      <c r="I821" s="4" t="s">
        <v>612</v>
      </c>
      <c r="J821" s="4" t="s">
        <v>613</v>
      </c>
      <c r="K821" s="4" t="s">
        <v>134</v>
      </c>
      <c r="L821" s="4" t="s">
        <v>614</v>
      </c>
      <c r="M821" s="4" t="s">
        <v>8</v>
      </c>
      <c r="N821" s="4" t="s">
        <v>9</v>
      </c>
      <c r="O821" s="4" t="s">
        <v>10</v>
      </c>
      <c r="P821" s="4" t="s">
        <v>131</v>
      </c>
    </row>
    <row r="822" spans="1:16">
      <c r="A822" s="5" t="s">
        <v>170</v>
      </c>
      <c r="B822" s="7">
        <v>2</v>
      </c>
      <c r="C822" s="5" t="s">
        <v>572</v>
      </c>
      <c r="D822" s="7">
        <v>5</v>
      </c>
      <c r="E822" s="7">
        <v>25</v>
      </c>
      <c r="F822" s="6">
        <v>1</v>
      </c>
      <c r="G822" s="8" t="s">
        <v>1092</v>
      </c>
      <c r="H822" s="8" t="s">
        <v>330</v>
      </c>
      <c r="I822" s="8" t="s">
        <v>1605</v>
      </c>
      <c r="J822" s="8" t="s">
        <v>1606</v>
      </c>
      <c r="K822" s="7">
        <v>2</v>
      </c>
      <c r="L822" s="6">
        <v>1.2000000476837158</v>
      </c>
      <c r="M822" s="7">
        <v>100</v>
      </c>
      <c r="N822" s="7">
        <v>50</v>
      </c>
      <c r="O822" s="7">
        <v>61</v>
      </c>
      <c r="P822" s="6">
        <v>182.66670227050781</v>
      </c>
    </row>
    <row r="824" spans="1:16">
      <c r="A824" s="4" t="s">
        <v>62</v>
      </c>
      <c r="B824" s="4" t="s">
        <v>63</v>
      </c>
      <c r="C824" s="4" t="s">
        <v>340</v>
      </c>
      <c r="D824" s="4" t="s">
        <v>316</v>
      </c>
      <c r="E824" s="4" t="s">
        <v>124</v>
      </c>
      <c r="F824" s="4" t="s">
        <v>123</v>
      </c>
      <c r="G824" s="4" t="s">
        <v>317</v>
      </c>
      <c r="H824" s="4" t="s">
        <v>318</v>
      </c>
      <c r="I824" s="4" t="s">
        <v>612</v>
      </c>
      <c r="J824" s="4" t="s">
        <v>613</v>
      </c>
      <c r="K824" s="4" t="s">
        <v>134</v>
      </c>
      <c r="L824" s="4" t="s">
        <v>614</v>
      </c>
      <c r="M824" s="4" t="s">
        <v>8</v>
      </c>
      <c r="N824" s="4" t="s">
        <v>9</v>
      </c>
      <c r="O824" s="4" t="s">
        <v>10</v>
      </c>
      <c r="P824" s="4" t="s">
        <v>131</v>
      </c>
    </row>
    <row r="825" spans="1:16">
      <c r="A825" s="5" t="s">
        <v>170</v>
      </c>
      <c r="B825" s="7">
        <v>1</v>
      </c>
      <c r="C825" s="5" t="s">
        <v>572</v>
      </c>
      <c r="D825" s="7">
        <v>4</v>
      </c>
      <c r="E825" s="7">
        <v>32</v>
      </c>
      <c r="F825" s="6">
        <v>1</v>
      </c>
      <c r="G825" s="8" t="s">
        <v>1110</v>
      </c>
      <c r="H825" s="8" t="s">
        <v>540</v>
      </c>
      <c r="I825" s="8" t="s">
        <v>507</v>
      </c>
      <c r="J825" s="8" t="s">
        <v>1607</v>
      </c>
      <c r="K825" s="7">
        <v>1</v>
      </c>
      <c r="L825" s="6">
        <v>0.89999997615814209</v>
      </c>
      <c r="M825" s="7">
        <v>100</v>
      </c>
      <c r="N825" s="7">
        <v>0</v>
      </c>
      <c r="O825" s="7">
        <v>94</v>
      </c>
      <c r="P825" s="6">
        <v>119.24980163574219</v>
      </c>
    </row>
    <row r="827" spans="1:16">
      <c r="A827" s="4" t="s">
        <v>62</v>
      </c>
      <c r="B827" s="4" t="s">
        <v>63</v>
      </c>
      <c r="C827" s="4" t="s">
        <v>340</v>
      </c>
      <c r="D827" s="4" t="s">
        <v>316</v>
      </c>
      <c r="E827" s="4" t="s">
        <v>124</v>
      </c>
      <c r="F827" s="4" t="s">
        <v>123</v>
      </c>
      <c r="G827" s="4" t="s">
        <v>317</v>
      </c>
      <c r="H827" s="4" t="s">
        <v>318</v>
      </c>
      <c r="I827" s="4" t="s">
        <v>612</v>
      </c>
      <c r="J827" s="4" t="s">
        <v>613</v>
      </c>
      <c r="K827" s="4" t="s">
        <v>134</v>
      </c>
      <c r="L827" s="4" t="s">
        <v>614</v>
      </c>
      <c r="M827" s="4" t="s">
        <v>8</v>
      </c>
      <c r="N827" s="4" t="s">
        <v>9</v>
      </c>
      <c r="O827" s="4" t="s">
        <v>10</v>
      </c>
      <c r="P827" s="4" t="s">
        <v>131</v>
      </c>
    </row>
    <row r="828" spans="1:16">
      <c r="A828" s="5" t="s">
        <v>170</v>
      </c>
      <c r="B828" s="7">
        <v>2</v>
      </c>
      <c r="C828" s="5" t="s">
        <v>434</v>
      </c>
      <c r="D828" s="7">
        <v>3</v>
      </c>
      <c r="E828" s="7">
        <v>12</v>
      </c>
      <c r="F828" s="6">
        <v>1</v>
      </c>
      <c r="G828" s="8" t="s">
        <v>624</v>
      </c>
      <c r="H828" s="8" t="s">
        <v>707</v>
      </c>
      <c r="I828" s="8" t="s">
        <v>1582</v>
      </c>
      <c r="J828" s="8" t="s">
        <v>1608</v>
      </c>
      <c r="K828" s="7">
        <v>2</v>
      </c>
      <c r="L828" s="6">
        <v>1.1000000238418579</v>
      </c>
      <c r="M828" s="7">
        <v>100</v>
      </c>
      <c r="N828" s="7">
        <v>50</v>
      </c>
      <c r="O828" s="7">
        <v>57</v>
      </c>
      <c r="P828" s="6">
        <v>54.333301544189453</v>
      </c>
    </row>
    <row r="830" spans="1:16">
      <c r="A830" s="4" t="s">
        <v>62</v>
      </c>
      <c r="B830" s="4" t="s">
        <v>63</v>
      </c>
      <c r="C830" s="4" t="s">
        <v>340</v>
      </c>
      <c r="D830" s="4" t="s">
        <v>316</v>
      </c>
      <c r="E830" s="4" t="s">
        <v>124</v>
      </c>
      <c r="F830" s="4" t="s">
        <v>123</v>
      </c>
      <c r="G830" s="4" t="s">
        <v>317</v>
      </c>
      <c r="H830" s="4" t="s">
        <v>318</v>
      </c>
      <c r="I830" s="4" t="s">
        <v>612</v>
      </c>
      <c r="J830" s="4" t="s">
        <v>613</v>
      </c>
      <c r="K830" s="4" t="s">
        <v>134</v>
      </c>
      <c r="L830" s="4" t="s">
        <v>614</v>
      </c>
      <c r="M830" s="4" t="s">
        <v>8</v>
      </c>
      <c r="N830" s="4" t="s">
        <v>9</v>
      </c>
      <c r="O830" s="4" t="s">
        <v>10</v>
      </c>
      <c r="P830" s="4" t="s">
        <v>131</v>
      </c>
    </row>
    <row r="831" spans="1:16">
      <c r="A831" s="5" t="s">
        <v>170</v>
      </c>
      <c r="B831" s="7">
        <v>1</v>
      </c>
      <c r="C831" s="5" t="s">
        <v>434</v>
      </c>
      <c r="D831" s="7">
        <v>2</v>
      </c>
      <c r="E831" s="7">
        <v>6</v>
      </c>
      <c r="F831" s="6">
        <v>1</v>
      </c>
      <c r="G831" s="8" t="s">
        <v>1571</v>
      </c>
      <c r="H831" s="8" t="s">
        <v>785</v>
      </c>
      <c r="I831" s="8" t="s">
        <v>1609</v>
      </c>
      <c r="J831" s="8" t="s">
        <v>1610</v>
      </c>
      <c r="K831" s="7">
        <v>1</v>
      </c>
      <c r="L831" s="6">
        <v>0.5</v>
      </c>
      <c r="M831" s="7">
        <v>100</v>
      </c>
      <c r="N831" s="7">
        <v>0</v>
      </c>
      <c r="O831" s="7">
        <v>55</v>
      </c>
      <c r="P831" s="6">
        <v>52.25</v>
      </c>
    </row>
    <row r="833" spans="1:16">
      <c r="A833" s="4" t="s">
        <v>62</v>
      </c>
      <c r="B833" s="4" t="s">
        <v>63</v>
      </c>
      <c r="C833" s="4" t="s">
        <v>340</v>
      </c>
      <c r="D833" s="4" t="s">
        <v>316</v>
      </c>
      <c r="E833" s="4" t="s">
        <v>124</v>
      </c>
      <c r="F833" s="4" t="s">
        <v>123</v>
      </c>
      <c r="G833" s="4" t="s">
        <v>317</v>
      </c>
      <c r="H833" s="4" t="s">
        <v>318</v>
      </c>
      <c r="I833" s="4" t="s">
        <v>612</v>
      </c>
      <c r="J833" s="4" t="s">
        <v>613</v>
      </c>
      <c r="K833" s="4" t="s">
        <v>134</v>
      </c>
      <c r="L833" s="4" t="s">
        <v>614</v>
      </c>
      <c r="M833" s="4" t="s">
        <v>8</v>
      </c>
      <c r="N833" s="4" t="s">
        <v>9</v>
      </c>
      <c r="O833" s="4" t="s">
        <v>10</v>
      </c>
      <c r="P833" s="4" t="s">
        <v>131</v>
      </c>
    </row>
    <row r="834" spans="1:16">
      <c r="A834" s="5" t="s">
        <v>170</v>
      </c>
      <c r="B834" s="7">
        <v>2</v>
      </c>
      <c r="C834" s="5" t="s">
        <v>468</v>
      </c>
      <c r="D834" s="7">
        <v>1</v>
      </c>
      <c r="E834" s="7">
        <v>2</v>
      </c>
      <c r="F834" s="6">
        <v>1</v>
      </c>
      <c r="G834" s="8" t="s">
        <v>259</v>
      </c>
      <c r="H834" s="8" t="s">
        <v>269</v>
      </c>
      <c r="I834" s="8" t="s">
        <v>1352</v>
      </c>
      <c r="J834" s="8" t="s">
        <v>438</v>
      </c>
      <c r="K834" s="7">
        <v>1</v>
      </c>
      <c r="L834" s="6">
        <v>1</v>
      </c>
      <c r="M834" s="7">
        <v>50</v>
      </c>
      <c r="N834" s="7">
        <v>50</v>
      </c>
      <c r="O834" s="7">
        <v>50</v>
      </c>
      <c r="P834" s="6">
        <v>1.25</v>
      </c>
    </row>
    <row r="836" spans="1:16">
      <c r="A836" s="4" t="s">
        <v>62</v>
      </c>
      <c r="B836" s="4" t="s">
        <v>63</v>
      </c>
      <c r="C836" s="4" t="s">
        <v>340</v>
      </c>
      <c r="D836" s="4" t="s">
        <v>316</v>
      </c>
      <c r="E836" s="4" t="s">
        <v>124</v>
      </c>
      <c r="F836" s="4" t="s">
        <v>123</v>
      </c>
      <c r="G836" s="4" t="s">
        <v>317</v>
      </c>
      <c r="H836" s="4" t="s">
        <v>318</v>
      </c>
      <c r="I836" s="4" t="s">
        <v>612</v>
      </c>
      <c r="J836" s="4" t="s">
        <v>613</v>
      </c>
      <c r="K836" s="4" t="s">
        <v>134</v>
      </c>
      <c r="L836" s="4" t="s">
        <v>614</v>
      </c>
      <c r="M836" s="4" t="s">
        <v>8</v>
      </c>
      <c r="N836" s="4" t="s">
        <v>9</v>
      </c>
      <c r="O836" s="4" t="s">
        <v>10</v>
      </c>
      <c r="P836" s="4" t="s">
        <v>131</v>
      </c>
    </row>
    <row r="837" spans="1:16">
      <c r="A837" s="5" t="s">
        <v>170</v>
      </c>
      <c r="B837" s="7">
        <v>1</v>
      </c>
      <c r="C837" s="5" t="s">
        <v>468</v>
      </c>
      <c r="D837" s="7">
        <v>1</v>
      </c>
      <c r="E837" s="7">
        <v>2</v>
      </c>
      <c r="F837" s="6">
        <v>1</v>
      </c>
      <c r="G837" s="8" t="s">
        <v>330</v>
      </c>
      <c r="H837" s="8" t="s">
        <v>330</v>
      </c>
      <c r="I837" s="8" t="s">
        <v>330</v>
      </c>
      <c r="J837" s="8" t="s">
        <v>282</v>
      </c>
      <c r="K837" s="7">
        <v>1</v>
      </c>
      <c r="L837" s="6">
        <v>0.5</v>
      </c>
      <c r="M837" s="7">
        <v>100</v>
      </c>
      <c r="N837" s="7">
        <v>0</v>
      </c>
      <c r="O837" s="7">
        <v>50</v>
      </c>
      <c r="P837" s="6">
        <v>0.16660000383853912</v>
      </c>
    </row>
    <row r="840" spans="1:16">
      <c r="A840" s="27" t="s">
        <v>627</v>
      </c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</row>
    <row r="841" spans="1:16">
      <c r="A841" s="4" t="s">
        <v>0</v>
      </c>
      <c r="B841" s="4" t="s">
        <v>62</v>
      </c>
      <c r="C841" s="4" t="s">
        <v>628</v>
      </c>
      <c r="D841" s="4" t="s">
        <v>629</v>
      </c>
      <c r="E841" s="4" t="s">
        <v>630</v>
      </c>
      <c r="F841" s="4" t="s">
        <v>631</v>
      </c>
      <c r="G841" s="4" t="s">
        <v>632</v>
      </c>
      <c r="H841" s="4" t="s">
        <v>334</v>
      </c>
      <c r="I841" s="4" t="s">
        <v>633</v>
      </c>
      <c r="J841" s="4" t="s">
        <v>337</v>
      </c>
      <c r="K841" s="4" t="s">
        <v>339</v>
      </c>
      <c r="L841" s="4" t="s">
        <v>340</v>
      </c>
    </row>
    <row r="842" spans="1:16">
      <c r="A842" s="5" t="s">
        <v>55</v>
      </c>
      <c r="B842" s="5" t="s">
        <v>294</v>
      </c>
      <c r="C842" s="5" t="s">
        <v>1611</v>
      </c>
      <c r="D842" s="5" t="s">
        <v>1612</v>
      </c>
      <c r="E842" s="7">
        <v>145</v>
      </c>
      <c r="F842" s="7">
        <v>3</v>
      </c>
      <c r="G842" s="5" t="s">
        <v>1613</v>
      </c>
      <c r="H842" s="5" t="s">
        <v>508</v>
      </c>
      <c r="I842" s="5" t="s">
        <v>1614</v>
      </c>
      <c r="J842" s="7">
        <v>30000893</v>
      </c>
      <c r="K842" s="5" t="s">
        <v>433</v>
      </c>
      <c r="L842" s="5" t="s">
        <v>434</v>
      </c>
    </row>
    <row r="843" spans="1:16">
      <c r="A843" s="5" t="s">
        <v>55</v>
      </c>
      <c r="B843" s="5" t="s">
        <v>201</v>
      </c>
      <c r="C843" s="5" t="s">
        <v>1611</v>
      </c>
      <c r="D843" s="5" t="s">
        <v>754</v>
      </c>
      <c r="E843" s="7">
        <v>522</v>
      </c>
      <c r="F843" s="7">
        <v>15</v>
      </c>
      <c r="G843" s="5" t="s">
        <v>1613</v>
      </c>
      <c r="H843" s="5" t="s">
        <v>374</v>
      </c>
      <c r="I843" s="5" t="s">
        <v>1615</v>
      </c>
      <c r="J843" s="7">
        <v>20033657</v>
      </c>
      <c r="K843" s="5" t="s">
        <v>351</v>
      </c>
      <c r="L843" s="5" t="s">
        <v>369</v>
      </c>
    </row>
    <row r="844" spans="1:16">
      <c r="A844" s="5" t="s">
        <v>55</v>
      </c>
      <c r="B844" s="5" t="s">
        <v>201</v>
      </c>
      <c r="C844" s="5" t="s">
        <v>1616</v>
      </c>
      <c r="D844" s="5" t="s">
        <v>1617</v>
      </c>
      <c r="E844" s="7">
        <v>416</v>
      </c>
      <c r="F844" s="7">
        <v>13</v>
      </c>
      <c r="G844" s="5" t="s">
        <v>1613</v>
      </c>
      <c r="H844" s="5" t="s">
        <v>382</v>
      </c>
      <c r="I844" s="5" t="s">
        <v>1618</v>
      </c>
      <c r="J844" s="7">
        <v>20035141</v>
      </c>
      <c r="K844" s="5" t="s">
        <v>351</v>
      </c>
      <c r="L844" s="5" t="s">
        <v>369</v>
      </c>
    </row>
    <row r="845" spans="1:16">
      <c r="A845" s="5" t="s">
        <v>55</v>
      </c>
      <c r="B845" s="5" t="s">
        <v>201</v>
      </c>
      <c r="C845" s="5" t="s">
        <v>1616</v>
      </c>
      <c r="D845" s="5" t="s">
        <v>754</v>
      </c>
      <c r="E845" s="7">
        <v>295</v>
      </c>
      <c r="F845" s="7">
        <v>9</v>
      </c>
      <c r="G845" s="5" t="s">
        <v>1613</v>
      </c>
      <c r="H845" s="5" t="s">
        <v>430</v>
      </c>
      <c r="I845" s="5" t="s">
        <v>1619</v>
      </c>
      <c r="J845" s="7">
        <v>40001568</v>
      </c>
      <c r="K845" s="5" t="s">
        <v>433</v>
      </c>
      <c r="L845" s="5" t="s">
        <v>434</v>
      </c>
    </row>
    <row r="846" spans="1:16">
      <c r="A846" s="5" t="s">
        <v>55</v>
      </c>
      <c r="B846" s="5" t="s">
        <v>201</v>
      </c>
      <c r="C846" s="5" t="s">
        <v>1620</v>
      </c>
      <c r="D846" s="5" t="s">
        <v>754</v>
      </c>
      <c r="E846" s="7">
        <v>152</v>
      </c>
      <c r="F846" s="7">
        <v>4</v>
      </c>
      <c r="G846" s="5" t="s">
        <v>1613</v>
      </c>
      <c r="H846" s="5" t="s">
        <v>481</v>
      </c>
      <c r="I846" s="5" t="s">
        <v>1621</v>
      </c>
      <c r="J846" s="7">
        <v>20035141</v>
      </c>
      <c r="K846" s="5" t="s">
        <v>351</v>
      </c>
      <c r="L846" s="5" t="s">
        <v>369</v>
      </c>
    </row>
    <row r="847" spans="1:16">
      <c r="A847" s="5" t="s">
        <v>55</v>
      </c>
      <c r="B847" s="5" t="s">
        <v>152</v>
      </c>
      <c r="C847" s="5" t="s">
        <v>1616</v>
      </c>
      <c r="D847" s="5" t="s">
        <v>754</v>
      </c>
      <c r="E847" s="7">
        <v>880</v>
      </c>
      <c r="F847" s="7">
        <v>18</v>
      </c>
      <c r="G847" s="5" t="s">
        <v>1613</v>
      </c>
      <c r="H847" s="5" t="s">
        <v>405</v>
      </c>
      <c r="I847" s="5" t="s">
        <v>1622</v>
      </c>
      <c r="J847" s="7">
        <v>20031820</v>
      </c>
      <c r="K847" s="5" t="s">
        <v>351</v>
      </c>
      <c r="L847" s="5" t="s">
        <v>369</v>
      </c>
    </row>
    <row r="848" spans="1:16">
      <c r="A848" s="5" t="s">
        <v>55</v>
      </c>
      <c r="B848" s="5" t="s">
        <v>152</v>
      </c>
      <c r="C848" s="5" t="s">
        <v>1623</v>
      </c>
      <c r="D848" s="5" t="s">
        <v>1624</v>
      </c>
      <c r="E848" s="7">
        <v>365</v>
      </c>
      <c r="F848" s="7">
        <v>10</v>
      </c>
      <c r="G848" s="5" t="s">
        <v>1613</v>
      </c>
      <c r="H848" s="5" t="s">
        <v>494</v>
      </c>
      <c r="I848" s="5" t="s">
        <v>1625</v>
      </c>
      <c r="J848" s="7">
        <v>18003931</v>
      </c>
      <c r="K848" s="5" t="s">
        <v>351</v>
      </c>
      <c r="L848" s="5" t="s">
        <v>352</v>
      </c>
    </row>
    <row r="849" spans="1:12">
      <c r="A849" s="5" t="s">
        <v>55</v>
      </c>
      <c r="B849" s="5" t="s">
        <v>152</v>
      </c>
      <c r="C849" s="5" t="s">
        <v>1626</v>
      </c>
      <c r="D849" s="5" t="s">
        <v>754</v>
      </c>
      <c r="E849" s="7">
        <v>325</v>
      </c>
      <c r="F849" s="7">
        <v>12</v>
      </c>
      <c r="G849" s="5" t="s">
        <v>1613</v>
      </c>
      <c r="H849" s="5" t="s">
        <v>439</v>
      </c>
      <c r="I849" s="5" t="s">
        <v>1627</v>
      </c>
      <c r="J849" s="7">
        <v>20022201</v>
      </c>
      <c r="K849" s="5" t="s">
        <v>351</v>
      </c>
      <c r="L849" s="5" t="s">
        <v>369</v>
      </c>
    </row>
    <row r="850" spans="1:12">
      <c r="A850" s="5" t="s">
        <v>55</v>
      </c>
      <c r="B850" s="5" t="s">
        <v>152</v>
      </c>
      <c r="C850" s="5" t="s">
        <v>1611</v>
      </c>
      <c r="D850" s="5" t="s">
        <v>1628</v>
      </c>
      <c r="E850" s="7">
        <v>280</v>
      </c>
      <c r="F850" s="7">
        <v>7</v>
      </c>
      <c r="G850" s="5" t="s">
        <v>1613</v>
      </c>
      <c r="H850" s="5" t="s">
        <v>457</v>
      </c>
      <c r="I850" s="5" t="s">
        <v>1629</v>
      </c>
      <c r="J850" s="7">
        <v>18002405</v>
      </c>
      <c r="K850" s="5" t="s">
        <v>351</v>
      </c>
      <c r="L850" s="5" t="s">
        <v>369</v>
      </c>
    </row>
    <row r="851" spans="1:12">
      <c r="A851" s="5" t="s">
        <v>55</v>
      </c>
      <c r="B851" s="5" t="s">
        <v>152</v>
      </c>
      <c r="C851" s="5" t="s">
        <v>1623</v>
      </c>
      <c r="D851" s="5" t="s">
        <v>1612</v>
      </c>
      <c r="E851" s="7">
        <v>245</v>
      </c>
      <c r="F851" s="7">
        <v>12</v>
      </c>
      <c r="G851" s="5" t="s">
        <v>1613</v>
      </c>
      <c r="H851" s="5" t="s">
        <v>398</v>
      </c>
      <c r="I851" s="5" t="s">
        <v>1630</v>
      </c>
      <c r="J851" s="7">
        <v>18002101</v>
      </c>
      <c r="K851" s="5" t="s">
        <v>351</v>
      </c>
      <c r="L851" s="5" t="s">
        <v>369</v>
      </c>
    </row>
    <row r="852" spans="1:12">
      <c r="A852" s="5" t="s">
        <v>55</v>
      </c>
      <c r="B852" s="5" t="s">
        <v>152</v>
      </c>
      <c r="C852" s="5" t="s">
        <v>1631</v>
      </c>
      <c r="D852" s="5" t="s">
        <v>1631</v>
      </c>
      <c r="E852" s="7">
        <v>60</v>
      </c>
      <c r="F852" s="7">
        <v>1</v>
      </c>
      <c r="G852" s="5" t="s">
        <v>1613</v>
      </c>
      <c r="H852" s="5" t="s">
        <v>584</v>
      </c>
      <c r="I852" s="5" t="s">
        <v>1632</v>
      </c>
      <c r="J852" s="7">
        <v>18003188</v>
      </c>
      <c r="K852" s="5" t="s">
        <v>351</v>
      </c>
      <c r="L852" s="5" t="s">
        <v>369</v>
      </c>
    </row>
    <row r="853" spans="1:12">
      <c r="A853" s="5" t="s">
        <v>55</v>
      </c>
      <c r="B853" s="5" t="s">
        <v>152</v>
      </c>
      <c r="C853" s="5" t="s">
        <v>1121</v>
      </c>
      <c r="D853" s="5" t="s">
        <v>1121</v>
      </c>
      <c r="E853" s="7">
        <v>49</v>
      </c>
      <c r="F853" s="7">
        <v>1</v>
      </c>
      <c r="G853" s="5" t="s">
        <v>1613</v>
      </c>
      <c r="H853" s="5" t="s">
        <v>568</v>
      </c>
      <c r="I853" s="5" t="s">
        <v>1633</v>
      </c>
      <c r="J853" s="7">
        <v>20010927</v>
      </c>
      <c r="K853" s="5" t="s">
        <v>571</v>
      </c>
      <c r="L853" s="5" t="s">
        <v>572</v>
      </c>
    </row>
    <row r="854" spans="1:12">
      <c r="A854" s="5" t="s">
        <v>55</v>
      </c>
      <c r="B854" s="5" t="s">
        <v>152</v>
      </c>
      <c r="C854" s="5" t="s">
        <v>1626</v>
      </c>
      <c r="D854" s="5" t="s">
        <v>1634</v>
      </c>
      <c r="E854" s="7">
        <v>45</v>
      </c>
      <c r="F854" s="7">
        <v>2</v>
      </c>
      <c r="G854" s="5" t="s">
        <v>1613</v>
      </c>
      <c r="H854" s="5" t="s">
        <v>548</v>
      </c>
      <c r="I854" s="5" t="s">
        <v>1635</v>
      </c>
      <c r="J854" s="7">
        <v>18003264</v>
      </c>
      <c r="K854" s="5" t="s">
        <v>351</v>
      </c>
      <c r="L854" s="5" t="s">
        <v>352</v>
      </c>
    </row>
    <row r="855" spans="1:12">
      <c r="A855" s="5" t="s">
        <v>55</v>
      </c>
      <c r="B855" s="5" t="s">
        <v>152</v>
      </c>
      <c r="C855" s="5" t="s">
        <v>1626</v>
      </c>
      <c r="D855" s="5" t="s">
        <v>1636</v>
      </c>
      <c r="E855" s="7">
        <v>30</v>
      </c>
      <c r="F855" s="7">
        <v>4</v>
      </c>
      <c r="G855" s="5" t="s">
        <v>1613</v>
      </c>
      <c r="H855" s="5" t="s">
        <v>347</v>
      </c>
      <c r="I855" s="5" t="s">
        <v>1637</v>
      </c>
      <c r="J855" s="7">
        <v>18003066</v>
      </c>
      <c r="K855" s="5" t="s">
        <v>351</v>
      </c>
      <c r="L855" s="5" t="s">
        <v>352</v>
      </c>
    </row>
    <row r="856" spans="1:12">
      <c r="A856" s="5" t="s">
        <v>55</v>
      </c>
      <c r="B856" s="5" t="s">
        <v>152</v>
      </c>
      <c r="C856" s="5" t="s">
        <v>1611</v>
      </c>
      <c r="D856" s="5" t="s">
        <v>1611</v>
      </c>
      <c r="E856" s="7">
        <v>15</v>
      </c>
      <c r="F856" s="7">
        <v>1</v>
      </c>
      <c r="G856" s="5" t="s">
        <v>1613</v>
      </c>
      <c r="H856" s="5" t="s">
        <v>555</v>
      </c>
      <c r="I856" s="5" t="s">
        <v>1638</v>
      </c>
      <c r="J856" s="7">
        <v>18002127</v>
      </c>
      <c r="K856" s="5" t="s">
        <v>351</v>
      </c>
      <c r="L856" s="5" t="s">
        <v>558</v>
      </c>
    </row>
    <row r="857" spans="1:12">
      <c r="A857" s="5" t="s">
        <v>55</v>
      </c>
      <c r="B857" s="5" t="s">
        <v>152</v>
      </c>
      <c r="C857" s="5" t="s">
        <v>1639</v>
      </c>
      <c r="D857" s="5" t="s">
        <v>1639</v>
      </c>
      <c r="E857" s="7">
        <v>15</v>
      </c>
      <c r="F857" s="7">
        <v>1</v>
      </c>
      <c r="G857" s="5" t="s">
        <v>1613</v>
      </c>
      <c r="H857" s="5" t="s">
        <v>413</v>
      </c>
      <c r="I857" s="5" t="s">
        <v>1640</v>
      </c>
      <c r="J857" s="7">
        <v>18003183</v>
      </c>
      <c r="K857" s="5" t="s">
        <v>351</v>
      </c>
      <c r="L857" s="5" t="s">
        <v>352</v>
      </c>
    </row>
    <row r="858" spans="1:12">
      <c r="A858" s="5" t="s">
        <v>55</v>
      </c>
      <c r="B858" s="5" t="s">
        <v>152</v>
      </c>
      <c r="C858" s="5" t="s">
        <v>1623</v>
      </c>
      <c r="D858" s="5" t="s">
        <v>1623</v>
      </c>
      <c r="E858" s="7">
        <v>5</v>
      </c>
      <c r="F858" s="7">
        <v>1</v>
      </c>
      <c r="G858" s="5" t="s">
        <v>1613</v>
      </c>
      <c r="H858" s="5" t="s">
        <v>577</v>
      </c>
      <c r="I858" s="5" t="s">
        <v>1641</v>
      </c>
      <c r="J858" s="7">
        <v>18003804</v>
      </c>
      <c r="K858" s="5" t="s">
        <v>351</v>
      </c>
      <c r="L858" s="5" t="s">
        <v>352</v>
      </c>
    </row>
    <row r="859" spans="1:12">
      <c r="A859" s="5" t="s">
        <v>55</v>
      </c>
      <c r="B859" s="5" t="s">
        <v>191</v>
      </c>
      <c r="C859" s="5" t="s">
        <v>1616</v>
      </c>
      <c r="D859" s="5" t="s">
        <v>1612</v>
      </c>
      <c r="E859" s="7">
        <v>208</v>
      </c>
      <c r="F859" s="7">
        <v>5</v>
      </c>
      <c r="G859" s="5" t="s">
        <v>1613</v>
      </c>
      <c r="H859" s="5" t="s">
        <v>514</v>
      </c>
      <c r="I859" s="5" t="s">
        <v>1642</v>
      </c>
      <c r="J859" s="7">
        <v>30000894</v>
      </c>
      <c r="K859" s="5" t="s">
        <v>433</v>
      </c>
      <c r="L859" s="5" t="s">
        <v>434</v>
      </c>
    </row>
    <row r="860" spans="1:12">
      <c r="A860" s="5" t="s">
        <v>55</v>
      </c>
      <c r="B860" s="5" t="s">
        <v>191</v>
      </c>
      <c r="C860" s="5" t="s">
        <v>1643</v>
      </c>
      <c r="D860" s="5" t="s">
        <v>1121</v>
      </c>
      <c r="E860" s="7">
        <v>180</v>
      </c>
      <c r="F860" s="7">
        <v>2</v>
      </c>
      <c r="G860" s="5" t="s">
        <v>1613</v>
      </c>
      <c r="H860" s="5" t="s">
        <v>562</v>
      </c>
      <c r="I860" s="5" t="s">
        <v>1644</v>
      </c>
      <c r="J860" s="7">
        <v>30104115</v>
      </c>
      <c r="K860" s="5" t="s">
        <v>467</v>
      </c>
      <c r="L860" s="5" t="s">
        <v>468</v>
      </c>
    </row>
    <row r="861" spans="1:12">
      <c r="A861" s="5" t="s">
        <v>55</v>
      </c>
      <c r="B861" s="5" t="s">
        <v>191</v>
      </c>
      <c r="C861" s="5" t="s">
        <v>1645</v>
      </c>
      <c r="D861" s="5" t="s">
        <v>1624</v>
      </c>
      <c r="E861" s="7">
        <v>135</v>
      </c>
      <c r="F861" s="7">
        <v>8</v>
      </c>
      <c r="G861" s="5" t="s">
        <v>1613</v>
      </c>
      <c r="H861" s="5" t="s">
        <v>541</v>
      </c>
      <c r="I861" s="5" t="s">
        <v>1646</v>
      </c>
      <c r="J861" s="7">
        <v>20010241</v>
      </c>
      <c r="K861" s="5" t="s">
        <v>351</v>
      </c>
      <c r="L861" s="5" t="s">
        <v>352</v>
      </c>
    </row>
    <row r="862" spans="1:12">
      <c r="A862" s="5" t="s">
        <v>55</v>
      </c>
      <c r="B862" s="5" t="s">
        <v>191</v>
      </c>
      <c r="C862" s="5" t="s">
        <v>1628</v>
      </c>
      <c r="D862" s="5" t="s">
        <v>1628</v>
      </c>
      <c r="E862" s="7">
        <v>5</v>
      </c>
      <c r="F862" s="7">
        <v>1</v>
      </c>
      <c r="G862" s="5" t="s">
        <v>1613</v>
      </c>
      <c r="H862" s="5" t="s">
        <v>520</v>
      </c>
      <c r="I862" s="5" t="s">
        <v>1647</v>
      </c>
      <c r="J862" s="7">
        <v>18003758</v>
      </c>
      <c r="K862" s="5" t="s">
        <v>351</v>
      </c>
      <c r="L862" s="5" t="s">
        <v>352</v>
      </c>
    </row>
    <row r="863" spans="1:12">
      <c r="A863" s="5" t="s">
        <v>55</v>
      </c>
      <c r="B863" s="5" t="s">
        <v>203</v>
      </c>
      <c r="C863" s="5" t="s">
        <v>1648</v>
      </c>
      <c r="D863" s="5" t="s">
        <v>754</v>
      </c>
      <c r="E863" s="7">
        <v>458</v>
      </c>
      <c r="F863" s="7">
        <v>12</v>
      </c>
      <c r="G863" s="5" t="s">
        <v>1613</v>
      </c>
      <c r="H863" s="5" t="s">
        <v>357</v>
      </c>
      <c r="I863" s="5" t="s">
        <v>1649</v>
      </c>
      <c r="J863" s="7">
        <v>18003133</v>
      </c>
      <c r="K863" s="5" t="s">
        <v>351</v>
      </c>
      <c r="L863" s="5" t="s">
        <v>352</v>
      </c>
    </row>
    <row r="864" spans="1:12">
      <c r="A864" s="5" t="s">
        <v>55</v>
      </c>
      <c r="B864" s="5" t="s">
        <v>203</v>
      </c>
      <c r="C864" s="5" t="s">
        <v>1611</v>
      </c>
      <c r="D864" s="5" t="s">
        <v>754</v>
      </c>
      <c r="E864" s="7">
        <v>155</v>
      </c>
      <c r="F864" s="7">
        <v>10</v>
      </c>
      <c r="G864" s="5" t="s">
        <v>1613</v>
      </c>
      <c r="H864" s="5" t="s">
        <v>420</v>
      </c>
      <c r="I864" s="5" t="s">
        <v>1650</v>
      </c>
      <c r="J864" s="7">
        <v>16600522</v>
      </c>
      <c r="K864" s="5" t="s">
        <v>424</v>
      </c>
      <c r="L864" s="5" t="s">
        <v>425</v>
      </c>
    </row>
    <row r="865" spans="1:12">
      <c r="A865" s="5" t="s">
        <v>55</v>
      </c>
      <c r="B865" s="5" t="s">
        <v>203</v>
      </c>
      <c r="C865" s="5" t="s">
        <v>1651</v>
      </c>
      <c r="D865" s="5" t="s">
        <v>1624</v>
      </c>
      <c r="E865" s="7">
        <v>128</v>
      </c>
      <c r="F865" s="7">
        <v>3</v>
      </c>
      <c r="G865" s="5" t="s">
        <v>1613</v>
      </c>
      <c r="H865" s="5" t="s">
        <v>464</v>
      </c>
      <c r="I865" s="5" t="s">
        <v>1652</v>
      </c>
      <c r="J865" s="5" t="s">
        <v>49</v>
      </c>
      <c r="K865" s="5" t="s">
        <v>467</v>
      </c>
      <c r="L865" s="5" t="s">
        <v>468</v>
      </c>
    </row>
    <row r="866" spans="1:12">
      <c r="A866" s="5" t="s">
        <v>55</v>
      </c>
      <c r="B866" s="5" t="s">
        <v>203</v>
      </c>
      <c r="C866" s="5" t="s">
        <v>1617</v>
      </c>
      <c r="D866" s="5" t="s">
        <v>1624</v>
      </c>
      <c r="E866" s="7">
        <v>90</v>
      </c>
      <c r="F866" s="7">
        <v>3</v>
      </c>
      <c r="G866" s="5" t="s">
        <v>1613</v>
      </c>
      <c r="H866" s="5" t="s">
        <v>390</v>
      </c>
      <c r="I866" s="5" t="s">
        <v>1653</v>
      </c>
      <c r="J866" s="7">
        <v>18003521</v>
      </c>
      <c r="K866" s="5" t="s">
        <v>351</v>
      </c>
      <c r="L866" s="5" t="s">
        <v>369</v>
      </c>
    </row>
    <row r="867" spans="1:12">
      <c r="A867" s="5" t="s">
        <v>55</v>
      </c>
      <c r="B867" s="5" t="s">
        <v>203</v>
      </c>
      <c r="C867" s="5" t="s">
        <v>754</v>
      </c>
      <c r="D867" s="5" t="s">
        <v>754</v>
      </c>
      <c r="E867" s="7">
        <v>60</v>
      </c>
      <c r="F867" s="7">
        <v>1</v>
      </c>
      <c r="G867" s="5" t="s">
        <v>1613</v>
      </c>
      <c r="H867" s="5" t="s">
        <v>591</v>
      </c>
      <c r="I867" s="5" t="s">
        <v>1654</v>
      </c>
      <c r="J867" s="7">
        <v>20026895</v>
      </c>
      <c r="K867" s="5" t="s">
        <v>351</v>
      </c>
      <c r="L867" s="5" t="s">
        <v>369</v>
      </c>
    </row>
    <row r="868" spans="1:12">
      <c r="A868" s="5" t="s">
        <v>55</v>
      </c>
      <c r="B868" s="5" t="s">
        <v>170</v>
      </c>
      <c r="C868" s="5" t="s">
        <v>1616</v>
      </c>
      <c r="D868" s="5" t="s">
        <v>754</v>
      </c>
      <c r="E868" s="7">
        <v>854</v>
      </c>
      <c r="F868" s="7">
        <v>20</v>
      </c>
      <c r="G868" s="5" t="s">
        <v>1613</v>
      </c>
      <c r="H868" s="5" t="s">
        <v>365</v>
      </c>
      <c r="I868" s="5" t="s">
        <v>1655</v>
      </c>
      <c r="J868" s="7">
        <v>18003355</v>
      </c>
      <c r="K868" s="5" t="s">
        <v>351</v>
      </c>
      <c r="L868" s="5" t="s">
        <v>369</v>
      </c>
    </row>
    <row r="869" spans="1:12">
      <c r="A869" s="5" t="s">
        <v>55</v>
      </c>
      <c r="B869" s="5" t="s">
        <v>170</v>
      </c>
      <c r="C869" s="5" t="s">
        <v>1616</v>
      </c>
      <c r="D869" s="5" t="s">
        <v>1612</v>
      </c>
      <c r="E869" s="7">
        <v>186</v>
      </c>
      <c r="F869" s="7">
        <v>9</v>
      </c>
      <c r="G869" s="5" t="s">
        <v>1613</v>
      </c>
      <c r="H869" s="5" t="s">
        <v>534</v>
      </c>
      <c r="I869" s="5" t="s">
        <v>1656</v>
      </c>
      <c r="J869" s="7">
        <v>30001050</v>
      </c>
      <c r="K869" s="5" t="s">
        <v>433</v>
      </c>
      <c r="L869" s="5" t="s">
        <v>434</v>
      </c>
    </row>
    <row r="870" spans="1:12">
      <c r="A870" s="5" t="s">
        <v>55</v>
      </c>
      <c r="B870" s="5" t="s">
        <v>170</v>
      </c>
      <c r="C870" s="5" t="s">
        <v>1616</v>
      </c>
      <c r="D870" s="5" t="s">
        <v>1628</v>
      </c>
      <c r="E870" s="7">
        <v>102</v>
      </c>
      <c r="F870" s="7">
        <v>7</v>
      </c>
      <c r="G870" s="5" t="s">
        <v>1613</v>
      </c>
      <c r="H870" s="5" t="s">
        <v>502</v>
      </c>
      <c r="I870" s="5" t="s">
        <v>1657</v>
      </c>
      <c r="J870" s="7">
        <v>20032639</v>
      </c>
      <c r="K870" s="5" t="s">
        <v>351</v>
      </c>
      <c r="L870" s="5" t="s">
        <v>369</v>
      </c>
    </row>
    <row r="871" spans="1:12">
      <c r="A871" s="5" t="s">
        <v>55</v>
      </c>
      <c r="B871" s="5" t="s">
        <v>170</v>
      </c>
      <c r="C871" s="5" t="s">
        <v>1648</v>
      </c>
      <c r="D871" s="5" t="s">
        <v>1631</v>
      </c>
      <c r="E871" s="7">
        <v>24</v>
      </c>
      <c r="F871" s="7">
        <v>3</v>
      </c>
      <c r="G871" s="5" t="s">
        <v>1613</v>
      </c>
      <c r="H871" s="5" t="s">
        <v>1131</v>
      </c>
      <c r="I871" s="5" t="s">
        <v>1658</v>
      </c>
      <c r="J871" s="7">
        <v>18002323</v>
      </c>
      <c r="K871" s="5" t="s">
        <v>351</v>
      </c>
      <c r="L871" s="5" t="s">
        <v>1134</v>
      </c>
    </row>
    <row r="872" spans="1:12">
      <c r="A872" s="5" t="s">
        <v>55</v>
      </c>
      <c r="B872" s="5" t="s">
        <v>170</v>
      </c>
      <c r="C872" s="5" t="s">
        <v>1626</v>
      </c>
      <c r="D872" s="5" t="s">
        <v>1626</v>
      </c>
      <c r="E872" s="7">
        <v>9</v>
      </c>
      <c r="F872" s="7">
        <v>1</v>
      </c>
      <c r="G872" s="5" t="s">
        <v>1613</v>
      </c>
      <c r="H872" s="5" t="s">
        <v>473</v>
      </c>
      <c r="I872" s="5" t="s">
        <v>1659</v>
      </c>
      <c r="J872" s="7">
        <v>18003586</v>
      </c>
      <c r="K872" s="5" t="s">
        <v>351</v>
      </c>
      <c r="L872" s="5" t="s">
        <v>369</v>
      </c>
    </row>
    <row r="875" spans="1:12">
      <c r="A875" s="27" t="s">
        <v>634</v>
      </c>
      <c r="B875" s="28"/>
      <c r="C875" s="28"/>
    </row>
    <row r="876" spans="1:12">
      <c r="A876" s="4" t="s">
        <v>62</v>
      </c>
      <c r="B876" s="4" t="s">
        <v>63</v>
      </c>
      <c r="C876" s="4" t="s">
        <v>635</v>
      </c>
    </row>
    <row r="877" spans="1:12">
      <c r="A877" s="5" t="s">
        <v>1660</v>
      </c>
      <c r="B877" s="7">
        <v>10000</v>
      </c>
      <c r="C877" s="5" t="s">
        <v>1661</v>
      </c>
    </row>
    <row r="878" spans="1:12">
      <c r="A878" s="5" t="s">
        <v>1662</v>
      </c>
      <c r="B878" s="7">
        <v>30000</v>
      </c>
      <c r="C878" s="5" t="s">
        <v>1661</v>
      </c>
    </row>
    <row r="879" spans="1:12">
      <c r="A879" s="5" t="s">
        <v>272</v>
      </c>
      <c r="B879" s="7">
        <v>1</v>
      </c>
      <c r="C879" s="5" t="s">
        <v>1663</v>
      </c>
    </row>
    <row r="880" spans="1:12">
      <c r="A880" s="5" t="s">
        <v>1664</v>
      </c>
      <c r="B880" s="7">
        <v>1</v>
      </c>
      <c r="C880" s="5" t="s">
        <v>1665</v>
      </c>
    </row>
  </sheetData>
  <mergeCells count="8">
    <mergeCell ref="A711:P711"/>
    <mergeCell ref="A840:L840"/>
    <mergeCell ref="A875:C875"/>
    <mergeCell ref="A2:W2"/>
    <mergeCell ref="A29:R29"/>
    <mergeCell ref="A610:E610"/>
    <mergeCell ref="A615:E615"/>
    <mergeCell ref="A623:P623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68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18" t="str">
        <f>HYPERLINK("#A"&amp;MATCH("Catia ZAD_UK_Pool",A8:A65536,0)+7,"Catia ZAD_UK_Pool")</f>
        <v>Catia ZAD_UK_Pool</v>
      </c>
      <c r="B4" s="7">
        <v>1</v>
      </c>
      <c r="C4" s="7">
        <v>3</v>
      </c>
      <c r="D4" s="7">
        <v>19</v>
      </c>
      <c r="E4" s="7">
        <v>6</v>
      </c>
      <c r="F4" s="6">
        <v>1</v>
      </c>
      <c r="G4" s="8" t="s">
        <v>622</v>
      </c>
      <c r="H4" s="8" t="s">
        <v>280</v>
      </c>
      <c r="I4" s="8" t="s">
        <v>623</v>
      </c>
      <c r="J4" s="8" t="s">
        <v>206</v>
      </c>
      <c r="K4" s="7">
        <v>1</v>
      </c>
      <c r="L4" s="7">
        <v>0</v>
      </c>
      <c r="M4" s="7">
        <v>1</v>
      </c>
      <c r="N4" s="7">
        <v>0</v>
      </c>
      <c r="O4" s="6">
        <v>100</v>
      </c>
      <c r="P4" s="6">
        <v>100</v>
      </c>
      <c r="Q4" s="6">
        <v>100</v>
      </c>
      <c r="R4" s="7">
        <v>83</v>
      </c>
      <c r="S4" s="7">
        <v>64</v>
      </c>
      <c r="T4" s="7">
        <v>11</v>
      </c>
      <c r="U4" s="7">
        <v>21</v>
      </c>
      <c r="V4" s="5" t="s">
        <v>753</v>
      </c>
      <c r="W4" s="5" t="s">
        <v>754</v>
      </c>
    </row>
    <row r="5" spans="1:23">
      <c r="A5" s="18" t="str">
        <f>HYPERLINK("#A"&amp;MATCH("ZAD+TUB",A8:A65536,0)+7,"ZAD+TUB")</f>
        <v>ZAD+TUB</v>
      </c>
      <c r="B5" s="7">
        <v>1</v>
      </c>
      <c r="C5" s="7">
        <v>3</v>
      </c>
      <c r="D5" s="7">
        <v>19</v>
      </c>
      <c r="E5" s="7">
        <v>6</v>
      </c>
      <c r="F5" s="6">
        <v>1</v>
      </c>
      <c r="G5" s="8" t="s">
        <v>622</v>
      </c>
      <c r="H5" s="8" t="s">
        <v>280</v>
      </c>
      <c r="I5" s="8" t="s">
        <v>623</v>
      </c>
      <c r="J5" s="8" t="s">
        <v>206</v>
      </c>
      <c r="K5" s="7">
        <v>1</v>
      </c>
      <c r="L5" s="7">
        <v>0</v>
      </c>
      <c r="M5" s="7">
        <v>1</v>
      </c>
      <c r="N5" s="7">
        <v>0</v>
      </c>
      <c r="O5" s="6">
        <v>100</v>
      </c>
      <c r="P5" s="6">
        <v>100</v>
      </c>
      <c r="Q5" s="6">
        <v>100</v>
      </c>
      <c r="R5" s="7">
        <v>83</v>
      </c>
      <c r="S5" s="7">
        <v>64</v>
      </c>
      <c r="T5" s="7">
        <v>11</v>
      </c>
      <c r="U5" s="7">
        <v>21</v>
      </c>
      <c r="V5" s="5" t="s">
        <v>753</v>
      </c>
      <c r="W5" s="5" t="s">
        <v>754</v>
      </c>
    </row>
    <row r="6" spans="1:23">
      <c r="A6" s="18" t="str">
        <f>HYPERLINK("#A"&amp;MATCH("Qchecker",A8:A65536,0)+7,"Qchecker")</f>
        <v>Qchecker</v>
      </c>
      <c r="B6" s="7">
        <v>1</v>
      </c>
      <c r="C6" s="7">
        <v>2</v>
      </c>
      <c r="D6" s="7">
        <v>5</v>
      </c>
      <c r="E6" s="7">
        <v>3</v>
      </c>
      <c r="F6" s="6">
        <v>1</v>
      </c>
      <c r="G6" s="8" t="s">
        <v>330</v>
      </c>
      <c r="H6" s="8" t="s">
        <v>330</v>
      </c>
      <c r="I6" s="8" t="s">
        <v>330</v>
      </c>
      <c r="J6" s="8" t="s">
        <v>714</v>
      </c>
      <c r="K6" s="7">
        <v>1</v>
      </c>
      <c r="L6" s="7">
        <v>0</v>
      </c>
      <c r="M6" s="7">
        <v>1</v>
      </c>
      <c r="N6" s="7">
        <v>0</v>
      </c>
      <c r="O6" s="6">
        <v>100</v>
      </c>
      <c r="P6" s="6">
        <v>100</v>
      </c>
      <c r="Q6" s="6">
        <v>100</v>
      </c>
      <c r="R6" s="7">
        <v>0</v>
      </c>
      <c r="S6" s="7">
        <v>0</v>
      </c>
      <c r="T6" s="7">
        <v>0</v>
      </c>
      <c r="U6" s="7">
        <v>0</v>
      </c>
      <c r="V6" s="5" t="s">
        <v>753</v>
      </c>
      <c r="W6" s="5" t="s">
        <v>754</v>
      </c>
    </row>
    <row r="9" spans="1:23">
      <c r="A9" s="27" t="s">
        <v>333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3">
      <c r="A10" s="4" t="s">
        <v>0</v>
      </c>
      <c r="B10" s="4" t="s">
        <v>62</v>
      </c>
      <c r="C10" s="4" t="s">
        <v>334</v>
      </c>
      <c r="D10" s="4" t="s">
        <v>335</v>
      </c>
      <c r="E10" s="4" t="s">
        <v>336</v>
      </c>
      <c r="F10" s="4" t="s">
        <v>337</v>
      </c>
      <c r="G10" s="4" t="s">
        <v>338</v>
      </c>
      <c r="H10" s="4" t="s">
        <v>339</v>
      </c>
      <c r="I10" s="4" t="s">
        <v>340</v>
      </c>
      <c r="J10" s="4" t="s">
        <v>123</v>
      </c>
      <c r="K10" s="4" t="s">
        <v>341</v>
      </c>
      <c r="L10" s="4" t="s">
        <v>342</v>
      </c>
      <c r="M10" s="4" t="s">
        <v>13</v>
      </c>
      <c r="N10" s="4" t="s">
        <v>343</v>
      </c>
      <c r="O10" s="4" t="s">
        <v>131</v>
      </c>
      <c r="P10" s="4" t="s">
        <v>326</v>
      </c>
      <c r="Q10" s="4" t="s">
        <v>344</v>
      </c>
      <c r="R10" s="4" t="s">
        <v>345</v>
      </c>
    </row>
    <row r="11" spans="1:23">
      <c r="A11" s="5" t="s">
        <v>35</v>
      </c>
      <c r="B11" s="5" t="s">
        <v>1666</v>
      </c>
      <c r="C11" s="5" t="s">
        <v>447</v>
      </c>
      <c r="D11" s="5" t="s">
        <v>448</v>
      </c>
      <c r="E11" s="5" t="s">
        <v>449</v>
      </c>
      <c r="F11" s="7">
        <v>20011867</v>
      </c>
      <c r="G11" s="5" t="s">
        <v>450</v>
      </c>
      <c r="H11" s="5" t="s">
        <v>451</v>
      </c>
      <c r="I11" s="5" t="s">
        <v>452</v>
      </c>
      <c r="J11" s="6">
        <v>1</v>
      </c>
      <c r="K11" s="5" t="s">
        <v>453</v>
      </c>
      <c r="L11" s="5" t="s">
        <v>454</v>
      </c>
      <c r="M11" s="8" t="s">
        <v>455</v>
      </c>
      <c r="N11" s="8" t="s">
        <v>456</v>
      </c>
      <c r="O11" s="6">
        <v>59.833301544189453</v>
      </c>
      <c r="P11" s="6">
        <v>42.416698455810547</v>
      </c>
      <c r="Q11" s="7">
        <v>13</v>
      </c>
      <c r="R11" s="7">
        <v>3</v>
      </c>
    </row>
    <row r="12" spans="1:23">
      <c r="A12" s="5" t="s">
        <v>35</v>
      </c>
      <c r="B12" s="5" t="s">
        <v>1666</v>
      </c>
      <c r="C12" s="5" t="s">
        <v>487</v>
      </c>
      <c r="D12" s="5" t="s">
        <v>458</v>
      </c>
      <c r="E12" s="5" t="s">
        <v>488</v>
      </c>
      <c r="F12" s="7">
        <v>20014439</v>
      </c>
      <c r="G12" s="5" t="s">
        <v>489</v>
      </c>
      <c r="H12" s="5" t="s">
        <v>451</v>
      </c>
      <c r="I12" s="5" t="s">
        <v>452</v>
      </c>
      <c r="J12" s="6">
        <v>1</v>
      </c>
      <c r="K12" s="5" t="s">
        <v>490</v>
      </c>
      <c r="L12" s="5" t="s">
        <v>491</v>
      </c>
      <c r="M12" s="8" t="s">
        <v>492</v>
      </c>
      <c r="N12" s="8" t="s">
        <v>493</v>
      </c>
      <c r="O12" s="6">
        <v>17.66670036315918</v>
      </c>
      <c r="P12" s="6">
        <v>15.75</v>
      </c>
      <c r="Q12" s="7">
        <v>4</v>
      </c>
      <c r="R12" s="7">
        <v>1</v>
      </c>
    </row>
    <row r="13" spans="1:23">
      <c r="A13" s="5" t="s">
        <v>35</v>
      </c>
      <c r="B13" s="5" t="s">
        <v>1666</v>
      </c>
      <c r="C13" s="5" t="s">
        <v>527</v>
      </c>
      <c r="D13" s="5" t="s">
        <v>358</v>
      </c>
      <c r="E13" s="5" t="s">
        <v>528</v>
      </c>
      <c r="F13" s="7">
        <v>20014475</v>
      </c>
      <c r="G13" s="5" t="s">
        <v>529</v>
      </c>
      <c r="H13" s="5" t="s">
        <v>451</v>
      </c>
      <c r="I13" s="5" t="s">
        <v>452</v>
      </c>
      <c r="J13" s="6">
        <v>1</v>
      </c>
      <c r="K13" s="5" t="s">
        <v>530</v>
      </c>
      <c r="L13" s="5" t="s">
        <v>531</v>
      </c>
      <c r="M13" s="8" t="s">
        <v>532</v>
      </c>
      <c r="N13" s="8" t="s">
        <v>533</v>
      </c>
      <c r="O13" s="6">
        <v>5.5833001136779785</v>
      </c>
      <c r="P13" s="6">
        <v>5.5833001136779785</v>
      </c>
      <c r="Q13" s="7">
        <v>2</v>
      </c>
      <c r="R13" s="7">
        <v>1</v>
      </c>
    </row>
    <row r="14" spans="1:23">
      <c r="A14" s="5" t="s">
        <v>35</v>
      </c>
      <c r="B14" s="5" t="s">
        <v>1666</v>
      </c>
      <c r="C14" s="5" t="s">
        <v>595</v>
      </c>
      <c r="D14" s="5" t="s">
        <v>596</v>
      </c>
      <c r="E14" s="5" t="s">
        <v>597</v>
      </c>
      <c r="F14" s="7">
        <v>20014182</v>
      </c>
      <c r="G14" s="5" t="s">
        <v>598</v>
      </c>
      <c r="H14" s="5" t="s">
        <v>451</v>
      </c>
      <c r="I14" s="5" t="s">
        <v>452</v>
      </c>
      <c r="J14" s="6">
        <v>0</v>
      </c>
      <c r="K14" s="5" t="s">
        <v>599</v>
      </c>
      <c r="L14" s="5" t="s">
        <v>599</v>
      </c>
      <c r="M14" s="8" t="s">
        <v>288</v>
      </c>
      <c r="N14" s="8" t="s">
        <v>288</v>
      </c>
      <c r="O14" s="6">
        <v>0</v>
      </c>
      <c r="P14" s="6">
        <v>0</v>
      </c>
      <c r="Q14" s="7">
        <v>0</v>
      </c>
      <c r="R14" s="7">
        <v>1</v>
      </c>
    </row>
    <row r="16" spans="1:23">
      <c r="A16" s="4" t="s">
        <v>0</v>
      </c>
      <c r="B16" s="4" t="s">
        <v>62</v>
      </c>
      <c r="C16" s="4" t="s">
        <v>334</v>
      </c>
      <c r="D16" s="4" t="s">
        <v>335</v>
      </c>
      <c r="E16" s="4" t="s">
        <v>336</v>
      </c>
      <c r="F16" s="4" t="s">
        <v>337</v>
      </c>
      <c r="G16" s="4" t="s">
        <v>338</v>
      </c>
      <c r="H16" s="4" t="s">
        <v>339</v>
      </c>
      <c r="I16" s="4" t="s">
        <v>340</v>
      </c>
      <c r="J16" s="4" t="s">
        <v>123</v>
      </c>
      <c r="K16" s="4" t="s">
        <v>341</v>
      </c>
      <c r="L16" s="4" t="s">
        <v>342</v>
      </c>
      <c r="M16" s="4" t="s">
        <v>13</v>
      </c>
      <c r="N16" s="4" t="s">
        <v>343</v>
      </c>
      <c r="O16" s="4" t="s">
        <v>131</v>
      </c>
      <c r="P16" s="4" t="s">
        <v>326</v>
      </c>
      <c r="Q16" s="4" t="s">
        <v>344</v>
      </c>
      <c r="R16" s="4" t="s">
        <v>345</v>
      </c>
    </row>
    <row r="17" spans="1:18">
      <c r="A17" s="5" t="s">
        <v>35</v>
      </c>
      <c r="B17" s="5" t="s">
        <v>272</v>
      </c>
      <c r="C17" s="5" t="s">
        <v>1667</v>
      </c>
      <c r="D17" s="5" t="s">
        <v>421</v>
      </c>
      <c r="E17" s="5" t="s">
        <v>1668</v>
      </c>
      <c r="F17" s="5" t="s">
        <v>49</v>
      </c>
      <c r="G17" s="5" t="s">
        <v>1669</v>
      </c>
      <c r="H17" s="5" t="s">
        <v>451</v>
      </c>
      <c r="I17" s="5" t="s">
        <v>452</v>
      </c>
      <c r="J17" s="6">
        <v>1</v>
      </c>
      <c r="K17" s="5" t="s">
        <v>1670</v>
      </c>
      <c r="L17" s="5" t="s">
        <v>1671</v>
      </c>
      <c r="M17" s="8" t="s">
        <v>280</v>
      </c>
      <c r="N17" s="8" t="s">
        <v>330</v>
      </c>
      <c r="O17" s="6">
        <v>0.25</v>
      </c>
      <c r="P17" s="6">
        <v>0.25</v>
      </c>
      <c r="Q17" s="7">
        <v>3</v>
      </c>
      <c r="R17" s="7">
        <v>0</v>
      </c>
    </row>
    <row r="18" spans="1:18">
      <c r="A18" s="5" t="s">
        <v>35</v>
      </c>
      <c r="B18" s="5" t="s">
        <v>272</v>
      </c>
      <c r="C18" s="5" t="s">
        <v>447</v>
      </c>
      <c r="D18" s="5" t="s">
        <v>448</v>
      </c>
      <c r="E18" s="5" t="s">
        <v>449</v>
      </c>
      <c r="F18" s="7">
        <v>20011867</v>
      </c>
      <c r="G18" s="5" t="s">
        <v>450</v>
      </c>
      <c r="H18" s="5" t="s">
        <v>451</v>
      </c>
      <c r="I18" s="5" t="s">
        <v>452</v>
      </c>
      <c r="J18" s="6">
        <v>1</v>
      </c>
      <c r="K18" s="5" t="s">
        <v>1672</v>
      </c>
      <c r="L18" s="5" t="s">
        <v>1673</v>
      </c>
      <c r="M18" s="8" t="s">
        <v>540</v>
      </c>
      <c r="N18" s="8" t="s">
        <v>1401</v>
      </c>
      <c r="O18" s="6">
        <v>0.16670000553131104</v>
      </c>
      <c r="P18" s="6">
        <v>0.16670000553131104</v>
      </c>
      <c r="Q18" s="7">
        <v>2</v>
      </c>
      <c r="R18" s="7">
        <v>3</v>
      </c>
    </row>
    <row r="20" spans="1:18">
      <c r="A20" s="4" t="s">
        <v>0</v>
      </c>
      <c r="B20" s="4" t="s">
        <v>62</v>
      </c>
      <c r="C20" s="4" t="s">
        <v>334</v>
      </c>
      <c r="D20" s="4" t="s">
        <v>335</v>
      </c>
      <c r="E20" s="4" t="s">
        <v>336</v>
      </c>
      <c r="F20" s="4" t="s">
        <v>337</v>
      </c>
      <c r="G20" s="4" t="s">
        <v>338</v>
      </c>
      <c r="H20" s="4" t="s">
        <v>339</v>
      </c>
      <c r="I20" s="4" t="s">
        <v>340</v>
      </c>
      <c r="J20" s="4" t="s">
        <v>123</v>
      </c>
      <c r="K20" s="4" t="s">
        <v>341</v>
      </c>
      <c r="L20" s="4" t="s">
        <v>342</v>
      </c>
      <c r="M20" s="4" t="s">
        <v>13</v>
      </c>
      <c r="N20" s="4" t="s">
        <v>343</v>
      </c>
      <c r="O20" s="4" t="s">
        <v>131</v>
      </c>
      <c r="P20" s="4" t="s">
        <v>326</v>
      </c>
      <c r="Q20" s="4" t="s">
        <v>344</v>
      </c>
      <c r="R20" s="4" t="s">
        <v>345</v>
      </c>
    </row>
    <row r="21" spans="1:18">
      <c r="A21" s="5" t="s">
        <v>35</v>
      </c>
      <c r="B21" s="5" t="s">
        <v>68</v>
      </c>
      <c r="C21" s="5" t="s">
        <v>447</v>
      </c>
      <c r="D21" s="5" t="s">
        <v>448</v>
      </c>
      <c r="E21" s="5" t="s">
        <v>449</v>
      </c>
      <c r="F21" s="7">
        <v>20011867</v>
      </c>
      <c r="G21" s="5" t="s">
        <v>450</v>
      </c>
      <c r="H21" s="5" t="s">
        <v>451</v>
      </c>
      <c r="I21" s="5" t="s">
        <v>452</v>
      </c>
      <c r="J21" s="6">
        <v>1</v>
      </c>
      <c r="K21" s="5" t="s">
        <v>453</v>
      </c>
      <c r="L21" s="5" t="s">
        <v>454</v>
      </c>
      <c r="M21" s="8" t="s">
        <v>455</v>
      </c>
      <c r="N21" s="8" t="s">
        <v>456</v>
      </c>
      <c r="O21" s="6">
        <v>59.833301544189453</v>
      </c>
      <c r="P21" s="6">
        <v>42.416698455810547</v>
      </c>
      <c r="Q21" s="7">
        <v>13</v>
      </c>
      <c r="R21" s="7">
        <v>3</v>
      </c>
    </row>
    <row r="22" spans="1:18">
      <c r="A22" s="5" t="s">
        <v>35</v>
      </c>
      <c r="B22" s="5" t="s">
        <v>68</v>
      </c>
      <c r="C22" s="5" t="s">
        <v>487</v>
      </c>
      <c r="D22" s="5" t="s">
        <v>458</v>
      </c>
      <c r="E22" s="5" t="s">
        <v>488</v>
      </c>
      <c r="F22" s="7">
        <v>20014439</v>
      </c>
      <c r="G22" s="5" t="s">
        <v>489</v>
      </c>
      <c r="H22" s="5" t="s">
        <v>451</v>
      </c>
      <c r="I22" s="5" t="s">
        <v>452</v>
      </c>
      <c r="J22" s="6">
        <v>1</v>
      </c>
      <c r="K22" s="5" t="s">
        <v>490</v>
      </c>
      <c r="L22" s="5" t="s">
        <v>491</v>
      </c>
      <c r="M22" s="8" t="s">
        <v>492</v>
      </c>
      <c r="N22" s="8" t="s">
        <v>493</v>
      </c>
      <c r="O22" s="6">
        <v>17.66670036315918</v>
      </c>
      <c r="P22" s="6">
        <v>15.75</v>
      </c>
      <c r="Q22" s="7">
        <v>4</v>
      </c>
      <c r="R22" s="7">
        <v>1</v>
      </c>
    </row>
    <row r="23" spans="1:18">
      <c r="A23" s="5" t="s">
        <v>35</v>
      </c>
      <c r="B23" s="5" t="s">
        <v>68</v>
      </c>
      <c r="C23" s="5" t="s">
        <v>527</v>
      </c>
      <c r="D23" s="5" t="s">
        <v>358</v>
      </c>
      <c r="E23" s="5" t="s">
        <v>528</v>
      </c>
      <c r="F23" s="7">
        <v>20014475</v>
      </c>
      <c r="G23" s="5" t="s">
        <v>529</v>
      </c>
      <c r="H23" s="5" t="s">
        <v>451</v>
      </c>
      <c r="I23" s="5" t="s">
        <v>452</v>
      </c>
      <c r="J23" s="6">
        <v>1</v>
      </c>
      <c r="K23" s="5" t="s">
        <v>530</v>
      </c>
      <c r="L23" s="5" t="s">
        <v>531</v>
      </c>
      <c r="M23" s="8" t="s">
        <v>532</v>
      </c>
      <c r="N23" s="8" t="s">
        <v>533</v>
      </c>
      <c r="O23" s="6">
        <v>5.5833001136779785</v>
      </c>
      <c r="P23" s="6">
        <v>5.5833001136779785</v>
      </c>
      <c r="Q23" s="7">
        <v>2</v>
      </c>
      <c r="R23" s="7">
        <v>1</v>
      </c>
    </row>
    <row r="24" spans="1:18">
      <c r="A24" s="5" t="s">
        <v>35</v>
      </c>
      <c r="B24" s="5" t="s">
        <v>68</v>
      </c>
      <c r="C24" s="5" t="s">
        <v>595</v>
      </c>
      <c r="D24" s="5" t="s">
        <v>596</v>
      </c>
      <c r="E24" s="5" t="s">
        <v>597</v>
      </c>
      <c r="F24" s="7">
        <v>20014182</v>
      </c>
      <c r="G24" s="5" t="s">
        <v>598</v>
      </c>
      <c r="H24" s="5" t="s">
        <v>451</v>
      </c>
      <c r="I24" s="5" t="s">
        <v>452</v>
      </c>
      <c r="J24" s="6">
        <v>0</v>
      </c>
      <c r="K24" s="5" t="s">
        <v>599</v>
      </c>
      <c r="L24" s="5" t="s">
        <v>599</v>
      </c>
      <c r="M24" s="8" t="s">
        <v>288</v>
      </c>
      <c r="N24" s="8" t="s">
        <v>288</v>
      </c>
      <c r="O24" s="6">
        <v>0</v>
      </c>
      <c r="P24" s="6">
        <v>0</v>
      </c>
      <c r="Q24" s="7">
        <v>0</v>
      </c>
      <c r="R24" s="7">
        <v>1</v>
      </c>
    </row>
    <row r="27" spans="1:18">
      <c r="A27" s="27" t="s">
        <v>600</v>
      </c>
      <c r="B27" s="28"/>
      <c r="C27" s="28"/>
      <c r="D27" s="28"/>
      <c r="E27" s="28"/>
    </row>
    <row r="28" spans="1:18">
      <c r="A28" s="4" t="s">
        <v>339</v>
      </c>
      <c r="B28" s="4" t="s">
        <v>316</v>
      </c>
      <c r="C28" s="4" t="s">
        <v>124</v>
      </c>
      <c r="D28" s="4" t="s">
        <v>601</v>
      </c>
      <c r="E28" s="4" t="s">
        <v>131</v>
      </c>
    </row>
    <row r="29" spans="1:18">
      <c r="A29" s="5" t="s">
        <v>602</v>
      </c>
      <c r="B29" s="7">
        <v>4</v>
      </c>
      <c r="C29" s="7">
        <v>43</v>
      </c>
      <c r="D29" s="8" t="s">
        <v>39</v>
      </c>
      <c r="E29" s="6">
        <v>166.58329772949219</v>
      </c>
    </row>
    <row r="31" spans="1:18">
      <c r="A31" s="27" t="s">
        <v>606</v>
      </c>
      <c r="B31" s="28"/>
      <c r="C31" s="28"/>
      <c r="D31" s="28"/>
      <c r="E31" s="28"/>
    </row>
    <row r="32" spans="1:18">
      <c r="A32" s="4" t="s">
        <v>340</v>
      </c>
      <c r="B32" s="4" t="s">
        <v>316</v>
      </c>
      <c r="C32" s="4" t="s">
        <v>124</v>
      </c>
      <c r="D32" s="4" t="s">
        <v>601</v>
      </c>
      <c r="E32" s="4" t="s">
        <v>131</v>
      </c>
    </row>
    <row r="33" spans="1:16">
      <c r="A33" s="5" t="s">
        <v>609</v>
      </c>
      <c r="B33" s="7">
        <v>4</v>
      </c>
      <c r="C33" s="7">
        <v>43</v>
      </c>
      <c r="D33" s="8" t="s">
        <v>39</v>
      </c>
      <c r="E33" s="6">
        <v>166.58329772949219</v>
      </c>
    </row>
    <row r="36" spans="1:16">
      <c r="A36" s="27" t="s">
        <v>611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>
      <c r="A37" s="4" t="s">
        <v>62</v>
      </c>
      <c r="B37" s="4" t="s">
        <v>63</v>
      </c>
      <c r="C37" s="4" t="s">
        <v>339</v>
      </c>
      <c r="D37" s="4" t="s">
        <v>316</v>
      </c>
      <c r="E37" s="4" t="s">
        <v>124</v>
      </c>
      <c r="F37" s="4" t="s">
        <v>123</v>
      </c>
      <c r="G37" s="4" t="s">
        <v>317</v>
      </c>
      <c r="H37" s="4" t="s">
        <v>318</v>
      </c>
      <c r="I37" s="4" t="s">
        <v>612</v>
      </c>
      <c r="J37" s="4" t="s">
        <v>613</v>
      </c>
      <c r="K37" s="4" t="s">
        <v>134</v>
      </c>
      <c r="L37" s="4" t="s">
        <v>614</v>
      </c>
      <c r="M37" s="4" t="s">
        <v>8</v>
      </c>
      <c r="N37" s="4" t="s">
        <v>9</v>
      </c>
      <c r="O37" s="4" t="s">
        <v>10</v>
      </c>
      <c r="P37" s="4" t="s">
        <v>131</v>
      </c>
    </row>
    <row r="38" spans="1:16">
      <c r="A38" s="5" t="s">
        <v>1666</v>
      </c>
      <c r="B38" s="7">
        <v>1</v>
      </c>
      <c r="C38" s="5" t="s">
        <v>602</v>
      </c>
      <c r="D38" s="7">
        <v>3</v>
      </c>
      <c r="E38" s="7">
        <v>19</v>
      </c>
      <c r="F38" s="6">
        <v>1</v>
      </c>
      <c r="G38" s="8" t="s">
        <v>622</v>
      </c>
      <c r="H38" s="8" t="s">
        <v>280</v>
      </c>
      <c r="I38" s="8" t="s">
        <v>623</v>
      </c>
      <c r="J38" s="8" t="s">
        <v>206</v>
      </c>
      <c r="K38" s="7">
        <v>1</v>
      </c>
      <c r="L38" s="6">
        <v>1</v>
      </c>
      <c r="M38" s="7">
        <v>100</v>
      </c>
      <c r="N38" s="7">
        <v>100</v>
      </c>
      <c r="O38" s="7">
        <v>100</v>
      </c>
      <c r="P38" s="6">
        <v>83.083396911621094</v>
      </c>
    </row>
    <row r="40" spans="1:16">
      <c r="A40" s="4" t="s">
        <v>62</v>
      </c>
      <c r="B40" s="4" t="s">
        <v>63</v>
      </c>
      <c r="C40" s="4" t="s">
        <v>339</v>
      </c>
      <c r="D40" s="4" t="s">
        <v>316</v>
      </c>
      <c r="E40" s="4" t="s">
        <v>124</v>
      </c>
      <c r="F40" s="4" t="s">
        <v>123</v>
      </c>
      <c r="G40" s="4" t="s">
        <v>317</v>
      </c>
      <c r="H40" s="4" t="s">
        <v>318</v>
      </c>
      <c r="I40" s="4" t="s">
        <v>612</v>
      </c>
      <c r="J40" s="4" t="s">
        <v>613</v>
      </c>
      <c r="K40" s="4" t="s">
        <v>134</v>
      </c>
      <c r="L40" s="4" t="s">
        <v>614</v>
      </c>
      <c r="M40" s="4" t="s">
        <v>8</v>
      </c>
      <c r="N40" s="4" t="s">
        <v>9</v>
      </c>
      <c r="O40" s="4" t="s">
        <v>10</v>
      </c>
      <c r="P40" s="4" t="s">
        <v>131</v>
      </c>
    </row>
    <row r="41" spans="1:16">
      <c r="A41" s="5" t="s">
        <v>272</v>
      </c>
      <c r="B41" s="7">
        <v>1</v>
      </c>
      <c r="C41" s="5" t="s">
        <v>602</v>
      </c>
      <c r="D41" s="7">
        <v>2</v>
      </c>
      <c r="E41" s="7">
        <v>5</v>
      </c>
      <c r="F41" s="6">
        <v>1</v>
      </c>
      <c r="G41" s="8" t="s">
        <v>330</v>
      </c>
      <c r="H41" s="8" t="s">
        <v>330</v>
      </c>
      <c r="I41" s="8" t="s">
        <v>330</v>
      </c>
      <c r="J41" s="8" t="s">
        <v>273</v>
      </c>
      <c r="K41" s="7">
        <v>1</v>
      </c>
      <c r="L41" s="6">
        <v>1</v>
      </c>
      <c r="M41" s="7">
        <v>100</v>
      </c>
      <c r="N41" s="7">
        <v>100</v>
      </c>
      <c r="O41" s="7">
        <v>100</v>
      </c>
      <c r="P41" s="6">
        <v>0.41650000214576721</v>
      </c>
    </row>
    <row r="43" spans="1:16">
      <c r="A43" s="4" t="s">
        <v>62</v>
      </c>
      <c r="B43" s="4" t="s">
        <v>63</v>
      </c>
      <c r="C43" s="4" t="s">
        <v>339</v>
      </c>
      <c r="D43" s="4" t="s">
        <v>316</v>
      </c>
      <c r="E43" s="4" t="s">
        <v>124</v>
      </c>
      <c r="F43" s="4" t="s">
        <v>123</v>
      </c>
      <c r="G43" s="4" t="s">
        <v>317</v>
      </c>
      <c r="H43" s="4" t="s">
        <v>318</v>
      </c>
      <c r="I43" s="4" t="s">
        <v>612</v>
      </c>
      <c r="J43" s="4" t="s">
        <v>613</v>
      </c>
      <c r="K43" s="4" t="s">
        <v>134</v>
      </c>
      <c r="L43" s="4" t="s">
        <v>614</v>
      </c>
      <c r="M43" s="4" t="s">
        <v>8</v>
      </c>
      <c r="N43" s="4" t="s">
        <v>9</v>
      </c>
      <c r="O43" s="4" t="s">
        <v>10</v>
      </c>
      <c r="P43" s="4" t="s">
        <v>131</v>
      </c>
    </row>
    <row r="44" spans="1:16">
      <c r="A44" s="5" t="s">
        <v>68</v>
      </c>
      <c r="B44" s="7">
        <v>1</v>
      </c>
      <c r="C44" s="5" t="s">
        <v>602</v>
      </c>
      <c r="D44" s="7">
        <v>3</v>
      </c>
      <c r="E44" s="7">
        <v>19</v>
      </c>
      <c r="F44" s="6">
        <v>1</v>
      </c>
      <c r="G44" s="8" t="s">
        <v>622</v>
      </c>
      <c r="H44" s="8" t="s">
        <v>280</v>
      </c>
      <c r="I44" s="8" t="s">
        <v>623</v>
      </c>
      <c r="J44" s="8" t="s">
        <v>206</v>
      </c>
      <c r="K44" s="7">
        <v>1</v>
      </c>
      <c r="L44" s="6">
        <v>1</v>
      </c>
      <c r="M44" s="7">
        <v>100</v>
      </c>
      <c r="N44" s="7">
        <v>100</v>
      </c>
      <c r="O44" s="7">
        <v>100</v>
      </c>
      <c r="P44" s="6">
        <v>83.083396911621094</v>
      </c>
    </row>
    <row r="46" spans="1:16">
      <c r="A46" s="27" t="s">
        <v>618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>
      <c r="A47" s="4" t="s">
        <v>62</v>
      </c>
      <c r="B47" s="4" t="s">
        <v>63</v>
      </c>
      <c r="C47" s="4" t="s">
        <v>340</v>
      </c>
      <c r="D47" s="4" t="s">
        <v>316</v>
      </c>
      <c r="E47" s="4" t="s">
        <v>124</v>
      </c>
      <c r="F47" s="4" t="s">
        <v>123</v>
      </c>
      <c r="G47" s="4" t="s">
        <v>317</v>
      </c>
      <c r="H47" s="4" t="s">
        <v>318</v>
      </c>
      <c r="I47" s="4" t="s">
        <v>612</v>
      </c>
      <c r="J47" s="4" t="s">
        <v>613</v>
      </c>
      <c r="K47" s="4" t="s">
        <v>134</v>
      </c>
      <c r="L47" s="4" t="s">
        <v>614</v>
      </c>
      <c r="M47" s="4" t="s">
        <v>8</v>
      </c>
      <c r="N47" s="4" t="s">
        <v>9</v>
      </c>
      <c r="O47" s="4" t="s">
        <v>10</v>
      </c>
      <c r="P47" s="4" t="s">
        <v>131</v>
      </c>
    </row>
    <row r="48" spans="1:16">
      <c r="A48" s="5" t="s">
        <v>1666</v>
      </c>
      <c r="B48" s="7">
        <v>1</v>
      </c>
      <c r="C48" s="5" t="s">
        <v>609</v>
      </c>
      <c r="D48" s="7">
        <v>3</v>
      </c>
      <c r="E48" s="7">
        <v>19</v>
      </c>
      <c r="F48" s="6">
        <v>1</v>
      </c>
      <c r="G48" s="8" t="s">
        <v>622</v>
      </c>
      <c r="H48" s="8" t="s">
        <v>280</v>
      </c>
      <c r="I48" s="8" t="s">
        <v>623</v>
      </c>
      <c r="J48" s="8" t="s">
        <v>206</v>
      </c>
      <c r="K48" s="7">
        <v>1</v>
      </c>
      <c r="L48" s="6">
        <v>1</v>
      </c>
      <c r="M48" s="7">
        <v>100</v>
      </c>
      <c r="N48" s="7">
        <v>100</v>
      </c>
      <c r="O48" s="7">
        <v>100</v>
      </c>
      <c r="P48" s="6">
        <v>83.083396911621094</v>
      </c>
    </row>
    <row r="50" spans="1:16">
      <c r="A50" s="4" t="s">
        <v>62</v>
      </c>
      <c r="B50" s="4" t="s">
        <v>63</v>
      </c>
      <c r="C50" s="4" t="s">
        <v>340</v>
      </c>
      <c r="D50" s="4" t="s">
        <v>316</v>
      </c>
      <c r="E50" s="4" t="s">
        <v>124</v>
      </c>
      <c r="F50" s="4" t="s">
        <v>123</v>
      </c>
      <c r="G50" s="4" t="s">
        <v>317</v>
      </c>
      <c r="H50" s="4" t="s">
        <v>318</v>
      </c>
      <c r="I50" s="4" t="s">
        <v>612</v>
      </c>
      <c r="J50" s="4" t="s">
        <v>613</v>
      </c>
      <c r="K50" s="4" t="s">
        <v>134</v>
      </c>
      <c r="L50" s="4" t="s">
        <v>614</v>
      </c>
      <c r="M50" s="4" t="s">
        <v>8</v>
      </c>
      <c r="N50" s="4" t="s">
        <v>9</v>
      </c>
      <c r="O50" s="4" t="s">
        <v>10</v>
      </c>
      <c r="P50" s="4" t="s">
        <v>131</v>
      </c>
    </row>
    <row r="51" spans="1:16">
      <c r="A51" s="5" t="s">
        <v>272</v>
      </c>
      <c r="B51" s="7">
        <v>1</v>
      </c>
      <c r="C51" s="5" t="s">
        <v>609</v>
      </c>
      <c r="D51" s="7">
        <v>2</v>
      </c>
      <c r="E51" s="7">
        <v>5</v>
      </c>
      <c r="F51" s="6">
        <v>1</v>
      </c>
      <c r="G51" s="8" t="s">
        <v>330</v>
      </c>
      <c r="H51" s="8" t="s">
        <v>330</v>
      </c>
      <c r="I51" s="8" t="s">
        <v>330</v>
      </c>
      <c r="J51" s="8" t="s">
        <v>273</v>
      </c>
      <c r="K51" s="7">
        <v>1</v>
      </c>
      <c r="L51" s="6">
        <v>1</v>
      </c>
      <c r="M51" s="7">
        <v>100</v>
      </c>
      <c r="N51" s="7">
        <v>100</v>
      </c>
      <c r="O51" s="7">
        <v>100</v>
      </c>
      <c r="P51" s="6">
        <v>0.41650000214576721</v>
      </c>
    </row>
    <row r="53" spans="1:16">
      <c r="A53" s="4" t="s">
        <v>62</v>
      </c>
      <c r="B53" s="4" t="s">
        <v>63</v>
      </c>
      <c r="C53" s="4" t="s">
        <v>340</v>
      </c>
      <c r="D53" s="4" t="s">
        <v>316</v>
      </c>
      <c r="E53" s="4" t="s">
        <v>124</v>
      </c>
      <c r="F53" s="4" t="s">
        <v>123</v>
      </c>
      <c r="G53" s="4" t="s">
        <v>317</v>
      </c>
      <c r="H53" s="4" t="s">
        <v>318</v>
      </c>
      <c r="I53" s="4" t="s">
        <v>612</v>
      </c>
      <c r="J53" s="4" t="s">
        <v>613</v>
      </c>
      <c r="K53" s="4" t="s">
        <v>134</v>
      </c>
      <c r="L53" s="4" t="s">
        <v>614</v>
      </c>
      <c r="M53" s="4" t="s">
        <v>8</v>
      </c>
      <c r="N53" s="4" t="s">
        <v>9</v>
      </c>
      <c r="O53" s="4" t="s">
        <v>10</v>
      </c>
      <c r="P53" s="4" t="s">
        <v>131</v>
      </c>
    </row>
    <row r="54" spans="1:16">
      <c r="A54" s="5" t="s">
        <v>68</v>
      </c>
      <c r="B54" s="7">
        <v>1</v>
      </c>
      <c r="C54" s="5" t="s">
        <v>609</v>
      </c>
      <c r="D54" s="7">
        <v>3</v>
      </c>
      <c r="E54" s="7">
        <v>19</v>
      </c>
      <c r="F54" s="6">
        <v>1</v>
      </c>
      <c r="G54" s="8" t="s">
        <v>622</v>
      </c>
      <c r="H54" s="8" t="s">
        <v>280</v>
      </c>
      <c r="I54" s="8" t="s">
        <v>623</v>
      </c>
      <c r="J54" s="8" t="s">
        <v>206</v>
      </c>
      <c r="K54" s="7">
        <v>1</v>
      </c>
      <c r="L54" s="6">
        <v>1</v>
      </c>
      <c r="M54" s="7">
        <v>100</v>
      </c>
      <c r="N54" s="7">
        <v>100</v>
      </c>
      <c r="O54" s="7">
        <v>100</v>
      </c>
      <c r="P54" s="6">
        <v>83.083396911621094</v>
      </c>
    </row>
    <row r="57" spans="1:16">
      <c r="A57" s="27" t="s">
        <v>627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1:16">
      <c r="A58" s="4" t="s">
        <v>0</v>
      </c>
      <c r="B58" s="4" t="s">
        <v>62</v>
      </c>
      <c r="C58" s="4" t="s">
        <v>628</v>
      </c>
      <c r="D58" s="4" t="s">
        <v>629</v>
      </c>
      <c r="E58" s="4" t="s">
        <v>630</v>
      </c>
      <c r="F58" s="4" t="s">
        <v>631</v>
      </c>
      <c r="G58" s="4" t="s">
        <v>632</v>
      </c>
      <c r="H58" s="4" t="s">
        <v>334</v>
      </c>
      <c r="I58" s="4" t="s">
        <v>633</v>
      </c>
      <c r="J58" s="4" t="s">
        <v>337</v>
      </c>
      <c r="K58" s="4" t="s">
        <v>339</v>
      </c>
      <c r="L58" s="4" t="s">
        <v>340</v>
      </c>
    </row>
    <row r="59" spans="1:16">
      <c r="A59" s="5" t="s">
        <v>35</v>
      </c>
      <c r="B59" s="5" t="s">
        <v>68</v>
      </c>
      <c r="C59" s="5" t="s">
        <v>1626</v>
      </c>
      <c r="D59" s="5" t="s">
        <v>1674</v>
      </c>
      <c r="E59" s="7">
        <v>12</v>
      </c>
      <c r="F59" s="7">
        <v>2</v>
      </c>
      <c r="G59" s="5" t="s">
        <v>1613</v>
      </c>
      <c r="H59" s="5" t="s">
        <v>447</v>
      </c>
      <c r="I59" s="5" t="s">
        <v>1675</v>
      </c>
      <c r="J59" s="7">
        <v>20011867</v>
      </c>
      <c r="K59" s="5" t="s">
        <v>451</v>
      </c>
      <c r="L59" s="5" t="s">
        <v>452</v>
      </c>
    </row>
    <row r="60" spans="1:16">
      <c r="A60" s="5" t="s">
        <v>35</v>
      </c>
      <c r="B60" s="5" t="s">
        <v>68</v>
      </c>
      <c r="C60" s="5" t="s">
        <v>1676</v>
      </c>
      <c r="D60" s="5" t="s">
        <v>1676</v>
      </c>
      <c r="E60" s="7">
        <v>3</v>
      </c>
      <c r="F60" s="7">
        <v>1</v>
      </c>
      <c r="G60" s="5" t="s">
        <v>1613</v>
      </c>
      <c r="H60" s="5" t="s">
        <v>595</v>
      </c>
      <c r="I60" s="5" t="s">
        <v>1677</v>
      </c>
      <c r="J60" s="7">
        <v>20014182</v>
      </c>
      <c r="K60" s="5" t="s">
        <v>451</v>
      </c>
      <c r="L60" s="5" t="s">
        <v>452</v>
      </c>
    </row>
    <row r="61" spans="1:16">
      <c r="A61" s="5" t="s">
        <v>35</v>
      </c>
      <c r="B61" s="5" t="s">
        <v>68</v>
      </c>
      <c r="C61" s="5" t="s">
        <v>1636</v>
      </c>
      <c r="D61" s="5" t="s">
        <v>1636</v>
      </c>
      <c r="E61" s="7">
        <v>3</v>
      </c>
      <c r="F61" s="7">
        <v>1</v>
      </c>
      <c r="G61" s="5" t="s">
        <v>1613</v>
      </c>
      <c r="H61" s="5" t="s">
        <v>527</v>
      </c>
      <c r="I61" s="5" t="s">
        <v>1678</v>
      </c>
      <c r="J61" s="7">
        <v>20014475</v>
      </c>
      <c r="K61" s="5" t="s">
        <v>451</v>
      </c>
      <c r="L61" s="5" t="s">
        <v>452</v>
      </c>
    </row>
    <row r="62" spans="1:16">
      <c r="A62" s="5" t="s">
        <v>35</v>
      </c>
      <c r="B62" s="5" t="s">
        <v>68</v>
      </c>
      <c r="C62" s="5" t="s">
        <v>1636</v>
      </c>
      <c r="D62" s="5" t="s">
        <v>1636</v>
      </c>
      <c r="E62" s="7">
        <v>3</v>
      </c>
      <c r="F62" s="7">
        <v>1</v>
      </c>
      <c r="G62" s="5" t="s">
        <v>1613</v>
      </c>
      <c r="H62" s="5" t="s">
        <v>487</v>
      </c>
      <c r="I62" s="5" t="s">
        <v>1679</v>
      </c>
      <c r="J62" s="7">
        <v>20014439</v>
      </c>
      <c r="K62" s="5" t="s">
        <v>451</v>
      </c>
      <c r="L62" s="5" t="s">
        <v>452</v>
      </c>
    </row>
    <row r="65" spans="1:3">
      <c r="A65" s="27" t="s">
        <v>634</v>
      </c>
      <c r="B65" s="28"/>
      <c r="C65" s="28"/>
    </row>
    <row r="66" spans="1:3">
      <c r="A66" s="4" t="s">
        <v>62</v>
      </c>
      <c r="B66" s="4" t="s">
        <v>63</v>
      </c>
      <c r="C66" s="4" t="s">
        <v>635</v>
      </c>
    </row>
    <row r="67" spans="1:3">
      <c r="A67" s="5" t="s">
        <v>1660</v>
      </c>
      <c r="B67" s="7">
        <v>10000</v>
      </c>
      <c r="C67" s="5" t="s">
        <v>1661</v>
      </c>
    </row>
    <row r="68" spans="1:3">
      <c r="A68" s="5" t="s">
        <v>1662</v>
      </c>
      <c r="B68" s="7">
        <v>30000</v>
      </c>
      <c r="C68" s="5" t="s">
        <v>1661</v>
      </c>
    </row>
  </sheetData>
  <mergeCells count="8">
    <mergeCell ref="A46:P46"/>
    <mergeCell ref="A57:L57"/>
    <mergeCell ref="A65:C65"/>
    <mergeCell ref="A2:W2"/>
    <mergeCell ref="A9:R9"/>
    <mergeCell ref="A27:E27"/>
    <mergeCell ref="A31:E31"/>
    <mergeCell ref="A36:P36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81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19" t="str">
        <f>HYPERLINK("#A"&amp;MATCH("ZAD",A8:A65536,0)+7,"ZAD")</f>
        <v>ZAD</v>
      </c>
      <c r="B4" s="7">
        <v>2</v>
      </c>
      <c r="C4" s="7">
        <v>4</v>
      </c>
      <c r="D4" s="7">
        <v>45</v>
      </c>
      <c r="E4" s="7">
        <v>0</v>
      </c>
      <c r="F4" s="6">
        <v>1</v>
      </c>
      <c r="G4" s="8" t="s">
        <v>1124</v>
      </c>
      <c r="H4" s="8" t="s">
        <v>330</v>
      </c>
      <c r="I4" s="8" t="s">
        <v>1680</v>
      </c>
      <c r="J4" s="8" t="s">
        <v>1681</v>
      </c>
      <c r="K4" s="7">
        <v>2</v>
      </c>
      <c r="L4" s="7">
        <v>0</v>
      </c>
      <c r="M4" s="7">
        <v>2</v>
      </c>
      <c r="N4" s="7">
        <v>0</v>
      </c>
      <c r="O4" s="6">
        <v>100</v>
      </c>
      <c r="P4" s="6">
        <v>50</v>
      </c>
      <c r="Q4" s="6">
        <v>78.900001525878906</v>
      </c>
      <c r="R4" s="7">
        <v>214</v>
      </c>
      <c r="S4" s="7">
        <v>199</v>
      </c>
      <c r="T4" s="7">
        <v>14</v>
      </c>
      <c r="U4" s="7">
        <v>32</v>
      </c>
      <c r="V4" s="5" t="s">
        <v>753</v>
      </c>
      <c r="W4" s="5" t="s">
        <v>754</v>
      </c>
    </row>
    <row r="5" spans="1:23">
      <c r="A5" s="19" t="str">
        <f>HYPERLINK("#A"&amp;MATCH("ZAM",A8:A65536,0)+7,"ZAM")</f>
        <v>ZAM</v>
      </c>
      <c r="B5" s="7">
        <v>1</v>
      </c>
      <c r="C5" s="7">
        <v>1</v>
      </c>
      <c r="D5" s="7">
        <v>33</v>
      </c>
      <c r="E5" s="7">
        <v>0</v>
      </c>
      <c r="F5" s="6">
        <v>1</v>
      </c>
      <c r="G5" s="8" t="s">
        <v>1682</v>
      </c>
      <c r="H5" s="8" t="s">
        <v>576</v>
      </c>
      <c r="I5" s="8" t="s">
        <v>1683</v>
      </c>
      <c r="J5" s="8" t="s">
        <v>1684</v>
      </c>
      <c r="K5" s="7">
        <v>1</v>
      </c>
      <c r="L5" s="7">
        <v>0</v>
      </c>
      <c r="M5" s="7">
        <v>1</v>
      </c>
      <c r="N5" s="7">
        <v>0</v>
      </c>
      <c r="O5" s="6">
        <v>100</v>
      </c>
      <c r="P5" s="6">
        <v>100</v>
      </c>
      <c r="Q5" s="6">
        <v>100</v>
      </c>
      <c r="R5" s="7">
        <v>183</v>
      </c>
      <c r="S5" s="7">
        <v>127</v>
      </c>
      <c r="T5" s="7">
        <v>25</v>
      </c>
      <c r="U5" s="7">
        <v>41</v>
      </c>
      <c r="V5" s="5" t="s">
        <v>753</v>
      </c>
      <c r="W5" s="5" t="s">
        <v>754</v>
      </c>
    </row>
    <row r="6" spans="1:23">
      <c r="A6" s="19" t="str">
        <f>HYPERLINK("#A"&amp;MATCH("ZAD",A8:A65536,0)+7,"ZAD")</f>
        <v>ZAD</v>
      </c>
      <c r="B6" s="7">
        <v>3</v>
      </c>
      <c r="C6" s="7">
        <v>5</v>
      </c>
      <c r="D6" s="7">
        <v>44</v>
      </c>
      <c r="E6" s="7">
        <v>0</v>
      </c>
      <c r="F6" s="6">
        <v>1</v>
      </c>
      <c r="G6" s="8" t="s">
        <v>239</v>
      </c>
      <c r="H6" s="8" t="s">
        <v>330</v>
      </c>
      <c r="I6" s="8" t="s">
        <v>1685</v>
      </c>
      <c r="J6" s="8" t="s">
        <v>198</v>
      </c>
      <c r="K6" s="7">
        <v>2</v>
      </c>
      <c r="L6" s="7">
        <v>0</v>
      </c>
      <c r="M6" s="7">
        <v>2</v>
      </c>
      <c r="N6" s="7">
        <v>0</v>
      </c>
      <c r="O6" s="6">
        <v>66.699996948242187</v>
      </c>
      <c r="P6" s="6">
        <v>33.299999237060547</v>
      </c>
      <c r="Q6" s="6">
        <v>48.5</v>
      </c>
      <c r="R6" s="7">
        <v>170</v>
      </c>
      <c r="S6" s="7">
        <v>169</v>
      </c>
      <c r="T6" s="7">
        <v>8</v>
      </c>
      <c r="U6" s="7">
        <v>18</v>
      </c>
      <c r="V6" s="5" t="s">
        <v>753</v>
      </c>
      <c r="W6" s="5" t="s">
        <v>754</v>
      </c>
    </row>
    <row r="9" spans="1:23">
      <c r="A9" s="27" t="s">
        <v>333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3">
      <c r="A10" s="4" t="s">
        <v>0</v>
      </c>
      <c r="B10" s="4" t="s">
        <v>62</v>
      </c>
      <c r="C10" s="4" t="s">
        <v>334</v>
      </c>
      <c r="D10" s="4" t="s">
        <v>335</v>
      </c>
      <c r="E10" s="4" t="s">
        <v>336</v>
      </c>
      <c r="F10" s="4" t="s">
        <v>337</v>
      </c>
      <c r="G10" s="4" t="s">
        <v>338</v>
      </c>
      <c r="H10" s="4" t="s">
        <v>339</v>
      </c>
      <c r="I10" s="4" t="s">
        <v>340</v>
      </c>
      <c r="J10" s="4" t="s">
        <v>123</v>
      </c>
      <c r="K10" s="4" t="s">
        <v>341</v>
      </c>
      <c r="L10" s="4" t="s">
        <v>342</v>
      </c>
      <c r="M10" s="4" t="s">
        <v>13</v>
      </c>
      <c r="N10" s="4" t="s">
        <v>343</v>
      </c>
      <c r="O10" s="4" t="s">
        <v>131</v>
      </c>
      <c r="P10" s="4" t="s">
        <v>326</v>
      </c>
      <c r="Q10" s="4" t="s">
        <v>344</v>
      </c>
      <c r="R10" s="4" t="s">
        <v>345</v>
      </c>
    </row>
    <row r="11" spans="1:23">
      <c r="A11" s="5" t="s">
        <v>43</v>
      </c>
      <c r="B11" s="5" t="s">
        <v>152</v>
      </c>
      <c r="C11" s="5" t="s">
        <v>1667</v>
      </c>
      <c r="D11" s="5" t="s">
        <v>421</v>
      </c>
      <c r="E11" s="5" t="s">
        <v>1668</v>
      </c>
      <c r="F11" s="5" t="s">
        <v>49</v>
      </c>
      <c r="G11" s="5" t="s">
        <v>1669</v>
      </c>
      <c r="H11" s="5" t="s">
        <v>451</v>
      </c>
      <c r="I11" s="5" t="s">
        <v>452</v>
      </c>
      <c r="J11" s="6">
        <v>1</v>
      </c>
      <c r="K11" s="5" t="s">
        <v>1686</v>
      </c>
      <c r="L11" s="5" t="s">
        <v>1687</v>
      </c>
      <c r="M11" s="8" t="s">
        <v>1688</v>
      </c>
      <c r="N11" s="8" t="s">
        <v>1591</v>
      </c>
      <c r="O11" s="6">
        <v>173.83329772949219</v>
      </c>
      <c r="P11" s="6">
        <v>159.5</v>
      </c>
      <c r="Q11" s="7">
        <v>34</v>
      </c>
      <c r="R11" s="7">
        <v>0</v>
      </c>
    </row>
    <row r="13" spans="1:23">
      <c r="A13" s="4" t="s">
        <v>0</v>
      </c>
      <c r="B13" s="4" t="s">
        <v>62</v>
      </c>
      <c r="C13" s="4" t="s">
        <v>334</v>
      </c>
      <c r="D13" s="4" t="s">
        <v>335</v>
      </c>
      <c r="E13" s="4" t="s">
        <v>336</v>
      </c>
      <c r="F13" s="4" t="s">
        <v>337</v>
      </c>
      <c r="G13" s="4" t="s">
        <v>338</v>
      </c>
      <c r="H13" s="4" t="s">
        <v>339</v>
      </c>
      <c r="I13" s="4" t="s">
        <v>340</v>
      </c>
      <c r="J13" s="4" t="s">
        <v>123</v>
      </c>
      <c r="K13" s="4" t="s">
        <v>341</v>
      </c>
      <c r="L13" s="4" t="s">
        <v>342</v>
      </c>
      <c r="M13" s="4" t="s">
        <v>13</v>
      </c>
      <c r="N13" s="4" t="s">
        <v>343</v>
      </c>
      <c r="O13" s="4" t="s">
        <v>131</v>
      </c>
      <c r="P13" s="4" t="s">
        <v>326</v>
      </c>
      <c r="Q13" s="4" t="s">
        <v>344</v>
      </c>
      <c r="R13" s="4" t="s">
        <v>345</v>
      </c>
    </row>
    <row r="14" spans="1:23">
      <c r="A14" s="5" t="s">
        <v>43</v>
      </c>
      <c r="B14" s="5" t="s">
        <v>152</v>
      </c>
      <c r="C14" s="5" t="s">
        <v>1689</v>
      </c>
      <c r="D14" s="5" t="s">
        <v>458</v>
      </c>
      <c r="E14" s="5" t="s">
        <v>1689</v>
      </c>
      <c r="F14" s="7">
        <v>20034448</v>
      </c>
      <c r="G14" s="5" t="s">
        <v>1690</v>
      </c>
      <c r="H14" s="5" t="s">
        <v>351</v>
      </c>
      <c r="I14" s="5" t="s">
        <v>369</v>
      </c>
      <c r="J14" s="6">
        <v>1</v>
      </c>
      <c r="K14" s="5" t="s">
        <v>821</v>
      </c>
      <c r="L14" s="5" t="s">
        <v>1146</v>
      </c>
      <c r="M14" s="8" t="s">
        <v>388</v>
      </c>
      <c r="N14" s="8" t="s">
        <v>1691</v>
      </c>
      <c r="O14" s="6">
        <v>144.66670227050781</v>
      </c>
      <c r="P14" s="6">
        <v>143.91670227050781</v>
      </c>
      <c r="Q14" s="7">
        <v>25</v>
      </c>
      <c r="R14" s="7">
        <v>0</v>
      </c>
    </row>
    <row r="16" spans="1:23">
      <c r="A16" s="4" t="s">
        <v>0</v>
      </c>
      <c r="B16" s="4" t="s">
        <v>62</v>
      </c>
      <c r="C16" s="4" t="s">
        <v>334</v>
      </c>
      <c r="D16" s="4" t="s">
        <v>335</v>
      </c>
      <c r="E16" s="4" t="s">
        <v>336</v>
      </c>
      <c r="F16" s="4" t="s">
        <v>337</v>
      </c>
      <c r="G16" s="4" t="s">
        <v>338</v>
      </c>
      <c r="H16" s="4" t="s">
        <v>339</v>
      </c>
      <c r="I16" s="4" t="s">
        <v>340</v>
      </c>
      <c r="J16" s="4" t="s">
        <v>123</v>
      </c>
      <c r="K16" s="4" t="s">
        <v>341</v>
      </c>
      <c r="L16" s="4" t="s">
        <v>342</v>
      </c>
      <c r="M16" s="4" t="s">
        <v>13</v>
      </c>
      <c r="N16" s="4" t="s">
        <v>343</v>
      </c>
      <c r="O16" s="4" t="s">
        <v>131</v>
      </c>
      <c r="P16" s="4" t="s">
        <v>326</v>
      </c>
      <c r="Q16" s="4" t="s">
        <v>344</v>
      </c>
      <c r="R16" s="4" t="s">
        <v>345</v>
      </c>
    </row>
    <row r="17" spans="1:18">
      <c r="A17" s="5" t="s">
        <v>43</v>
      </c>
      <c r="B17" s="5" t="s">
        <v>152</v>
      </c>
      <c r="C17" s="5" t="s">
        <v>1692</v>
      </c>
      <c r="D17" s="5" t="s">
        <v>421</v>
      </c>
      <c r="E17" s="5" t="s">
        <v>1693</v>
      </c>
      <c r="F17" s="7">
        <v>40003672</v>
      </c>
      <c r="G17" s="5" t="s">
        <v>1694</v>
      </c>
      <c r="H17" s="5" t="s">
        <v>451</v>
      </c>
      <c r="I17" s="5" t="s">
        <v>452</v>
      </c>
      <c r="J17" s="6">
        <v>1</v>
      </c>
      <c r="K17" s="5" t="s">
        <v>1695</v>
      </c>
      <c r="L17" s="5" t="s">
        <v>1696</v>
      </c>
      <c r="M17" s="8" t="s">
        <v>1697</v>
      </c>
      <c r="N17" s="8" t="s">
        <v>1698</v>
      </c>
      <c r="O17" s="6">
        <v>31.16670036315918</v>
      </c>
      <c r="P17" s="6">
        <v>31</v>
      </c>
      <c r="Q17" s="7">
        <v>8</v>
      </c>
      <c r="R17" s="7">
        <v>0</v>
      </c>
    </row>
    <row r="19" spans="1:18">
      <c r="A19" s="4" t="s">
        <v>0</v>
      </c>
      <c r="B19" s="4" t="s">
        <v>62</v>
      </c>
      <c r="C19" s="4" t="s">
        <v>334</v>
      </c>
      <c r="D19" s="4" t="s">
        <v>335</v>
      </c>
      <c r="E19" s="4" t="s">
        <v>336</v>
      </c>
      <c r="F19" s="4" t="s">
        <v>337</v>
      </c>
      <c r="G19" s="4" t="s">
        <v>338</v>
      </c>
      <c r="H19" s="4" t="s">
        <v>339</v>
      </c>
      <c r="I19" s="4" t="s">
        <v>340</v>
      </c>
      <c r="J19" s="4" t="s">
        <v>123</v>
      </c>
      <c r="K19" s="4" t="s">
        <v>341</v>
      </c>
      <c r="L19" s="4" t="s">
        <v>342</v>
      </c>
      <c r="M19" s="4" t="s">
        <v>13</v>
      </c>
      <c r="N19" s="4" t="s">
        <v>343</v>
      </c>
      <c r="O19" s="4" t="s">
        <v>131</v>
      </c>
      <c r="P19" s="4" t="s">
        <v>326</v>
      </c>
      <c r="Q19" s="4" t="s">
        <v>344</v>
      </c>
      <c r="R19" s="4" t="s">
        <v>345</v>
      </c>
    </row>
    <row r="20" spans="1:18">
      <c r="A20" s="5" t="s">
        <v>43</v>
      </c>
      <c r="B20" s="5" t="s">
        <v>152</v>
      </c>
      <c r="C20" s="5" t="s">
        <v>1699</v>
      </c>
      <c r="D20" s="5" t="s">
        <v>406</v>
      </c>
      <c r="E20" s="5" t="s">
        <v>1700</v>
      </c>
      <c r="F20" s="7">
        <v>18002524</v>
      </c>
      <c r="G20" s="5" t="s">
        <v>1701</v>
      </c>
      <c r="H20" s="5" t="s">
        <v>351</v>
      </c>
      <c r="I20" s="5" t="s">
        <v>352</v>
      </c>
      <c r="J20" s="6">
        <v>1</v>
      </c>
      <c r="K20" s="5" t="s">
        <v>1702</v>
      </c>
      <c r="L20" s="5" t="s">
        <v>1703</v>
      </c>
      <c r="M20" s="8" t="s">
        <v>1704</v>
      </c>
      <c r="N20" s="8" t="s">
        <v>1705</v>
      </c>
      <c r="O20" s="6">
        <v>12.5</v>
      </c>
      <c r="P20" s="6">
        <v>12.5</v>
      </c>
      <c r="Q20" s="7">
        <v>6</v>
      </c>
      <c r="R20" s="7">
        <v>0</v>
      </c>
    </row>
    <row r="21" spans="1:18">
      <c r="A21" s="5" t="s">
        <v>43</v>
      </c>
      <c r="B21" s="5" t="s">
        <v>152</v>
      </c>
      <c r="C21" s="5" t="s">
        <v>357</v>
      </c>
      <c r="D21" s="5" t="s">
        <v>358</v>
      </c>
      <c r="E21" s="5" t="s">
        <v>359</v>
      </c>
      <c r="F21" s="7">
        <v>18003133</v>
      </c>
      <c r="G21" s="5" t="s">
        <v>360</v>
      </c>
      <c r="H21" s="5" t="s">
        <v>351</v>
      </c>
      <c r="I21" s="5" t="s">
        <v>352</v>
      </c>
      <c r="J21" s="6">
        <v>1</v>
      </c>
      <c r="K21" s="5" t="s">
        <v>461</v>
      </c>
      <c r="L21" s="5" t="s">
        <v>1706</v>
      </c>
      <c r="M21" s="8" t="s">
        <v>1707</v>
      </c>
      <c r="N21" s="8" t="s">
        <v>1707</v>
      </c>
      <c r="O21" s="6">
        <v>8.5</v>
      </c>
      <c r="P21" s="6">
        <v>8.5</v>
      </c>
      <c r="Q21" s="7">
        <v>1</v>
      </c>
      <c r="R21" s="7">
        <v>0</v>
      </c>
    </row>
    <row r="23" spans="1:18">
      <c r="A23" s="4" t="s">
        <v>0</v>
      </c>
      <c r="B23" s="4" t="s">
        <v>62</v>
      </c>
      <c r="C23" s="4" t="s">
        <v>334</v>
      </c>
      <c r="D23" s="4" t="s">
        <v>335</v>
      </c>
      <c r="E23" s="4" t="s">
        <v>336</v>
      </c>
      <c r="F23" s="4" t="s">
        <v>337</v>
      </c>
      <c r="G23" s="4" t="s">
        <v>338</v>
      </c>
      <c r="H23" s="4" t="s">
        <v>339</v>
      </c>
      <c r="I23" s="4" t="s">
        <v>340</v>
      </c>
      <c r="J23" s="4" t="s">
        <v>123</v>
      </c>
      <c r="K23" s="4" t="s">
        <v>341</v>
      </c>
      <c r="L23" s="4" t="s">
        <v>342</v>
      </c>
      <c r="M23" s="4" t="s">
        <v>13</v>
      </c>
      <c r="N23" s="4" t="s">
        <v>343</v>
      </c>
      <c r="O23" s="4" t="s">
        <v>131</v>
      </c>
      <c r="P23" s="4" t="s">
        <v>326</v>
      </c>
      <c r="Q23" s="4" t="s">
        <v>344</v>
      </c>
      <c r="R23" s="4" t="s">
        <v>345</v>
      </c>
    </row>
    <row r="24" spans="1:18">
      <c r="A24" s="5" t="s">
        <v>43</v>
      </c>
      <c r="B24" s="5" t="s">
        <v>152</v>
      </c>
      <c r="C24" s="5" t="s">
        <v>357</v>
      </c>
      <c r="D24" s="5" t="s">
        <v>358</v>
      </c>
      <c r="E24" s="5" t="s">
        <v>359</v>
      </c>
      <c r="F24" s="7">
        <v>18003133</v>
      </c>
      <c r="G24" s="5" t="s">
        <v>360</v>
      </c>
      <c r="H24" s="5" t="s">
        <v>351</v>
      </c>
      <c r="I24" s="5" t="s">
        <v>352</v>
      </c>
      <c r="J24" s="6">
        <v>1</v>
      </c>
      <c r="K24" s="5" t="s">
        <v>461</v>
      </c>
      <c r="L24" s="5" t="s">
        <v>1706</v>
      </c>
      <c r="M24" s="8" t="s">
        <v>1707</v>
      </c>
      <c r="N24" s="8" t="s">
        <v>1707</v>
      </c>
      <c r="O24" s="6">
        <v>8.5</v>
      </c>
      <c r="P24" s="6">
        <v>8.5</v>
      </c>
      <c r="Q24" s="7">
        <v>1</v>
      </c>
      <c r="R24" s="7">
        <v>0</v>
      </c>
    </row>
    <row r="26" spans="1:18">
      <c r="A26" s="4" t="s">
        <v>0</v>
      </c>
      <c r="B26" s="4" t="s">
        <v>62</v>
      </c>
      <c r="C26" s="4" t="s">
        <v>334</v>
      </c>
      <c r="D26" s="4" t="s">
        <v>335</v>
      </c>
      <c r="E26" s="4" t="s">
        <v>336</v>
      </c>
      <c r="F26" s="4" t="s">
        <v>337</v>
      </c>
      <c r="G26" s="4" t="s">
        <v>338</v>
      </c>
      <c r="H26" s="4" t="s">
        <v>339</v>
      </c>
      <c r="I26" s="4" t="s">
        <v>340</v>
      </c>
      <c r="J26" s="4" t="s">
        <v>123</v>
      </c>
      <c r="K26" s="4" t="s">
        <v>341</v>
      </c>
      <c r="L26" s="4" t="s">
        <v>342</v>
      </c>
      <c r="M26" s="4" t="s">
        <v>13</v>
      </c>
      <c r="N26" s="4" t="s">
        <v>343</v>
      </c>
      <c r="O26" s="4" t="s">
        <v>131</v>
      </c>
      <c r="P26" s="4" t="s">
        <v>326</v>
      </c>
      <c r="Q26" s="4" t="s">
        <v>344</v>
      </c>
      <c r="R26" s="4" t="s">
        <v>345</v>
      </c>
    </row>
    <row r="27" spans="1:18">
      <c r="A27" s="5" t="s">
        <v>43</v>
      </c>
      <c r="B27" s="5" t="s">
        <v>152</v>
      </c>
      <c r="C27" s="5" t="s">
        <v>681</v>
      </c>
      <c r="D27" s="5" t="s">
        <v>348</v>
      </c>
      <c r="E27" s="5" t="s">
        <v>682</v>
      </c>
      <c r="F27" s="7">
        <v>20033590</v>
      </c>
      <c r="G27" s="5" t="s">
        <v>683</v>
      </c>
      <c r="H27" s="5" t="s">
        <v>351</v>
      </c>
      <c r="I27" s="5" t="s">
        <v>369</v>
      </c>
      <c r="J27" s="6">
        <v>1</v>
      </c>
      <c r="K27" s="5" t="s">
        <v>1708</v>
      </c>
      <c r="L27" s="5" t="s">
        <v>1709</v>
      </c>
      <c r="M27" s="8" t="s">
        <v>923</v>
      </c>
      <c r="N27" s="8" t="s">
        <v>1400</v>
      </c>
      <c r="O27" s="6">
        <v>4</v>
      </c>
      <c r="P27" s="6">
        <v>4</v>
      </c>
      <c r="Q27" s="7">
        <v>11</v>
      </c>
      <c r="R27" s="7">
        <v>0</v>
      </c>
    </row>
    <row r="29" spans="1:18">
      <c r="A29" s="4" t="s">
        <v>0</v>
      </c>
      <c r="B29" s="4" t="s">
        <v>62</v>
      </c>
      <c r="C29" s="4" t="s">
        <v>334</v>
      </c>
      <c r="D29" s="4" t="s">
        <v>335</v>
      </c>
      <c r="E29" s="4" t="s">
        <v>336</v>
      </c>
      <c r="F29" s="4" t="s">
        <v>337</v>
      </c>
      <c r="G29" s="4" t="s">
        <v>338</v>
      </c>
      <c r="H29" s="4" t="s">
        <v>339</v>
      </c>
      <c r="I29" s="4" t="s">
        <v>340</v>
      </c>
      <c r="J29" s="4" t="s">
        <v>123</v>
      </c>
      <c r="K29" s="4" t="s">
        <v>341</v>
      </c>
      <c r="L29" s="4" t="s">
        <v>342</v>
      </c>
      <c r="M29" s="4" t="s">
        <v>13</v>
      </c>
      <c r="N29" s="4" t="s">
        <v>343</v>
      </c>
      <c r="O29" s="4" t="s">
        <v>131</v>
      </c>
      <c r="P29" s="4" t="s">
        <v>326</v>
      </c>
      <c r="Q29" s="4" t="s">
        <v>344</v>
      </c>
      <c r="R29" s="4" t="s">
        <v>345</v>
      </c>
    </row>
    <row r="30" spans="1:18">
      <c r="A30" s="5" t="s">
        <v>43</v>
      </c>
      <c r="B30" s="5" t="s">
        <v>152</v>
      </c>
      <c r="C30" s="5" t="s">
        <v>1710</v>
      </c>
      <c r="D30" s="5" t="s">
        <v>458</v>
      </c>
      <c r="E30" s="5" t="s">
        <v>1711</v>
      </c>
      <c r="F30" s="7">
        <v>20010529</v>
      </c>
      <c r="G30" s="5" t="s">
        <v>1712</v>
      </c>
      <c r="H30" s="5" t="s">
        <v>351</v>
      </c>
      <c r="I30" s="5" t="s">
        <v>369</v>
      </c>
      <c r="J30" s="6">
        <v>1</v>
      </c>
      <c r="K30" s="5" t="s">
        <v>1713</v>
      </c>
      <c r="L30" s="5" t="s">
        <v>1714</v>
      </c>
      <c r="M30" s="8" t="s">
        <v>540</v>
      </c>
      <c r="N30" s="8" t="s">
        <v>330</v>
      </c>
      <c r="O30" s="6">
        <v>0.16670000553131104</v>
      </c>
      <c r="P30" s="6">
        <v>0.16670000553131104</v>
      </c>
      <c r="Q30" s="7">
        <v>2</v>
      </c>
      <c r="R30" s="7">
        <v>0</v>
      </c>
    </row>
    <row r="32" spans="1:18">
      <c r="A32" s="4" t="s">
        <v>0</v>
      </c>
      <c r="B32" s="4" t="s">
        <v>62</v>
      </c>
      <c r="C32" s="4" t="s">
        <v>334</v>
      </c>
      <c r="D32" s="4" t="s">
        <v>335</v>
      </c>
      <c r="E32" s="4" t="s">
        <v>336</v>
      </c>
      <c r="F32" s="4" t="s">
        <v>337</v>
      </c>
      <c r="G32" s="4" t="s">
        <v>338</v>
      </c>
      <c r="H32" s="4" t="s">
        <v>339</v>
      </c>
      <c r="I32" s="4" t="s">
        <v>340</v>
      </c>
      <c r="J32" s="4" t="s">
        <v>123</v>
      </c>
      <c r="K32" s="4" t="s">
        <v>341</v>
      </c>
      <c r="L32" s="4" t="s">
        <v>342</v>
      </c>
      <c r="M32" s="4" t="s">
        <v>13</v>
      </c>
      <c r="N32" s="4" t="s">
        <v>343</v>
      </c>
      <c r="O32" s="4" t="s">
        <v>131</v>
      </c>
      <c r="P32" s="4" t="s">
        <v>326</v>
      </c>
      <c r="Q32" s="4" t="s">
        <v>344</v>
      </c>
      <c r="R32" s="4" t="s">
        <v>345</v>
      </c>
    </row>
    <row r="33" spans="1:18">
      <c r="A33" s="5" t="s">
        <v>43</v>
      </c>
      <c r="B33" s="5" t="s">
        <v>152</v>
      </c>
      <c r="C33" s="5" t="s">
        <v>1715</v>
      </c>
      <c r="D33" s="5" t="s">
        <v>358</v>
      </c>
      <c r="E33" s="5" t="s">
        <v>1716</v>
      </c>
      <c r="F33" s="7">
        <v>13501643</v>
      </c>
      <c r="G33" s="5" t="s">
        <v>1717</v>
      </c>
      <c r="H33" s="5" t="s">
        <v>351</v>
      </c>
      <c r="I33" s="5" t="s">
        <v>369</v>
      </c>
      <c r="J33" s="6">
        <v>1</v>
      </c>
      <c r="K33" s="5" t="s">
        <v>1718</v>
      </c>
      <c r="L33" s="5" t="s">
        <v>1719</v>
      </c>
      <c r="M33" s="8" t="s">
        <v>330</v>
      </c>
      <c r="N33" s="8" t="s">
        <v>330</v>
      </c>
      <c r="O33" s="6">
        <v>8.3300001919269562E-2</v>
      </c>
      <c r="P33" s="6">
        <v>8.3300001919269562E-2</v>
      </c>
      <c r="Q33" s="7">
        <v>1</v>
      </c>
      <c r="R33" s="7">
        <v>0</v>
      </c>
    </row>
    <row r="35" spans="1:18">
      <c r="A35" s="4" t="s">
        <v>0</v>
      </c>
      <c r="B35" s="4" t="s">
        <v>62</v>
      </c>
      <c r="C35" s="4" t="s">
        <v>334</v>
      </c>
      <c r="D35" s="4" t="s">
        <v>335</v>
      </c>
      <c r="E35" s="4" t="s">
        <v>336</v>
      </c>
      <c r="F35" s="4" t="s">
        <v>337</v>
      </c>
      <c r="G35" s="4" t="s">
        <v>338</v>
      </c>
      <c r="H35" s="4" t="s">
        <v>339</v>
      </c>
      <c r="I35" s="4" t="s">
        <v>340</v>
      </c>
      <c r="J35" s="4" t="s">
        <v>123</v>
      </c>
      <c r="K35" s="4" t="s">
        <v>341</v>
      </c>
      <c r="L35" s="4" t="s">
        <v>342</v>
      </c>
      <c r="M35" s="4" t="s">
        <v>13</v>
      </c>
      <c r="N35" s="4" t="s">
        <v>343</v>
      </c>
      <c r="O35" s="4" t="s">
        <v>131</v>
      </c>
      <c r="P35" s="4" t="s">
        <v>326</v>
      </c>
      <c r="Q35" s="4" t="s">
        <v>344</v>
      </c>
      <c r="R35" s="4" t="s">
        <v>345</v>
      </c>
    </row>
    <row r="36" spans="1:18">
      <c r="A36" s="5" t="s">
        <v>43</v>
      </c>
      <c r="B36" s="5" t="s">
        <v>186</v>
      </c>
      <c r="C36" s="5" t="s">
        <v>1710</v>
      </c>
      <c r="D36" s="5" t="s">
        <v>458</v>
      </c>
      <c r="E36" s="5" t="s">
        <v>1711</v>
      </c>
      <c r="F36" s="7">
        <v>20010529</v>
      </c>
      <c r="G36" s="5" t="s">
        <v>1712</v>
      </c>
      <c r="H36" s="5" t="s">
        <v>351</v>
      </c>
      <c r="I36" s="5" t="s">
        <v>369</v>
      </c>
      <c r="J36" s="6">
        <v>1</v>
      </c>
      <c r="K36" s="5" t="s">
        <v>469</v>
      </c>
      <c r="L36" s="5" t="s">
        <v>417</v>
      </c>
      <c r="M36" s="8" t="s">
        <v>1684</v>
      </c>
      <c r="N36" s="8" t="s">
        <v>1683</v>
      </c>
      <c r="O36" s="6">
        <v>183.5</v>
      </c>
      <c r="P36" s="6">
        <v>127.5</v>
      </c>
      <c r="Q36" s="7">
        <v>33</v>
      </c>
      <c r="R36" s="7">
        <v>0</v>
      </c>
    </row>
    <row r="39" spans="1:18">
      <c r="A39" s="27" t="s">
        <v>600</v>
      </c>
      <c r="B39" s="28"/>
      <c r="C39" s="28"/>
      <c r="D39" s="28"/>
      <c r="E39" s="28"/>
    </row>
    <row r="40" spans="1:18">
      <c r="A40" s="4" t="s">
        <v>339</v>
      </c>
      <c r="B40" s="4" t="s">
        <v>316</v>
      </c>
      <c r="C40" s="4" t="s">
        <v>124</v>
      </c>
      <c r="D40" s="4" t="s">
        <v>601</v>
      </c>
      <c r="E40" s="4" t="s">
        <v>131</v>
      </c>
    </row>
    <row r="41" spans="1:18">
      <c r="A41" s="5" t="s">
        <v>602</v>
      </c>
      <c r="B41" s="7">
        <v>8</v>
      </c>
      <c r="C41" s="7">
        <v>122</v>
      </c>
      <c r="D41" s="8" t="s">
        <v>46</v>
      </c>
      <c r="E41" s="6">
        <v>566.91650390625</v>
      </c>
    </row>
    <row r="43" spans="1:18">
      <c r="A43" s="27" t="s">
        <v>606</v>
      </c>
      <c r="B43" s="28"/>
      <c r="C43" s="28"/>
      <c r="D43" s="28"/>
      <c r="E43" s="28"/>
    </row>
    <row r="44" spans="1:18">
      <c r="A44" s="4" t="s">
        <v>340</v>
      </c>
      <c r="B44" s="4" t="s">
        <v>316</v>
      </c>
      <c r="C44" s="4" t="s">
        <v>124</v>
      </c>
      <c r="D44" s="4" t="s">
        <v>601</v>
      </c>
      <c r="E44" s="4" t="s">
        <v>131</v>
      </c>
    </row>
    <row r="45" spans="1:18">
      <c r="A45" s="5" t="s">
        <v>572</v>
      </c>
      <c r="B45" s="7">
        <v>6</v>
      </c>
      <c r="C45" s="7">
        <v>80</v>
      </c>
      <c r="D45" s="8" t="s">
        <v>1720</v>
      </c>
      <c r="E45" s="6">
        <v>361.91659545898437</v>
      </c>
    </row>
    <row r="46" spans="1:18">
      <c r="A46" s="5" t="s">
        <v>609</v>
      </c>
      <c r="B46" s="7">
        <v>2</v>
      </c>
      <c r="C46" s="7">
        <v>42</v>
      </c>
      <c r="D46" s="8" t="s">
        <v>1721</v>
      </c>
      <c r="E46" s="6">
        <v>204.99989318847656</v>
      </c>
    </row>
    <row r="49" spans="1:16">
      <c r="A49" s="27" t="s">
        <v>611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>
      <c r="A50" s="4" t="s">
        <v>62</v>
      </c>
      <c r="B50" s="4" t="s">
        <v>63</v>
      </c>
      <c r="C50" s="4" t="s">
        <v>339</v>
      </c>
      <c r="D50" s="4" t="s">
        <v>316</v>
      </c>
      <c r="E50" s="4" t="s">
        <v>124</v>
      </c>
      <c r="F50" s="4" t="s">
        <v>123</v>
      </c>
      <c r="G50" s="4" t="s">
        <v>317</v>
      </c>
      <c r="H50" s="4" t="s">
        <v>318</v>
      </c>
      <c r="I50" s="4" t="s">
        <v>612</v>
      </c>
      <c r="J50" s="4" t="s">
        <v>613</v>
      </c>
      <c r="K50" s="4" t="s">
        <v>134</v>
      </c>
      <c r="L50" s="4" t="s">
        <v>614</v>
      </c>
      <c r="M50" s="4" t="s">
        <v>8</v>
      </c>
      <c r="N50" s="4" t="s">
        <v>9</v>
      </c>
      <c r="O50" s="4" t="s">
        <v>10</v>
      </c>
      <c r="P50" s="4" t="s">
        <v>131</v>
      </c>
    </row>
    <row r="51" spans="1:16">
      <c r="A51" s="5" t="s">
        <v>152</v>
      </c>
      <c r="B51" s="7">
        <v>2</v>
      </c>
      <c r="C51" s="5" t="s">
        <v>602</v>
      </c>
      <c r="D51" s="7">
        <v>4</v>
      </c>
      <c r="E51" s="7">
        <v>45</v>
      </c>
      <c r="F51" s="6">
        <v>1</v>
      </c>
      <c r="G51" s="8" t="s">
        <v>1124</v>
      </c>
      <c r="H51" s="8" t="s">
        <v>330</v>
      </c>
      <c r="I51" s="8" t="s">
        <v>1680</v>
      </c>
      <c r="J51" s="8" t="s">
        <v>174</v>
      </c>
      <c r="K51" s="7">
        <v>2</v>
      </c>
      <c r="L51" s="6">
        <v>1.6000000238418579</v>
      </c>
      <c r="M51" s="7">
        <v>100</v>
      </c>
      <c r="N51" s="7">
        <v>50</v>
      </c>
      <c r="O51" s="7">
        <v>79</v>
      </c>
      <c r="P51" s="6">
        <v>213.66650390625</v>
      </c>
    </row>
    <row r="53" spans="1:16">
      <c r="A53" s="4" t="s">
        <v>62</v>
      </c>
      <c r="B53" s="4" t="s">
        <v>63</v>
      </c>
      <c r="C53" s="4" t="s">
        <v>339</v>
      </c>
      <c r="D53" s="4" t="s">
        <v>316</v>
      </c>
      <c r="E53" s="4" t="s">
        <v>124</v>
      </c>
      <c r="F53" s="4" t="s">
        <v>123</v>
      </c>
      <c r="G53" s="4" t="s">
        <v>317</v>
      </c>
      <c r="H53" s="4" t="s">
        <v>318</v>
      </c>
      <c r="I53" s="4" t="s">
        <v>612</v>
      </c>
      <c r="J53" s="4" t="s">
        <v>613</v>
      </c>
      <c r="K53" s="4" t="s">
        <v>134</v>
      </c>
      <c r="L53" s="4" t="s">
        <v>614</v>
      </c>
      <c r="M53" s="4" t="s">
        <v>8</v>
      </c>
      <c r="N53" s="4" t="s">
        <v>9</v>
      </c>
      <c r="O53" s="4" t="s">
        <v>10</v>
      </c>
      <c r="P53" s="4" t="s">
        <v>131</v>
      </c>
    </row>
    <row r="54" spans="1:16">
      <c r="A54" s="5" t="s">
        <v>152</v>
      </c>
      <c r="B54" s="7">
        <v>3</v>
      </c>
      <c r="C54" s="5" t="s">
        <v>602</v>
      </c>
      <c r="D54" s="7">
        <v>5</v>
      </c>
      <c r="E54" s="7">
        <v>44</v>
      </c>
      <c r="F54" s="6">
        <v>1</v>
      </c>
      <c r="G54" s="8" t="s">
        <v>239</v>
      </c>
      <c r="H54" s="8" t="s">
        <v>330</v>
      </c>
      <c r="I54" s="8" t="s">
        <v>1685</v>
      </c>
      <c r="J54" s="8" t="s">
        <v>198</v>
      </c>
      <c r="K54" s="7">
        <v>2</v>
      </c>
      <c r="L54" s="6">
        <v>1.5</v>
      </c>
      <c r="M54" s="7">
        <v>67</v>
      </c>
      <c r="N54" s="7">
        <v>33</v>
      </c>
      <c r="O54" s="7">
        <v>48</v>
      </c>
      <c r="P54" s="6">
        <v>169.75010681152344</v>
      </c>
    </row>
    <row r="56" spans="1:16">
      <c r="A56" s="4" t="s">
        <v>62</v>
      </c>
      <c r="B56" s="4" t="s">
        <v>63</v>
      </c>
      <c r="C56" s="4" t="s">
        <v>339</v>
      </c>
      <c r="D56" s="4" t="s">
        <v>316</v>
      </c>
      <c r="E56" s="4" t="s">
        <v>124</v>
      </c>
      <c r="F56" s="4" t="s">
        <v>123</v>
      </c>
      <c r="G56" s="4" t="s">
        <v>317</v>
      </c>
      <c r="H56" s="4" t="s">
        <v>318</v>
      </c>
      <c r="I56" s="4" t="s">
        <v>612</v>
      </c>
      <c r="J56" s="4" t="s">
        <v>613</v>
      </c>
      <c r="K56" s="4" t="s">
        <v>134</v>
      </c>
      <c r="L56" s="4" t="s">
        <v>614</v>
      </c>
      <c r="M56" s="4" t="s">
        <v>8</v>
      </c>
      <c r="N56" s="4" t="s">
        <v>9</v>
      </c>
      <c r="O56" s="4" t="s">
        <v>10</v>
      </c>
      <c r="P56" s="4" t="s">
        <v>131</v>
      </c>
    </row>
    <row r="57" spans="1:16">
      <c r="A57" s="5" t="s">
        <v>186</v>
      </c>
      <c r="B57" s="7">
        <v>1</v>
      </c>
      <c r="C57" s="5" t="s">
        <v>602</v>
      </c>
      <c r="D57" s="7">
        <v>1</v>
      </c>
      <c r="E57" s="7">
        <v>33</v>
      </c>
      <c r="F57" s="6">
        <v>1</v>
      </c>
      <c r="G57" s="8" t="s">
        <v>1682</v>
      </c>
      <c r="H57" s="8" t="s">
        <v>576</v>
      </c>
      <c r="I57" s="8" t="s">
        <v>1683</v>
      </c>
      <c r="J57" s="8" t="s">
        <v>187</v>
      </c>
      <c r="K57" s="7">
        <v>1</v>
      </c>
      <c r="L57" s="6">
        <v>1</v>
      </c>
      <c r="M57" s="7">
        <v>100</v>
      </c>
      <c r="N57" s="7">
        <v>100</v>
      </c>
      <c r="O57" s="7">
        <v>100</v>
      </c>
      <c r="P57" s="6">
        <v>183.49989318847656</v>
      </c>
    </row>
    <row r="59" spans="1:16">
      <c r="A59" s="27" t="s">
        <v>618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>
      <c r="A60" s="4" t="s">
        <v>62</v>
      </c>
      <c r="B60" s="4" t="s">
        <v>63</v>
      </c>
      <c r="C60" s="4" t="s">
        <v>340</v>
      </c>
      <c r="D60" s="4" t="s">
        <v>316</v>
      </c>
      <c r="E60" s="4" t="s">
        <v>124</v>
      </c>
      <c r="F60" s="4" t="s">
        <v>123</v>
      </c>
      <c r="G60" s="4" t="s">
        <v>317</v>
      </c>
      <c r="H60" s="4" t="s">
        <v>318</v>
      </c>
      <c r="I60" s="4" t="s">
        <v>612</v>
      </c>
      <c r="J60" s="4" t="s">
        <v>613</v>
      </c>
      <c r="K60" s="4" t="s">
        <v>134</v>
      </c>
      <c r="L60" s="4" t="s">
        <v>614</v>
      </c>
      <c r="M60" s="4" t="s">
        <v>8</v>
      </c>
      <c r="N60" s="4" t="s">
        <v>9</v>
      </c>
      <c r="O60" s="4" t="s">
        <v>10</v>
      </c>
      <c r="P60" s="4" t="s">
        <v>131</v>
      </c>
    </row>
    <row r="61" spans="1:16">
      <c r="A61" s="5" t="s">
        <v>152</v>
      </c>
      <c r="B61" s="7">
        <v>2</v>
      </c>
      <c r="C61" s="5" t="s">
        <v>609</v>
      </c>
      <c r="D61" s="7">
        <v>2</v>
      </c>
      <c r="E61" s="7">
        <v>42</v>
      </c>
      <c r="F61" s="6">
        <v>1</v>
      </c>
      <c r="G61" s="8" t="s">
        <v>1124</v>
      </c>
      <c r="H61" s="8" t="s">
        <v>330</v>
      </c>
      <c r="I61" s="8" t="s">
        <v>1722</v>
      </c>
      <c r="J61" s="8" t="s">
        <v>1721</v>
      </c>
      <c r="K61" s="7">
        <v>2</v>
      </c>
      <c r="L61" s="6">
        <v>1.3999999761581421</v>
      </c>
      <c r="M61" s="7">
        <v>100</v>
      </c>
      <c r="N61" s="7">
        <v>50</v>
      </c>
      <c r="O61" s="7">
        <v>71</v>
      </c>
      <c r="P61" s="6">
        <v>204.99989318847656</v>
      </c>
    </row>
    <row r="63" spans="1:16">
      <c r="A63" s="4" t="s">
        <v>62</v>
      </c>
      <c r="B63" s="4" t="s">
        <v>63</v>
      </c>
      <c r="C63" s="4" t="s">
        <v>340</v>
      </c>
      <c r="D63" s="4" t="s">
        <v>316</v>
      </c>
      <c r="E63" s="4" t="s">
        <v>124</v>
      </c>
      <c r="F63" s="4" t="s">
        <v>123</v>
      </c>
      <c r="G63" s="4" t="s">
        <v>317</v>
      </c>
      <c r="H63" s="4" t="s">
        <v>318</v>
      </c>
      <c r="I63" s="4" t="s">
        <v>612</v>
      </c>
      <c r="J63" s="4" t="s">
        <v>613</v>
      </c>
      <c r="K63" s="4" t="s">
        <v>134</v>
      </c>
      <c r="L63" s="4" t="s">
        <v>614</v>
      </c>
      <c r="M63" s="4" t="s">
        <v>8</v>
      </c>
      <c r="N63" s="4" t="s">
        <v>9</v>
      </c>
      <c r="O63" s="4" t="s">
        <v>10</v>
      </c>
      <c r="P63" s="4" t="s">
        <v>131</v>
      </c>
    </row>
    <row r="64" spans="1:16">
      <c r="A64" s="5" t="s">
        <v>152</v>
      </c>
      <c r="B64" s="7">
        <v>3</v>
      </c>
      <c r="C64" s="5" t="s">
        <v>572</v>
      </c>
      <c r="D64" s="7">
        <v>5</v>
      </c>
      <c r="E64" s="7">
        <v>44</v>
      </c>
      <c r="F64" s="6">
        <v>1</v>
      </c>
      <c r="G64" s="8" t="s">
        <v>239</v>
      </c>
      <c r="H64" s="8" t="s">
        <v>330</v>
      </c>
      <c r="I64" s="8" t="s">
        <v>1685</v>
      </c>
      <c r="J64" s="8" t="s">
        <v>198</v>
      </c>
      <c r="K64" s="7">
        <v>2</v>
      </c>
      <c r="L64" s="6">
        <v>1.5</v>
      </c>
      <c r="M64" s="7">
        <v>67</v>
      </c>
      <c r="N64" s="7">
        <v>33</v>
      </c>
      <c r="O64" s="7">
        <v>48</v>
      </c>
      <c r="P64" s="6">
        <v>169.75010681152344</v>
      </c>
    </row>
    <row r="66" spans="1:16">
      <c r="A66" s="4" t="s">
        <v>62</v>
      </c>
      <c r="B66" s="4" t="s">
        <v>63</v>
      </c>
      <c r="C66" s="4" t="s">
        <v>340</v>
      </c>
      <c r="D66" s="4" t="s">
        <v>316</v>
      </c>
      <c r="E66" s="4" t="s">
        <v>124</v>
      </c>
      <c r="F66" s="4" t="s">
        <v>123</v>
      </c>
      <c r="G66" s="4" t="s">
        <v>317</v>
      </c>
      <c r="H66" s="4" t="s">
        <v>318</v>
      </c>
      <c r="I66" s="4" t="s">
        <v>612</v>
      </c>
      <c r="J66" s="4" t="s">
        <v>613</v>
      </c>
      <c r="K66" s="4" t="s">
        <v>134</v>
      </c>
      <c r="L66" s="4" t="s">
        <v>614</v>
      </c>
      <c r="M66" s="4" t="s">
        <v>8</v>
      </c>
      <c r="N66" s="4" t="s">
        <v>9</v>
      </c>
      <c r="O66" s="4" t="s">
        <v>10</v>
      </c>
      <c r="P66" s="4" t="s">
        <v>131</v>
      </c>
    </row>
    <row r="67" spans="1:16">
      <c r="A67" s="5" t="s">
        <v>152</v>
      </c>
      <c r="B67" s="7">
        <v>2</v>
      </c>
      <c r="C67" s="5" t="s">
        <v>572</v>
      </c>
      <c r="D67" s="7">
        <v>2</v>
      </c>
      <c r="E67" s="7">
        <v>3</v>
      </c>
      <c r="F67" s="6">
        <v>1</v>
      </c>
      <c r="G67" s="8" t="s">
        <v>1707</v>
      </c>
      <c r="H67" s="8" t="s">
        <v>330</v>
      </c>
      <c r="I67" s="8" t="s">
        <v>1723</v>
      </c>
      <c r="J67" s="8" t="s">
        <v>1724</v>
      </c>
      <c r="K67" s="7">
        <v>1</v>
      </c>
      <c r="L67" s="6">
        <v>1</v>
      </c>
      <c r="M67" s="7">
        <v>50</v>
      </c>
      <c r="N67" s="7">
        <v>50</v>
      </c>
      <c r="O67" s="7">
        <v>50</v>
      </c>
      <c r="P67" s="6">
        <v>8.666600227355957</v>
      </c>
    </row>
    <row r="69" spans="1:16">
      <c r="A69" s="4" t="s">
        <v>62</v>
      </c>
      <c r="B69" s="4" t="s">
        <v>63</v>
      </c>
      <c r="C69" s="4" t="s">
        <v>340</v>
      </c>
      <c r="D69" s="4" t="s">
        <v>316</v>
      </c>
      <c r="E69" s="4" t="s">
        <v>124</v>
      </c>
      <c r="F69" s="4" t="s">
        <v>123</v>
      </c>
      <c r="G69" s="4" t="s">
        <v>317</v>
      </c>
      <c r="H69" s="4" t="s">
        <v>318</v>
      </c>
      <c r="I69" s="4" t="s">
        <v>612</v>
      </c>
      <c r="J69" s="4" t="s">
        <v>613</v>
      </c>
      <c r="K69" s="4" t="s">
        <v>134</v>
      </c>
      <c r="L69" s="4" t="s">
        <v>614</v>
      </c>
      <c r="M69" s="4" t="s">
        <v>8</v>
      </c>
      <c r="N69" s="4" t="s">
        <v>9</v>
      </c>
      <c r="O69" s="4" t="s">
        <v>10</v>
      </c>
      <c r="P69" s="4" t="s">
        <v>131</v>
      </c>
    </row>
    <row r="70" spans="1:16">
      <c r="A70" s="5" t="s">
        <v>186</v>
      </c>
      <c r="B70" s="7">
        <v>1</v>
      </c>
      <c r="C70" s="5" t="s">
        <v>572</v>
      </c>
      <c r="D70" s="7">
        <v>1</v>
      </c>
      <c r="E70" s="7">
        <v>33</v>
      </c>
      <c r="F70" s="6">
        <v>1</v>
      </c>
      <c r="G70" s="8" t="s">
        <v>1682</v>
      </c>
      <c r="H70" s="8" t="s">
        <v>576</v>
      </c>
      <c r="I70" s="8" t="s">
        <v>1683</v>
      </c>
      <c r="J70" s="8" t="s">
        <v>187</v>
      </c>
      <c r="K70" s="7">
        <v>1</v>
      </c>
      <c r="L70" s="6">
        <v>1</v>
      </c>
      <c r="M70" s="7">
        <v>100</v>
      </c>
      <c r="N70" s="7">
        <v>100</v>
      </c>
      <c r="O70" s="7">
        <v>100</v>
      </c>
      <c r="P70" s="6">
        <v>183.49989318847656</v>
      </c>
    </row>
    <row r="73" spans="1:16">
      <c r="A73" s="27" t="s">
        <v>627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</row>
    <row r="74" spans="1:16">
      <c r="A74" s="4" t="s">
        <v>0</v>
      </c>
      <c r="B74" s="4" t="s">
        <v>62</v>
      </c>
      <c r="C74" s="4" t="s">
        <v>628</v>
      </c>
      <c r="D74" s="4" t="s">
        <v>629</v>
      </c>
      <c r="E74" s="4" t="s">
        <v>630</v>
      </c>
      <c r="F74" s="4" t="s">
        <v>631</v>
      </c>
      <c r="G74" s="4" t="s">
        <v>632</v>
      </c>
      <c r="H74" s="4" t="s">
        <v>334</v>
      </c>
      <c r="I74" s="4" t="s">
        <v>633</v>
      </c>
      <c r="J74" s="4" t="s">
        <v>337</v>
      </c>
      <c r="K74" s="4" t="s">
        <v>339</v>
      </c>
      <c r="L74" s="4" t="s">
        <v>340</v>
      </c>
    </row>
    <row r="77" spans="1:16">
      <c r="A77" s="27" t="s">
        <v>634</v>
      </c>
      <c r="B77" s="28"/>
      <c r="C77" s="28"/>
    </row>
    <row r="78" spans="1:16">
      <c r="A78" s="4" t="s">
        <v>62</v>
      </c>
      <c r="B78" s="4" t="s">
        <v>63</v>
      </c>
      <c r="C78" s="4" t="s">
        <v>635</v>
      </c>
    </row>
    <row r="79" spans="1:16">
      <c r="A79" s="5" t="s">
        <v>1725</v>
      </c>
      <c r="B79" s="7">
        <v>1</v>
      </c>
      <c r="C79" s="5" t="s">
        <v>1726</v>
      </c>
    </row>
    <row r="80" spans="1:16">
      <c r="A80" s="5" t="s">
        <v>1727</v>
      </c>
      <c r="B80" s="7">
        <v>1</v>
      </c>
      <c r="C80" s="5" t="s">
        <v>1726</v>
      </c>
    </row>
    <row r="81" spans="1:3">
      <c r="A81" s="5" t="s">
        <v>186</v>
      </c>
      <c r="B81" s="7">
        <v>1</v>
      </c>
      <c r="C81" s="5" t="s">
        <v>1726</v>
      </c>
    </row>
  </sheetData>
  <mergeCells count="8">
    <mergeCell ref="A59:P59"/>
    <mergeCell ref="A73:L73"/>
    <mergeCell ref="A77:C77"/>
    <mergeCell ref="A2:W2"/>
    <mergeCell ref="A9:R9"/>
    <mergeCell ref="A39:E39"/>
    <mergeCell ref="A43:E43"/>
    <mergeCell ref="A49:P49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66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20" t="str">
        <f>HYPERLINK("#A"&amp;MATCH("campus_patran",A7:A65536,0)+6,"campus_patran")</f>
        <v>campus_patran</v>
      </c>
      <c r="B4" s="7">
        <v>800</v>
      </c>
      <c r="C4" s="7">
        <v>1</v>
      </c>
      <c r="D4" s="7">
        <v>16</v>
      </c>
      <c r="E4" s="7">
        <v>0</v>
      </c>
      <c r="F4" s="6">
        <v>77</v>
      </c>
      <c r="G4" s="8" t="s">
        <v>751</v>
      </c>
      <c r="H4" s="8" t="s">
        <v>330</v>
      </c>
      <c r="I4" s="8" t="s">
        <v>698</v>
      </c>
      <c r="J4" s="8" t="s">
        <v>697</v>
      </c>
      <c r="K4" s="7">
        <v>154</v>
      </c>
      <c r="L4" s="7">
        <v>0</v>
      </c>
      <c r="M4" s="7">
        <v>154</v>
      </c>
      <c r="N4" s="7">
        <v>0</v>
      </c>
      <c r="O4" s="6">
        <v>19.200000762939453</v>
      </c>
      <c r="P4" s="6">
        <v>9.6000003814697266</v>
      </c>
      <c r="Q4" s="6">
        <v>15.100000381469727</v>
      </c>
      <c r="R4" s="7">
        <v>2753</v>
      </c>
      <c r="S4" s="7">
        <v>2528</v>
      </c>
      <c r="T4" s="7">
        <v>0</v>
      </c>
      <c r="U4" s="7">
        <v>1</v>
      </c>
      <c r="V4" s="5" t="s">
        <v>753</v>
      </c>
      <c r="W4" s="5" t="s">
        <v>754</v>
      </c>
    </row>
    <row r="5" spans="1:23">
      <c r="A5" s="20" t="str">
        <f>HYPERLINK("#A"&amp;MATCH("campus",A7:A65536,0)+6,"campus")</f>
        <v>campus</v>
      </c>
      <c r="B5" s="7">
        <v>800</v>
      </c>
      <c r="C5" s="7">
        <v>1</v>
      </c>
      <c r="D5" s="7">
        <v>16</v>
      </c>
      <c r="E5" s="7">
        <v>0</v>
      </c>
      <c r="F5" s="6">
        <v>77</v>
      </c>
      <c r="G5" s="8" t="s">
        <v>751</v>
      </c>
      <c r="H5" s="8" t="s">
        <v>330</v>
      </c>
      <c r="I5" s="8" t="s">
        <v>698</v>
      </c>
      <c r="J5" s="8" t="s">
        <v>697</v>
      </c>
      <c r="K5" s="7">
        <v>154</v>
      </c>
      <c r="L5" s="7">
        <v>0</v>
      </c>
      <c r="M5" s="7">
        <v>154</v>
      </c>
      <c r="N5" s="7">
        <v>0</v>
      </c>
      <c r="O5" s="6">
        <v>19.200000762939453</v>
      </c>
      <c r="P5" s="6">
        <v>9.6000003814697266</v>
      </c>
      <c r="Q5" s="6">
        <v>15.100000381469727</v>
      </c>
      <c r="R5" s="7">
        <v>2753</v>
      </c>
      <c r="S5" s="7">
        <v>2528</v>
      </c>
      <c r="T5" s="7">
        <v>0</v>
      </c>
      <c r="U5" s="7">
        <v>1</v>
      </c>
      <c r="V5" s="5" t="s">
        <v>753</v>
      </c>
      <c r="W5" s="5" t="s">
        <v>754</v>
      </c>
    </row>
    <row r="8" spans="1:23">
      <c r="A8" s="27" t="s">
        <v>333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23">
      <c r="A9" s="4" t="s">
        <v>0</v>
      </c>
      <c r="B9" s="4" t="s">
        <v>62</v>
      </c>
      <c r="C9" s="4" t="s">
        <v>334</v>
      </c>
      <c r="D9" s="4" t="s">
        <v>335</v>
      </c>
      <c r="E9" s="4" t="s">
        <v>336</v>
      </c>
      <c r="F9" s="4" t="s">
        <v>337</v>
      </c>
      <c r="G9" s="4" t="s">
        <v>338</v>
      </c>
      <c r="H9" s="4" t="s">
        <v>339</v>
      </c>
      <c r="I9" s="4" t="s">
        <v>340</v>
      </c>
      <c r="J9" s="4" t="s">
        <v>123</v>
      </c>
      <c r="K9" s="4" t="s">
        <v>341</v>
      </c>
      <c r="L9" s="4" t="s">
        <v>342</v>
      </c>
      <c r="M9" s="4" t="s">
        <v>13</v>
      </c>
      <c r="N9" s="4" t="s">
        <v>343</v>
      </c>
      <c r="O9" s="4" t="s">
        <v>131</v>
      </c>
      <c r="P9" s="4" t="s">
        <v>326</v>
      </c>
      <c r="Q9" s="4" t="s">
        <v>344</v>
      </c>
      <c r="R9" s="4" t="s">
        <v>345</v>
      </c>
    </row>
    <row r="10" spans="1:23">
      <c r="A10" s="5" t="s">
        <v>33</v>
      </c>
      <c r="B10" s="5" t="s">
        <v>144</v>
      </c>
      <c r="C10" s="5" t="s">
        <v>690</v>
      </c>
      <c r="D10" s="5" t="s">
        <v>391</v>
      </c>
      <c r="E10" s="5" t="s">
        <v>691</v>
      </c>
      <c r="F10" s="7">
        <v>20102434</v>
      </c>
      <c r="G10" s="5" t="s">
        <v>692</v>
      </c>
      <c r="H10" s="5" t="s">
        <v>693</v>
      </c>
      <c r="I10" s="5" t="s">
        <v>694</v>
      </c>
      <c r="J10" s="6">
        <v>77</v>
      </c>
      <c r="K10" s="5" t="s">
        <v>695</v>
      </c>
      <c r="L10" s="5" t="s">
        <v>696</v>
      </c>
      <c r="M10" s="8" t="s">
        <v>697</v>
      </c>
      <c r="N10" s="8" t="s">
        <v>698</v>
      </c>
      <c r="O10" s="6">
        <v>2752.75</v>
      </c>
      <c r="P10" s="6">
        <v>2528.166748046875</v>
      </c>
      <c r="Q10" s="7">
        <v>16</v>
      </c>
      <c r="R10" s="7">
        <v>0</v>
      </c>
    </row>
    <row r="12" spans="1:23">
      <c r="A12" s="4" t="s">
        <v>0</v>
      </c>
      <c r="B12" s="4" t="s">
        <v>62</v>
      </c>
      <c r="C12" s="4" t="s">
        <v>334</v>
      </c>
      <c r="D12" s="4" t="s">
        <v>335</v>
      </c>
      <c r="E12" s="4" t="s">
        <v>336</v>
      </c>
      <c r="F12" s="4" t="s">
        <v>337</v>
      </c>
      <c r="G12" s="4" t="s">
        <v>338</v>
      </c>
      <c r="H12" s="4" t="s">
        <v>339</v>
      </c>
      <c r="I12" s="4" t="s">
        <v>340</v>
      </c>
      <c r="J12" s="4" t="s">
        <v>123</v>
      </c>
      <c r="K12" s="4" t="s">
        <v>341</v>
      </c>
      <c r="L12" s="4" t="s">
        <v>342</v>
      </c>
      <c r="M12" s="4" t="s">
        <v>13</v>
      </c>
      <c r="N12" s="4" t="s">
        <v>343</v>
      </c>
      <c r="O12" s="4" t="s">
        <v>131</v>
      </c>
      <c r="P12" s="4" t="s">
        <v>326</v>
      </c>
      <c r="Q12" s="4" t="s">
        <v>344</v>
      </c>
      <c r="R12" s="4" t="s">
        <v>345</v>
      </c>
    </row>
    <row r="13" spans="1:23">
      <c r="A13" s="5" t="s">
        <v>33</v>
      </c>
      <c r="B13" s="5" t="s">
        <v>149</v>
      </c>
      <c r="C13" s="5" t="s">
        <v>690</v>
      </c>
      <c r="D13" s="5" t="s">
        <v>391</v>
      </c>
      <c r="E13" s="5" t="s">
        <v>691</v>
      </c>
      <c r="F13" s="7">
        <v>20102434</v>
      </c>
      <c r="G13" s="5" t="s">
        <v>692</v>
      </c>
      <c r="H13" s="5" t="s">
        <v>693</v>
      </c>
      <c r="I13" s="5" t="s">
        <v>694</v>
      </c>
      <c r="J13" s="6">
        <v>77</v>
      </c>
      <c r="K13" s="5" t="s">
        <v>695</v>
      </c>
      <c r="L13" s="5" t="s">
        <v>696</v>
      </c>
      <c r="M13" s="8" t="s">
        <v>697</v>
      </c>
      <c r="N13" s="8" t="s">
        <v>698</v>
      </c>
      <c r="O13" s="6">
        <v>2752.75</v>
      </c>
      <c r="P13" s="6">
        <v>2528.166748046875</v>
      </c>
      <c r="Q13" s="7">
        <v>16</v>
      </c>
      <c r="R13" s="7">
        <v>0</v>
      </c>
    </row>
    <row r="16" spans="1:23">
      <c r="A16" s="27" t="s">
        <v>600</v>
      </c>
      <c r="B16" s="28"/>
      <c r="C16" s="28"/>
      <c r="D16" s="28"/>
      <c r="E16" s="28"/>
    </row>
    <row r="17" spans="1:16">
      <c r="A17" s="4" t="s">
        <v>339</v>
      </c>
      <c r="B17" s="4" t="s">
        <v>316</v>
      </c>
      <c r="C17" s="4" t="s">
        <v>124</v>
      </c>
      <c r="D17" s="4" t="s">
        <v>601</v>
      </c>
      <c r="E17" s="4" t="s">
        <v>131</v>
      </c>
    </row>
    <row r="18" spans="1:16">
      <c r="A18" s="5" t="s">
        <v>602</v>
      </c>
      <c r="B18" s="7">
        <v>1</v>
      </c>
      <c r="C18" s="7">
        <v>32</v>
      </c>
      <c r="D18" s="8" t="s">
        <v>34</v>
      </c>
      <c r="E18" s="6">
        <v>5505.5</v>
      </c>
    </row>
    <row r="20" spans="1:16">
      <c r="A20" s="27" t="s">
        <v>606</v>
      </c>
      <c r="B20" s="28"/>
      <c r="C20" s="28"/>
      <c r="D20" s="28"/>
      <c r="E20" s="28"/>
    </row>
    <row r="21" spans="1:16">
      <c r="A21" s="4" t="s">
        <v>340</v>
      </c>
      <c r="B21" s="4" t="s">
        <v>316</v>
      </c>
      <c r="C21" s="4" t="s">
        <v>124</v>
      </c>
      <c r="D21" s="4" t="s">
        <v>601</v>
      </c>
      <c r="E21" s="4" t="s">
        <v>131</v>
      </c>
    </row>
    <row r="22" spans="1:16">
      <c r="A22" s="5" t="s">
        <v>694</v>
      </c>
      <c r="B22" s="7">
        <v>1</v>
      </c>
      <c r="C22" s="7">
        <v>32</v>
      </c>
      <c r="D22" s="8" t="s">
        <v>34</v>
      </c>
      <c r="E22" s="6">
        <v>5505.5</v>
      </c>
    </row>
    <row r="25" spans="1:16">
      <c r="A25" s="27" t="s">
        <v>611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>
      <c r="A26" s="4" t="s">
        <v>62</v>
      </c>
      <c r="B26" s="4" t="s">
        <v>63</v>
      </c>
      <c r="C26" s="4" t="s">
        <v>339</v>
      </c>
      <c r="D26" s="4" t="s">
        <v>316</v>
      </c>
      <c r="E26" s="4" t="s">
        <v>124</v>
      </c>
      <c r="F26" s="4" t="s">
        <v>123</v>
      </c>
      <c r="G26" s="4" t="s">
        <v>317</v>
      </c>
      <c r="H26" s="4" t="s">
        <v>318</v>
      </c>
      <c r="I26" s="4" t="s">
        <v>612</v>
      </c>
      <c r="J26" s="4" t="s">
        <v>613</v>
      </c>
      <c r="K26" s="4" t="s">
        <v>134</v>
      </c>
      <c r="L26" s="4" t="s">
        <v>614</v>
      </c>
      <c r="M26" s="4" t="s">
        <v>8</v>
      </c>
      <c r="N26" s="4" t="s">
        <v>9</v>
      </c>
      <c r="O26" s="4" t="s">
        <v>10</v>
      </c>
      <c r="P26" s="4" t="s">
        <v>131</v>
      </c>
    </row>
    <row r="27" spans="1:16">
      <c r="A27" s="5" t="s">
        <v>144</v>
      </c>
      <c r="B27" s="7">
        <v>800</v>
      </c>
      <c r="C27" s="5" t="s">
        <v>602</v>
      </c>
      <c r="D27" s="7">
        <v>1</v>
      </c>
      <c r="E27" s="7">
        <v>16</v>
      </c>
      <c r="F27" s="6">
        <v>77</v>
      </c>
      <c r="G27" s="8" t="s">
        <v>751</v>
      </c>
      <c r="H27" s="8" t="s">
        <v>330</v>
      </c>
      <c r="I27" s="8" t="s">
        <v>698</v>
      </c>
      <c r="J27" s="8" t="s">
        <v>220</v>
      </c>
      <c r="K27" s="7">
        <v>154</v>
      </c>
      <c r="L27" s="6">
        <v>121</v>
      </c>
      <c r="M27" s="7">
        <v>19</v>
      </c>
      <c r="N27" s="7">
        <v>10</v>
      </c>
      <c r="O27" s="7">
        <v>15</v>
      </c>
      <c r="P27" s="6">
        <v>2752.75</v>
      </c>
    </row>
    <row r="29" spans="1:16">
      <c r="A29" s="4" t="s">
        <v>62</v>
      </c>
      <c r="B29" s="4" t="s">
        <v>63</v>
      </c>
      <c r="C29" s="4" t="s">
        <v>339</v>
      </c>
      <c r="D29" s="4" t="s">
        <v>316</v>
      </c>
      <c r="E29" s="4" t="s">
        <v>124</v>
      </c>
      <c r="F29" s="4" t="s">
        <v>123</v>
      </c>
      <c r="G29" s="4" t="s">
        <v>317</v>
      </c>
      <c r="H29" s="4" t="s">
        <v>318</v>
      </c>
      <c r="I29" s="4" t="s">
        <v>612</v>
      </c>
      <c r="J29" s="4" t="s">
        <v>613</v>
      </c>
      <c r="K29" s="4" t="s">
        <v>134</v>
      </c>
      <c r="L29" s="4" t="s">
        <v>614</v>
      </c>
      <c r="M29" s="4" t="s">
        <v>8</v>
      </c>
      <c r="N29" s="4" t="s">
        <v>9</v>
      </c>
      <c r="O29" s="4" t="s">
        <v>10</v>
      </c>
      <c r="P29" s="4" t="s">
        <v>131</v>
      </c>
    </row>
    <row r="30" spans="1:16">
      <c r="A30" s="5" t="s">
        <v>149</v>
      </c>
      <c r="B30" s="7">
        <v>800</v>
      </c>
      <c r="C30" s="5" t="s">
        <v>602</v>
      </c>
      <c r="D30" s="7">
        <v>1</v>
      </c>
      <c r="E30" s="7">
        <v>16</v>
      </c>
      <c r="F30" s="6">
        <v>77</v>
      </c>
      <c r="G30" s="8" t="s">
        <v>751</v>
      </c>
      <c r="H30" s="8" t="s">
        <v>330</v>
      </c>
      <c r="I30" s="8" t="s">
        <v>698</v>
      </c>
      <c r="J30" s="8" t="s">
        <v>220</v>
      </c>
      <c r="K30" s="7">
        <v>154</v>
      </c>
      <c r="L30" s="6">
        <v>121</v>
      </c>
      <c r="M30" s="7">
        <v>19</v>
      </c>
      <c r="N30" s="7">
        <v>10</v>
      </c>
      <c r="O30" s="7">
        <v>15</v>
      </c>
      <c r="P30" s="6">
        <v>2752.75</v>
      </c>
    </row>
    <row r="32" spans="1:16">
      <c r="A32" s="27" t="s">
        <v>618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>
      <c r="A33" s="4" t="s">
        <v>62</v>
      </c>
      <c r="B33" s="4" t="s">
        <v>63</v>
      </c>
      <c r="C33" s="4" t="s">
        <v>340</v>
      </c>
      <c r="D33" s="4" t="s">
        <v>316</v>
      </c>
      <c r="E33" s="4" t="s">
        <v>124</v>
      </c>
      <c r="F33" s="4" t="s">
        <v>123</v>
      </c>
      <c r="G33" s="4" t="s">
        <v>317</v>
      </c>
      <c r="H33" s="4" t="s">
        <v>318</v>
      </c>
      <c r="I33" s="4" t="s">
        <v>612</v>
      </c>
      <c r="J33" s="4" t="s">
        <v>613</v>
      </c>
      <c r="K33" s="4" t="s">
        <v>134</v>
      </c>
      <c r="L33" s="4" t="s">
        <v>614</v>
      </c>
      <c r="M33" s="4" t="s">
        <v>8</v>
      </c>
      <c r="N33" s="4" t="s">
        <v>9</v>
      </c>
      <c r="O33" s="4" t="s">
        <v>10</v>
      </c>
      <c r="P33" s="4" t="s">
        <v>131</v>
      </c>
    </row>
    <row r="34" spans="1:16">
      <c r="A34" s="5" t="s">
        <v>144</v>
      </c>
      <c r="B34" s="7">
        <v>800</v>
      </c>
      <c r="C34" s="5" t="s">
        <v>694</v>
      </c>
      <c r="D34" s="7">
        <v>1</v>
      </c>
      <c r="E34" s="7">
        <v>16</v>
      </c>
      <c r="F34" s="6">
        <v>77</v>
      </c>
      <c r="G34" s="8" t="s">
        <v>751</v>
      </c>
      <c r="H34" s="8" t="s">
        <v>330</v>
      </c>
      <c r="I34" s="8" t="s">
        <v>698</v>
      </c>
      <c r="J34" s="8" t="s">
        <v>220</v>
      </c>
      <c r="K34" s="7">
        <v>154</v>
      </c>
      <c r="L34" s="6">
        <v>121</v>
      </c>
      <c r="M34" s="7">
        <v>19</v>
      </c>
      <c r="N34" s="7">
        <v>10</v>
      </c>
      <c r="O34" s="7">
        <v>15</v>
      </c>
      <c r="P34" s="6">
        <v>2752.75</v>
      </c>
    </row>
    <row r="36" spans="1:16">
      <c r="A36" s="4" t="s">
        <v>62</v>
      </c>
      <c r="B36" s="4" t="s">
        <v>63</v>
      </c>
      <c r="C36" s="4" t="s">
        <v>340</v>
      </c>
      <c r="D36" s="4" t="s">
        <v>316</v>
      </c>
      <c r="E36" s="4" t="s">
        <v>124</v>
      </c>
      <c r="F36" s="4" t="s">
        <v>123</v>
      </c>
      <c r="G36" s="4" t="s">
        <v>317</v>
      </c>
      <c r="H36" s="4" t="s">
        <v>318</v>
      </c>
      <c r="I36" s="4" t="s">
        <v>612</v>
      </c>
      <c r="J36" s="4" t="s">
        <v>613</v>
      </c>
      <c r="K36" s="4" t="s">
        <v>134</v>
      </c>
      <c r="L36" s="4" t="s">
        <v>614</v>
      </c>
      <c r="M36" s="4" t="s">
        <v>8</v>
      </c>
      <c r="N36" s="4" t="s">
        <v>9</v>
      </c>
      <c r="O36" s="4" t="s">
        <v>10</v>
      </c>
      <c r="P36" s="4" t="s">
        <v>131</v>
      </c>
    </row>
    <row r="37" spans="1:16">
      <c r="A37" s="5" t="s">
        <v>149</v>
      </c>
      <c r="B37" s="7">
        <v>800</v>
      </c>
      <c r="C37" s="5" t="s">
        <v>694</v>
      </c>
      <c r="D37" s="7">
        <v>1</v>
      </c>
      <c r="E37" s="7">
        <v>16</v>
      </c>
      <c r="F37" s="6">
        <v>77</v>
      </c>
      <c r="G37" s="8" t="s">
        <v>751</v>
      </c>
      <c r="H37" s="8" t="s">
        <v>330</v>
      </c>
      <c r="I37" s="8" t="s">
        <v>698</v>
      </c>
      <c r="J37" s="8" t="s">
        <v>220</v>
      </c>
      <c r="K37" s="7">
        <v>154</v>
      </c>
      <c r="L37" s="6">
        <v>121</v>
      </c>
      <c r="M37" s="7">
        <v>19</v>
      </c>
      <c r="N37" s="7">
        <v>10</v>
      </c>
      <c r="O37" s="7">
        <v>15</v>
      </c>
      <c r="P37" s="6">
        <v>2752.75</v>
      </c>
    </row>
    <row r="40" spans="1:16">
      <c r="A40" s="27" t="s">
        <v>627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6">
      <c r="A41" s="4" t="s">
        <v>0</v>
      </c>
      <c r="B41" s="4" t="s">
        <v>62</v>
      </c>
      <c r="C41" s="4" t="s">
        <v>628</v>
      </c>
      <c r="D41" s="4" t="s">
        <v>629</v>
      </c>
      <c r="E41" s="4" t="s">
        <v>630</v>
      </c>
      <c r="F41" s="4" t="s">
        <v>631</v>
      </c>
      <c r="G41" s="4" t="s">
        <v>632</v>
      </c>
      <c r="H41" s="4" t="s">
        <v>334</v>
      </c>
      <c r="I41" s="4" t="s">
        <v>633</v>
      </c>
      <c r="J41" s="4" t="s">
        <v>337</v>
      </c>
      <c r="K41" s="4" t="s">
        <v>339</v>
      </c>
      <c r="L41" s="4" t="s">
        <v>340</v>
      </c>
    </row>
    <row r="44" spans="1:16">
      <c r="A44" s="27" t="s">
        <v>634</v>
      </c>
      <c r="B44" s="28"/>
      <c r="C44" s="28"/>
    </row>
    <row r="45" spans="1:16">
      <c r="A45" s="4" t="s">
        <v>62</v>
      </c>
      <c r="B45" s="4" t="s">
        <v>63</v>
      </c>
      <c r="C45" s="4" t="s">
        <v>635</v>
      </c>
    </row>
    <row r="46" spans="1:16">
      <c r="A46" s="5" t="s">
        <v>1728</v>
      </c>
      <c r="B46" s="7">
        <v>1</v>
      </c>
      <c r="C46" s="5" t="s">
        <v>1729</v>
      </c>
    </row>
    <row r="47" spans="1:16">
      <c r="A47" s="5" t="s">
        <v>1730</v>
      </c>
      <c r="B47" s="7">
        <v>1</v>
      </c>
      <c r="C47" s="5" t="s">
        <v>1729</v>
      </c>
    </row>
    <row r="48" spans="1:16">
      <c r="A48" s="5" t="s">
        <v>1731</v>
      </c>
      <c r="B48" s="7">
        <v>1</v>
      </c>
      <c r="C48" s="5" t="s">
        <v>1729</v>
      </c>
    </row>
    <row r="49" spans="1:3">
      <c r="A49" s="5" t="s">
        <v>1732</v>
      </c>
      <c r="B49" s="7">
        <v>1</v>
      </c>
      <c r="C49" s="5" t="s">
        <v>1729</v>
      </c>
    </row>
    <row r="50" spans="1:3">
      <c r="A50" s="5" t="s">
        <v>1733</v>
      </c>
      <c r="B50" s="7">
        <v>1</v>
      </c>
      <c r="C50" s="5" t="s">
        <v>1729</v>
      </c>
    </row>
    <row r="51" spans="1:3">
      <c r="A51" s="5" t="s">
        <v>1734</v>
      </c>
      <c r="B51" s="7">
        <v>1</v>
      </c>
      <c r="C51" s="5" t="s">
        <v>1729</v>
      </c>
    </row>
    <row r="52" spans="1:3">
      <c r="A52" s="5" t="s">
        <v>1735</v>
      </c>
      <c r="B52" s="7">
        <v>1</v>
      </c>
      <c r="C52" s="5" t="s">
        <v>1729</v>
      </c>
    </row>
    <row r="53" spans="1:3">
      <c r="A53" s="5" t="s">
        <v>1736</v>
      </c>
      <c r="B53" s="7">
        <v>1</v>
      </c>
      <c r="C53" s="5" t="s">
        <v>1729</v>
      </c>
    </row>
    <row r="54" spans="1:3">
      <c r="A54" s="5" t="s">
        <v>1737</v>
      </c>
      <c r="B54" s="7">
        <v>1</v>
      </c>
      <c r="C54" s="5" t="s">
        <v>1729</v>
      </c>
    </row>
    <row r="55" spans="1:3">
      <c r="A55" s="5" t="s">
        <v>1738</v>
      </c>
      <c r="B55" s="7">
        <v>1</v>
      </c>
      <c r="C55" s="5" t="s">
        <v>1729</v>
      </c>
    </row>
    <row r="56" spans="1:3">
      <c r="A56" s="5" t="s">
        <v>1739</v>
      </c>
      <c r="B56" s="7">
        <v>1</v>
      </c>
      <c r="C56" s="5" t="s">
        <v>1729</v>
      </c>
    </row>
    <row r="57" spans="1:3">
      <c r="A57" s="5" t="s">
        <v>1740</v>
      </c>
      <c r="B57" s="7">
        <v>1</v>
      </c>
      <c r="C57" s="5" t="s">
        <v>1729</v>
      </c>
    </row>
    <row r="58" spans="1:3">
      <c r="A58" s="5" t="s">
        <v>1741</v>
      </c>
      <c r="B58" s="7">
        <v>1</v>
      </c>
      <c r="C58" s="5" t="s">
        <v>1729</v>
      </c>
    </row>
    <row r="59" spans="1:3">
      <c r="A59" s="5" t="s">
        <v>1742</v>
      </c>
      <c r="B59" s="7">
        <v>1</v>
      </c>
      <c r="C59" s="5" t="s">
        <v>1729</v>
      </c>
    </row>
    <row r="60" spans="1:3">
      <c r="A60" s="5" t="s">
        <v>1743</v>
      </c>
      <c r="B60" s="7">
        <v>1</v>
      </c>
      <c r="C60" s="5" t="s">
        <v>1729</v>
      </c>
    </row>
    <row r="61" spans="1:3">
      <c r="A61" s="5" t="s">
        <v>1744</v>
      </c>
      <c r="B61" s="7">
        <v>1</v>
      </c>
      <c r="C61" s="5" t="s">
        <v>1729</v>
      </c>
    </row>
    <row r="62" spans="1:3">
      <c r="A62" s="5" t="s">
        <v>1745</v>
      </c>
      <c r="B62" s="7">
        <v>1</v>
      </c>
      <c r="C62" s="5" t="s">
        <v>1729</v>
      </c>
    </row>
    <row r="63" spans="1:3">
      <c r="A63" s="5" t="s">
        <v>1746</v>
      </c>
      <c r="B63" s="7">
        <v>1</v>
      </c>
      <c r="C63" s="5" t="s">
        <v>1729</v>
      </c>
    </row>
    <row r="64" spans="1:3">
      <c r="A64" s="5" t="s">
        <v>1747</v>
      </c>
      <c r="B64" s="7">
        <v>1</v>
      </c>
      <c r="C64" s="5" t="s">
        <v>1729</v>
      </c>
    </row>
    <row r="65" spans="1:3">
      <c r="A65" s="5" t="s">
        <v>1748</v>
      </c>
      <c r="B65" s="7">
        <v>1</v>
      </c>
      <c r="C65" s="5" t="s">
        <v>1729</v>
      </c>
    </row>
    <row r="66" spans="1:3">
      <c r="A66" s="5" t="s">
        <v>1749</v>
      </c>
      <c r="B66" s="7">
        <v>1</v>
      </c>
      <c r="C66" s="5" t="s">
        <v>1729</v>
      </c>
    </row>
    <row r="67" spans="1:3">
      <c r="A67" s="5" t="s">
        <v>1750</v>
      </c>
      <c r="B67" s="7">
        <v>1</v>
      </c>
      <c r="C67" s="5" t="s">
        <v>1729</v>
      </c>
    </row>
    <row r="68" spans="1:3">
      <c r="A68" s="5" t="s">
        <v>1751</v>
      </c>
      <c r="B68" s="7">
        <v>1</v>
      </c>
      <c r="C68" s="5" t="s">
        <v>1729</v>
      </c>
    </row>
    <row r="69" spans="1:3">
      <c r="A69" s="5" t="s">
        <v>1752</v>
      </c>
      <c r="B69" s="7">
        <v>1</v>
      </c>
      <c r="C69" s="5" t="s">
        <v>1729</v>
      </c>
    </row>
    <row r="70" spans="1:3">
      <c r="A70" s="5" t="s">
        <v>1753</v>
      </c>
      <c r="B70" s="7">
        <v>1</v>
      </c>
      <c r="C70" s="5" t="s">
        <v>1729</v>
      </c>
    </row>
    <row r="71" spans="1:3">
      <c r="A71" s="5" t="s">
        <v>1754</v>
      </c>
      <c r="B71" s="7">
        <v>1</v>
      </c>
      <c r="C71" s="5" t="s">
        <v>1729</v>
      </c>
    </row>
    <row r="72" spans="1:3">
      <c r="A72" s="5" t="s">
        <v>1755</v>
      </c>
      <c r="B72" s="7">
        <v>1</v>
      </c>
      <c r="C72" s="5" t="s">
        <v>1729</v>
      </c>
    </row>
    <row r="73" spans="1:3">
      <c r="A73" s="5" t="s">
        <v>1756</v>
      </c>
      <c r="B73" s="7">
        <v>1</v>
      </c>
      <c r="C73" s="5" t="s">
        <v>1729</v>
      </c>
    </row>
    <row r="74" spans="1:3">
      <c r="A74" s="5" t="s">
        <v>1757</v>
      </c>
      <c r="B74" s="7">
        <v>1</v>
      </c>
      <c r="C74" s="5" t="s">
        <v>1729</v>
      </c>
    </row>
    <row r="75" spans="1:3">
      <c r="A75" s="5" t="s">
        <v>1758</v>
      </c>
      <c r="B75" s="7">
        <v>1</v>
      </c>
      <c r="C75" s="5" t="s">
        <v>1729</v>
      </c>
    </row>
    <row r="76" spans="1:3">
      <c r="A76" s="5" t="s">
        <v>215</v>
      </c>
      <c r="B76" s="7">
        <v>800</v>
      </c>
      <c r="C76" s="5" t="s">
        <v>1729</v>
      </c>
    </row>
    <row r="77" spans="1:3">
      <c r="A77" s="5" t="s">
        <v>217</v>
      </c>
      <c r="B77" s="7">
        <v>800</v>
      </c>
      <c r="C77" s="5" t="s">
        <v>1729</v>
      </c>
    </row>
    <row r="78" spans="1:3">
      <c r="A78" s="5" t="s">
        <v>1759</v>
      </c>
      <c r="B78" s="7">
        <v>800</v>
      </c>
      <c r="C78" s="5" t="s">
        <v>1729</v>
      </c>
    </row>
    <row r="79" spans="1:3">
      <c r="A79" s="5" t="s">
        <v>284</v>
      </c>
      <c r="B79" s="7">
        <v>800</v>
      </c>
      <c r="C79" s="5" t="s">
        <v>1729</v>
      </c>
    </row>
    <row r="80" spans="1:3">
      <c r="A80" s="5" t="s">
        <v>1760</v>
      </c>
      <c r="B80" s="7">
        <v>1</v>
      </c>
      <c r="C80" s="5" t="s">
        <v>1729</v>
      </c>
    </row>
    <row r="81" spans="1:3">
      <c r="A81" s="5" t="s">
        <v>1761</v>
      </c>
      <c r="B81" s="7">
        <v>1</v>
      </c>
      <c r="C81" s="5" t="s">
        <v>1729</v>
      </c>
    </row>
    <row r="82" spans="1:3">
      <c r="A82" s="5" t="s">
        <v>1762</v>
      </c>
      <c r="B82" s="7">
        <v>1</v>
      </c>
      <c r="C82" s="5" t="s">
        <v>1729</v>
      </c>
    </row>
    <row r="83" spans="1:3">
      <c r="A83" s="5" t="s">
        <v>1763</v>
      </c>
      <c r="B83" s="7">
        <v>1</v>
      </c>
      <c r="C83" s="5" t="s">
        <v>1729</v>
      </c>
    </row>
    <row r="84" spans="1:3">
      <c r="A84" s="5" t="s">
        <v>1764</v>
      </c>
      <c r="B84" s="7">
        <v>1</v>
      </c>
      <c r="C84" s="5" t="s">
        <v>1729</v>
      </c>
    </row>
    <row r="85" spans="1:3">
      <c r="A85" s="5" t="s">
        <v>1765</v>
      </c>
      <c r="B85" s="7">
        <v>1</v>
      </c>
      <c r="C85" s="5" t="s">
        <v>1729</v>
      </c>
    </row>
    <row r="86" spans="1:3">
      <c r="A86" s="5" t="s">
        <v>1766</v>
      </c>
      <c r="B86" s="7">
        <v>1</v>
      </c>
      <c r="C86" s="5" t="s">
        <v>1729</v>
      </c>
    </row>
    <row r="87" spans="1:3">
      <c r="A87" s="5" t="s">
        <v>1767</v>
      </c>
      <c r="B87" s="7">
        <v>1</v>
      </c>
      <c r="C87" s="5" t="s">
        <v>1729</v>
      </c>
    </row>
    <row r="88" spans="1:3">
      <c r="A88" s="5" t="s">
        <v>1768</v>
      </c>
      <c r="B88" s="7">
        <v>1</v>
      </c>
      <c r="C88" s="5" t="s">
        <v>1729</v>
      </c>
    </row>
    <row r="89" spans="1:3">
      <c r="A89" s="5" t="s">
        <v>1769</v>
      </c>
      <c r="B89" s="7">
        <v>1</v>
      </c>
      <c r="C89" s="5" t="s">
        <v>1729</v>
      </c>
    </row>
    <row r="90" spans="1:3">
      <c r="A90" s="5" t="s">
        <v>1770</v>
      </c>
      <c r="B90" s="7">
        <v>1</v>
      </c>
      <c r="C90" s="5" t="s">
        <v>1729</v>
      </c>
    </row>
    <row r="91" spans="1:3">
      <c r="A91" s="5" t="s">
        <v>1771</v>
      </c>
      <c r="B91" s="7">
        <v>1</v>
      </c>
      <c r="C91" s="5" t="s">
        <v>1729</v>
      </c>
    </row>
    <row r="92" spans="1:3">
      <c r="A92" s="5" t="s">
        <v>1772</v>
      </c>
      <c r="B92" s="7">
        <v>1</v>
      </c>
      <c r="C92" s="5" t="s">
        <v>1729</v>
      </c>
    </row>
    <row r="93" spans="1:3">
      <c r="A93" s="5" t="s">
        <v>1773</v>
      </c>
      <c r="B93" s="7">
        <v>1</v>
      </c>
      <c r="C93" s="5" t="s">
        <v>1729</v>
      </c>
    </row>
    <row r="94" spans="1:3">
      <c r="A94" s="5" t="s">
        <v>1774</v>
      </c>
      <c r="B94" s="7">
        <v>1</v>
      </c>
      <c r="C94" s="5" t="s">
        <v>1729</v>
      </c>
    </row>
    <row r="95" spans="1:3">
      <c r="A95" s="5" t="s">
        <v>1775</v>
      </c>
      <c r="B95" s="7">
        <v>1</v>
      </c>
      <c r="C95" s="5" t="s">
        <v>1729</v>
      </c>
    </row>
    <row r="96" spans="1:3">
      <c r="A96" s="5" t="s">
        <v>1776</v>
      </c>
      <c r="B96" s="7">
        <v>1</v>
      </c>
      <c r="C96" s="5" t="s">
        <v>1729</v>
      </c>
    </row>
    <row r="97" spans="1:3">
      <c r="A97" s="5" t="s">
        <v>1777</v>
      </c>
      <c r="B97" s="7">
        <v>1</v>
      </c>
      <c r="C97" s="5" t="s">
        <v>1729</v>
      </c>
    </row>
    <row r="98" spans="1:3">
      <c r="A98" s="5" t="s">
        <v>1778</v>
      </c>
      <c r="B98" s="7">
        <v>1</v>
      </c>
      <c r="C98" s="5" t="s">
        <v>1729</v>
      </c>
    </row>
    <row r="99" spans="1:3">
      <c r="A99" s="5" t="s">
        <v>1779</v>
      </c>
      <c r="B99" s="7">
        <v>1</v>
      </c>
      <c r="C99" s="5" t="s">
        <v>1729</v>
      </c>
    </row>
    <row r="100" spans="1:3">
      <c r="A100" s="5" t="s">
        <v>1780</v>
      </c>
      <c r="B100" s="7">
        <v>1</v>
      </c>
      <c r="C100" s="5" t="s">
        <v>1729</v>
      </c>
    </row>
    <row r="101" spans="1:3">
      <c r="A101" s="5" t="s">
        <v>1781</v>
      </c>
      <c r="B101" s="7">
        <v>1</v>
      </c>
      <c r="C101" s="5" t="s">
        <v>1729</v>
      </c>
    </row>
    <row r="102" spans="1:3">
      <c r="A102" s="5" t="s">
        <v>1782</v>
      </c>
      <c r="B102" s="7">
        <v>1</v>
      </c>
      <c r="C102" s="5" t="s">
        <v>1729</v>
      </c>
    </row>
    <row r="103" spans="1:3">
      <c r="A103" s="5" t="s">
        <v>1783</v>
      </c>
      <c r="B103" s="7">
        <v>1</v>
      </c>
      <c r="C103" s="5" t="s">
        <v>1729</v>
      </c>
    </row>
    <row r="104" spans="1:3">
      <c r="A104" s="5" t="s">
        <v>1784</v>
      </c>
      <c r="B104" s="7">
        <v>1</v>
      </c>
      <c r="C104" s="5" t="s">
        <v>1729</v>
      </c>
    </row>
    <row r="105" spans="1:3">
      <c r="A105" s="5" t="s">
        <v>1785</v>
      </c>
      <c r="B105" s="7">
        <v>1</v>
      </c>
      <c r="C105" s="5" t="s">
        <v>1729</v>
      </c>
    </row>
    <row r="106" spans="1:3">
      <c r="A106" s="5" t="s">
        <v>1786</v>
      </c>
      <c r="B106" s="7">
        <v>1</v>
      </c>
      <c r="C106" s="5" t="s">
        <v>1729</v>
      </c>
    </row>
    <row r="107" spans="1:3">
      <c r="A107" s="5" t="s">
        <v>1787</v>
      </c>
      <c r="B107" s="7">
        <v>1</v>
      </c>
      <c r="C107" s="5" t="s">
        <v>1729</v>
      </c>
    </row>
    <row r="108" spans="1:3">
      <c r="A108" s="5" t="s">
        <v>1788</v>
      </c>
      <c r="B108" s="7">
        <v>1</v>
      </c>
      <c r="C108" s="5" t="s">
        <v>1729</v>
      </c>
    </row>
    <row r="109" spans="1:3">
      <c r="A109" s="5" t="s">
        <v>1789</v>
      </c>
      <c r="B109" s="7">
        <v>1</v>
      </c>
      <c r="C109" s="5" t="s">
        <v>1729</v>
      </c>
    </row>
    <row r="110" spans="1:3">
      <c r="A110" s="5" t="s">
        <v>1790</v>
      </c>
      <c r="B110" s="7">
        <v>1</v>
      </c>
      <c r="C110" s="5" t="s">
        <v>1729</v>
      </c>
    </row>
    <row r="111" spans="1:3">
      <c r="A111" s="5" t="s">
        <v>1791</v>
      </c>
      <c r="B111" s="7">
        <v>1</v>
      </c>
      <c r="C111" s="5" t="s">
        <v>1729</v>
      </c>
    </row>
    <row r="112" spans="1:3">
      <c r="A112" s="5" t="s">
        <v>1792</v>
      </c>
      <c r="B112" s="7">
        <v>1</v>
      </c>
      <c r="C112" s="5" t="s">
        <v>1729</v>
      </c>
    </row>
    <row r="113" spans="1:3">
      <c r="A113" s="5" t="s">
        <v>1793</v>
      </c>
      <c r="B113" s="7">
        <v>1</v>
      </c>
      <c r="C113" s="5" t="s">
        <v>1729</v>
      </c>
    </row>
    <row r="114" spans="1:3">
      <c r="A114" s="5" t="s">
        <v>1794</v>
      </c>
      <c r="B114" s="7">
        <v>1</v>
      </c>
      <c r="C114" s="5" t="s">
        <v>1729</v>
      </c>
    </row>
    <row r="115" spans="1:3">
      <c r="A115" s="5" t="s">
        <v>1795</v>
      </c>
      <c r="B115" s="7">
        <v>1</v>
      </c>
      <c r="C115" s="5" t="s">
        <v>1729</v>
      </c>
    </row>
    <row r="116" spans="1:3">
      <c r="A116" s="5" t="s">
        <v>1796</v>
      </c>
      <c r="B116" s="7">
        <v>1</v>
      </c>
      <c r="C116" s="5" t="s">
        <v>1729</v>
      </c>
    </row>
    <row r="117" spans="1:3">
      <c r="A117" s="5" t="s">
        <v>1797</v>
      </c>
      <c r="B117" s="7">
        <v>1</v>
      </c>
      <c r="C117" s="5" t="s">
        <v>1729</v>
      </c>
    </row>
    <row r="118" spans="1:3">
      <c r="A118" s="5" t="s">
        <v>1798</v>
      </c>
      <c r="B118" s="7">
        <v>1</v>
      </c>
      <c r="C118" s="5" t="s">
        <v>1729</v>
      </c>
    </row>
    <row r="119" spans="1:3">
      <c r="A119" s="5" t="s">
        <v>1799</v>
      </c>
      <c r="B119" s="7">
        <v>1</v>
      </c>
      <c r="C119" s="5" t="s">
        <v>1729</v>
      </c>
    </row>
    <row r="120" spans="1:3">
      <c r="A120" s="5" t="s">
        <v>1800</v>
      </c>
      <c r="B120" s="7">
        <v>1</v>
      </c>
      <c r="C120" s="5" t="s">
        <v>1729</v>
      </c>
    </row>
    <row r="121" spans="1:3">
      <c r="A121" s="5" t="s">
        <v>1801</v>
      </c>
      <c r="B121" s="7">
        <v>1</v>
      </c>
      <c r="C121" s="5" t="s">
        <v>1729</v>
      </c>
    </row>
    <row r="122" spans="1:3">
      <c r="A122" s="5" t="s">
        <v>1802</v>
      </c>
      <c r="B122" s="7">
        <v>1</v>
      </c>
      <c r="C122" s="5" t="s">
        <v>1729</v>
      </c>
    </row>
    <row r="123" spans="1:3">
      <c r="A123" s="5" t="s">
        <v>1803</v>
      </c>
      <c r="B123" s="7">
        <v>1</v>
      </c>
      <c r="C123" s="5" t="s">
        <v>1729</v>
      </c>
    </row>
    <row r="124" spans="1:3">
      <c r="A124" s="5" t="s">
        <v>1804</v>
      </c>
      <c r="B124" s="7">
        <v>1</v>
      </c>
      <c r="C124" s="5" t="s">
        <v>1729</v>
      </c>
    </row>
    <row r="125" spans="1:3">
      <c r="A125" s="5" t="s">
        <v>1805</v>
      </c>
      <c r="B125" s="7">
        <v>1</v>
      </c>
      <c r="C125" s="5" t="s">
        <v>1729</v>
      </c>
    </row>
    <row r="126" spans="1:3">
      <c r="A126" s="5" t="s">
        <v>1806</v>
      </c>
      <c r="B126" s="7">
        <v>1</v>
      </c>
      <c r="C126" s="5" t="s">
        <v>1729</v>
      </c>
    </row>
    <row r="127" spans="1:3">
      <c r="A127" s="5" t="s">
        <v>1807</v>
      </c>
      <c r="B127" s="7">
        <v>1</v>
      </c>
      <c r="C127" s="5" t="s">
        <v>1729</v>
      </c>
    </row>
    <row r="128" spans="1:3">
      <c r="A128" s="5" t="s">
        <v>1808</v>
      </c>
      <c r="B128" s="7">
        <v>1</v>
      </c>
      <c r="C128" s="5" t="s">
        <v>1729</v>
      </c>
    </row>
    <row r="129" spans="1:3">
      <c r="A129" s="5" t="s">
        <v>1809</v>
      </c>
      <c r="B129" s="7">
        <v>1</v>
      </c>
      <c r="C129" s="5" t="s">
        <v>1729</v>
      </c>
    </row>
    <row r="130" spans="1:3">
      <c r="A130" s="5" t="s">
        <v>1810</v>
      </c>
      <c r="B130" s="7">
        <v>1</v>
      </c>
      <c r="C130" s="5" t="s">
        <v>1729</v>
      </c>
    </row>
    <row r="131" spans="1:3">
      <c r="A131" s="5" t="s">
        <v>1811</v>
      </c>
      <c r="B131" s="7">
        <v>1</v>
      </c>
      <c r="C131" s="5" t="s">
        <v>1729</v>
      </c>
    </row>
    <row r="132" spans="1:3">
      <c r="A132" s="5" t="s">
        <v>1812</v>
      </c>
      <c r="B132" s="7">
        <v>1</v>
      </c>
      <c r="C132" s="5" t="s">
        <v>1729</v>
      </c>
    </row>
    <row r="133" spans="1:3">
      <c r="A133" s="5" t="s">
        <v>1813</v>
      </c>
      <c r="B133" s="7">
        <v>1</v>
      </c>
      <c r="C133" s="5" t="s">
        <v>1729</v>
      </c>
    </row>
    <row r="134" spans="1:3">
      <c r="A134" s="5" t="s">
        <v>1814</v>
      </c>
      <c r="B134" s="7">
        <v>1</v>
      </c>
      <c r="C134" s="5" t="s">
        <v>1729</v>
      </c>
    </row>
    <row r="135" spans="1:3">
      <c r="A135" s="5" t="s">
        <v>1815</v>
      </c>
      <c r="B135" s="7">
        <v>1</v>
      </c>
      <c r="C135" s="5" t="s">
        <v>1729</v>
      </c>
    </row>
    <row r="136" spans="1:3">
      <c r="A136" s="5" t="s">
        <v>1816</v>
      </c>
      <c r="B136" s="7">
        <v>1</v>
      </c>
      <c r="C136" s="5" t="s">
        <v>1729</v>
      </c>
    </row>
    <row r="137" spans="1:3">
      <c r="A137" s="5" t="s">
        <v>1817</v>
      </c>
      <c r="B137" s="7">
        <v>1</v>
      </c>
      <c r="C137" s="5" t="s">
        <v>1729</v>
      </c>
    </row>
    <row r="138" spans="1:3">
      <c r="A138" s="5" t="s">
        <v>1818</v>
      </c>
      <c r="B138" s="7">
        <v>1</v>
      </c>
      <c r="C138" s="5" t="s">
        <v>1729</v>
      </c>
    </row>
    <row r="139" spans="1:3">
      <c r="A139" s="5" t="s">
        <v>1819</v>
      </c>
      <c r="B139" s="7">
        <v>1</v>
      </c>
      <c r="C139" s="5" t="s">
        <v>1729</v>
      </c>
    </row>
    <row r="140" spans="1:3">
      <c r="A140" s="5" t="s">
        <v>1820</v>
      </c>
      <c r="B140" s="7">
        <v>1</v>
      </c>
      <c r="C140" s="5" t="s">
        <v>1729</v>
      </c>
    </row>
    <row r="141" spans="1:3">
      <c r="A141" s="5" t="s">
        <v>1821</v>
      </c>
      <c r="B141" s="7">
        <v>1</v>
      </c>
      <c r="C141" s="5" t="s">
        <v>1729</v>
      </c>
    </row>
    <row r="142" spans="1:3">
      <c r="A142" s="5" t="s">
        <v>1822</v>
      </c>
      <c r="B142" s="7">
        <v>1</v>
      </c>
      <c r="C142" s="5" t="s">
        <v>1729</v>
      </c>
    </row>
    <row r="143" spans="1:3">
      <c r="A143" s="5" t="s">
        <v>1823</v>
      </c>
      <c r="B143" s="7">
        <v>1</v>
      </c>
      <c r="C143" s="5" t="s">
        <v>1729</v>
      </c>
    </row>
    <row r="144" spans="1:3">
      <c r="A144" s="5" t="s">
        <v>1824</v>
      </c>
      <c r="B144" s="7">
        <v>1</v>
      </c>
      <c r="C144" s="5" t="s">
        <v>1729</v>
      </c>
    </row>
    <row r="145" spans="1:3">
      <c r="A145" s="5" t="s">
        <v>1825</v>
      </c>
      <c r="B145" s="7">
        <v>1</v>
      </c>
      <c r="C145" s="5" t="s">
        <v>1729</v>
      </c>
    </row>
    <row r="146" spans="1:3">
      <c r="A146" s="5" t="s">
        <v>1826</v>
      </c>
      <c r="B146" s="7">
        <v>1</v>
      </c>
      <c r="C146" s="5" t="s">
        <v>1729</v>
      </c>
    </row>
    <row r="147" spans="1:3">
      <c r="A147" s="5" t="s">
        <v>1827</v>
      </c>
      <c r="B147" s="7">
        <v>1</v>
      </c>
      <c r="C147" s="5" t="s">
        <v>1729</v>
      </c>
    </row>
    <row r="148" spans="1:3">
      <c r="A148" s="5" t="s">
        <v>1828</v>
      </c>
      <c r="B148" s="7">
        <v>1</v>
      </c>
      <c r="C148" s="5" t="s">
        <v>1729</v>
      </c>
    </row>
    <row r="149" spans="1:3">
      <c r="A149" s="5" t="s">
        <v>1829</v>
      </c>
      <c r="B149" s="7">
        <v>1</v>
      </c>
      <c r="C149" s="5" t="s">
        <v>1729</v>
      </c>
    </row>
    <row r="150" spans="1:3">
      <c r="A150" s="5" t="s">
        <v>264</v>
      </c>
      <c r="B150" s="7">
        <v>1</v>
      </c>
      <c r="C150" s="5" t="s">
        <v>1729</v>
      </c>
    </row>
    <row r="151" spans="1:3">
      <c r="A151" s="5" t="s">
        <v>1830</v>
      </c>
      <c r="B151" s="7">
        <v>1</v>
      </c>
      <c r="C151" s="5" t="s">
        <v>1729</v>
      </c>
    </row>
    <row r="152" spans="1:3">
      <c r="A152" s="5" t="s">
        <v>1831</v>
      </c>
      <c r="B152" s="7">
        <v>1</v>
      </c>
      <c r="C152" s="5" t="s">
        <v>1729</v>
      </c>
    </row>
    <row r="153" spans="1:3">
      <c r="A153" s="5" t="s">
        <v>1832</v>
      </c>
      <c r="B153" s="7">
        <v>1</v>
      </c>
      <c r="C153" s="5" t="s">
        <v>1729</v>
      </c>
    </row>
    <row r="154" spans="1:3">
      <c r="A154" s="5" t="s">
        <v>1833</v>
      </c>
      <c r="B154" s="7">
        <v>1</v>
      </c>
      <c r="C154" s="5" t="s">
        <v>1729</v>
      </c>
    </row>
    <row r="155" spans="1:3">
      <c r="A155" s="5" t="s">
        <v>1834</v>
      </c>
      <c r="B155" s="7">
        <v>1</v>
      </c>
      <c r="C155" s="5" t="s">
        <v>1729</v>
      </c>
    </row>
    <row r="156" spans="1:3">
      <c r="A156" s="5" t="s">
        <v>1835</v>
      </c>
      <c r="B156" s="7">
        <v>1</v>
      </c>
      <c r="C156" s="5" t="s">
        <v>1729</v>
      </c>
    </row>
    <row r="157" spans="1:3">
      <c r="A157" s="5" t="s">
        <v>1836</v>
      </c>
      <c r="B157" s="7">
        <v>1</v>
      </c>
      <c r="C157" s="5" t="s">
        <v>1729</v>
      </c>
    </row>
    <row r="158" spans="1:3">
      <c r="A158" s="5" t="s">
        <v>1837</v>
      </c>
      <c r="B158" s="7">
        <v>1</v>
      </c>
      <c r="C158" s="5" t="s">
        <v>1729</v>
      </c>
    </row>
    <row r="159" spans="1:3">
      <c r="A159" s="5" t="s">
        <v>1838</v>
      </c>
      <c r="B159" s="7">
        <v>1</v>
      </c>
      <c r="C159" s="5" t="s">
        <v>1729</v>
      </c>
    </row>
    <row r="160" spans="1:3">
      <c r="A160" s="5" t="s">
        <v>1839</v>
      </c>
      <c r="B160" s="7">
        <v>1</v>
      </c>
      <c r="C160" s="5" t="s">
        <v>1729</v>
      </c>
    </row>
    <row r="161" spans="1:3">
      <c r="A161" s="5" t="s">
        <v>1840</v>
      </c>
      <c r="B161" s="7">
        <v>1</v>
      </c>
      <c r="C161" s="5" t="s">
        <v>1729</v>
      </c>
    </row>
    <row r="162" spans="1:3">
      <c r="A162" s="5" t="s">
        <v>1841</v>
      </c>
      <c r="B162" s="7">
        <v>1</v>
      </c>
      <c r="C162" s="5" t="s">
        <v>1729</v>
      </c>
    </row>
    <row r="163" spans="1:3">
      <c r="A163" s="5" t="s">
        <v>1842</v>
      </c>
      <c r="B163" s="7">
        <v>1</v>
      </c>
      <c r="C163" s="5" t="s">
        <v>1729</v>
      </c>
    </row>
    <row r="164" spans="1:3">
      <c r="A164" s="5" t="s">
        <v>1843</v>
      </c>
      <c r="B164" s="7">
        <v>1</v>
      </c>
      <c r="C164" s="5" t="s">
        <v>1729</v>
      </c>
    </row>
    <row r="165" spans="1:3">
      <c r="A165" s="5" t="s">
        <v>1844</v>
      </c>
      <c r="B165" s="7">
        <v>1</v>
      </c>
      <c r="C165" s="5" t="s">
        <v>1729</v>
      </c>
    </row>
    <row r="166" spans="1:3">
      <c r="A166" s="5" t="s">
        <v>1845</v>
      </c>
      <c r="B166" s="7">
        <v>1</v>
      </c>
      <c r="C166" s="5" t="s">
        <v>1729</v>
      </c>
    </row>
  </sheetData>
  <mergeCells count="8">
    <mergeCell ref="A32:P32"/>
    <mergeCell ref="A40:L40"/>
    <mergeCell ref="A44:C44"/>
    <mergeCell ref="A2:W2"/>
    <mergeCell ref="A8:R8"/>
    <mergeCell ref="A16:E16"/>
    <mergeCell ref="A20:E20"/>
    <mergeCell ref="A25:P25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00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21" t="str">
        <f>HYPERLINK("#A"&amp;MATCH("campus",A14:A65536,0)+13,"campus")</f>
        <v>campus</v>
      </c>
      <c r="B4" s="7">
        <v>1463</v>
      </c>
      <c r="C4" s="7">
        <v>20</v>
      </c>
      <c r="D4" s="7">
        <v>1287</v>
      </c>
      <c r="E4" s="7">
        <v>11</v>
      </c>
      <c r="F4" s="6">
        <v>145.5</v>
      </c>
      <c r="G4" s="8" t="s">
        <v>636</v>
      </c>
      <c r="H4" s="8" t="s">
        <v>330</v>
      </c>
      <c r="I4" s="8" t="s">
        <v>94</v>
      </c>
      <c r="J4" s="8" t="s">
        <v>1846</v>
      </c>
      <c r="K4" s="7">
        <v>1231</v>
      </c>
      <c r="L4" s="7">
        <v>0</v>
      </c>
      <c r="M4" s="7">
        <v>1231</v>
      </c>
      <c r="N4" s="7">
        <v>0</v>
      </c>
      <c r="O4" s="6">
        <v>84.099998474121094</v>
      </c>
      <c r="P4" s="6">
        <v>34.400001525878906</v>
      </c>
      <c r="Q4" s="6">
        <v>60.599998474121094</v>
      </c>
      <c r="R4" s="7">
        <v>85671</v>
      </c>
      <c r="S4" s="7">
        <v>74515</v>
      </c>
      <c r="T4" s="7">
        <v>8</v>
      </c>
      <c r="U4" s="7">
        <v>16</v>
      </c>
      <c r="V4" s="5" t="s">
        <v>753</v>
      </c>
      <c r="W4" s="5" t="s">
        <v>754</v>
      </c>
    </row>
    <row r="5" spans="1:23">
      <c r="A5" s="21" t="str">
        <f>HYPERLINK("#A"&amp;MATCH("campus_patran",A14:A65536,0)+13,"campus_patran")</f>
        <v>campus_patran</v>
      </c>
      <c r="B5" s="7">
        <v>1463</v>
      </c>
      <c r="C5" s="7">
        <v>18</v>
      </c>
      <c r="D5" s="7">
        <v>461</v>
      </c>
      <c r="E5" s="7">
        <v>0</v>
      </c>
      <c r="F5" s="6">
        <v>77</v>
      </c>
      <c r="G5" s="8" t="s">
        <v>636</v>
      </c>
      <c r="H5" s="8" t="s">
        <v>330</v>
      </c>
      <c r="I5" s="8" t="s">
        <v>1128</v>
      </c>
      <c r="J5" s="8" t="s">
        <v>1847</v>
      </c>
      <c r="K5" s="7">
        <v>770</v>
      </c>
      <c r="L5" s="7">
        <v>0</v>
      </c>
      <c r="M5" s="7">
        <v>770</v>
      </c>
      <c r="N5" s="7">
        <v>0</v>
      </c>
      <c r="O5" s="6">
        <v>52.599998474121094</v>
      </c>
      <c r="P5" s="6">
        <v>15.800000190734863</v>
      </c>
      <c r="Q5" s="6">
        <v>36.799999237060547</v>
      </c>
      <c r="R5" s="7">
        <v>67208</v>
      </c>
      <c r="S5" s="7">
        <v>64584</v>
      </c>
      <c r="T5" s="7">
        <v>6</v>
      </c>
      <c r="U5" s="7">
        <v>14</v>
      </c>
      <c r="V5" s="5" t="s">
        <v>753</v>
      </c>
      <c r="W5" s="5" t="s">
        <v>754</v>
      </c>
    </row>
    <row r="6" spans="1:23">
      <c r="A6" s="21" t="str">
        <f>HYPERLINK("#A"&amp;MATCH("campus_nastran",A14:A65536,0)+13,"campus_nastran")</f>
        <v>campus_nastran</v>
      </c>
      <c r="B6" s="7">
        <v>1463</v>
      </c>
      <c r="C6" s="7">
        <v>15</v>
      </c>
      <c r="D6" s="7">
        <v>470</v>
      </c>
      <c r="E6" s="7">
        <v>0</v>
      </c>
      <c r="F6" s="6">
        <v>250</v>
      </c>
      <c r="G6" s="8" t="s">
        <v>680</v>
      </c>
      <c r="H6" s="8" t="s">
        <v>330</v>
      </c>
      <c r="I6" s="8" t="s">
        <v>745</v>
      </c>
      <c r="J6" s="8" t="s">
        <v>891</v>
      </c>
      <c r="K6" s="7">
        <v>750</v>
      </c>
      <c r="L6" s="7">
        <v>0</v>
      </c>
      <c r="M6" s="7">
        <v>750</v>
      </c>
      <c r="N6" s="7">
        <v>0</v>
      </c>
      <c r="O6" s="6">
        <v>51.299999237060547</v>
      </c>
      <c r="P6" s="6">
        <v>17.100000381469727</v>
      </c>
      <c r="Q6" s="6">
        <v>28</v>
      </c>
      <c r="R6" s="7">
        <v>13771</v>
      </c>
      <c r="S6" s="7">
        <v>7583</v>
      </c>
      <c r="T6" s="7">
        <v>1</v>
      </c>
      <c r="U6" s="7">
        <v>2</v>
      </c>
      <c r="V6" s="5" t="s">
        <v>753</v>
      </c>
      <c r="W6" s="5" t="s">
        <v>754</v>
      </c>
    </row>
    <row r="7" spans="1:23">
      <c r="A7" s="21" t="str">
        <f>HYPERLINK("#A"&amp;MATCH("campus_na_nonlinear",A14:A65536,0)+13,"campus_na_nonlinear")</f>
        <v>campus_na_nonlinear</v>
      </c>
      <c r="B7" s="7">
        <v>1463</v>
      </c>
      <c r="C7" s="7">
        <v>9</v>
      </c>
      <c r="D7" s="7">
        <v>337</v>
      </c>
      <c r="E7" s="7">
        <v>0</v>
      </c>
      <c r="F7" s="6">
        <v>100</v>
      </c>
      <c r="G7" s="8" t="s">
        <v>680</v>
      </c>
      <c r="H7" s="8" t="s">
        <v>330</v>
      </c>
      <c r="I7" s="8" t="s">
        <v>745</v>
      </c>
      <c r="J7" s="8" t="s">
        <v>893</v>
      </c>
      <c r="K7" s="7">
        <v>300</v>
      </c>
      <c r="L7" s="7">
        <v>0</v>
      </c>
      <c r="M7" s="7">
        <v>300</v>
      </c>
      <c r="N7" s="7">
        <v>0</v>
      </c>
      <c r="O7" s="6">
        <v>20.5</v>
      </c>
      <c r="P7" s="6">
        <v>6.8000001907348633</v>
      </c>
      <c r="Q7" s="6">
        <v>8.6999998092651367</v>
      </c>
      <c r="R7" s="7">
        <v>4275</v>
      </c>
      <c r="S7" s="7">
        <v>1933</v>
      </c>
      <c r="T7" s="7">
        <v>0</v>
      </c>
      <c r="U7" s="7">
        <v>0</v>
      </c>
      <c r="V7" s="5" t="s">
        <v>753</v>
      </c>
      <c r="W7" s="5" t="s">
        <v>754</v>
      </c>
    </row>
    <row r="8" spans="1:23">
      <c r="A8" s="21" t="str">
        <f>HYPERLINK("#A"&amp;MATCH("campus_pa_iges_access",A14:A65536,0)+13,"campus_pa_iges_access")</f>
        <v>campus_pa_iges_access</v>
      </c>
      <c r="B8" s="7">
        <v>1463</v>
      </c>
      <c r="C8" s="7">
        <v>3</v>
      </c>
      <c r="D8" s="7">
        <v>12</v>
      </c>
      <c r="E8" s="7">
        <v>0</v>
      </c>
      <c r="F8" s="6">
        <v>15</v>
      </c>
      <c r="G8" s="8" t="s">
        <v>239</v>
      </c>
      <c r="H8" s="8" t="s">
        <v>330</v>
      </c>
      <c r="I8" s="8" t="s">
        <v>1705</v>
      </c>
      <c r="J8" s="8" t="s">
        <v>228</v>
      </c>
      <c r="K8" s="7">
        <v>30</v>
      </c>
      <c r="L8" s="7">
        <v>0</v>
      </c>
      <c r="M8" s="7">
        <v>30</v>
      </c>
      <c r="N8" s="7">
        <v>0</v>
      </c>
      <c r="O8" s="6">
        <v>2.0999999046325684</v>
      </c>
      <c r="P8" s="6">
        <v>1</v>
      </c>
      <c r="Q8" s="6">
        <v>1.1000000238418579</v>
      </c>
      <c r="R8" s="7">
        <v>378</v>
      </c>
      <c r="S8" s="7">
        <v>375</v>
      </c>
      <c r="T8" s="7">
        <v>0</v>
      </c>
      <c r="U8" s="7">
        <v>0</v>
      </c>
      <c r="V8" s="5" t="s">
        <v>753</v>
      </c>
      <c r="W8" s="5" t="s">
        <v>754</v>
      </c>
    </row>
    <row r="9" spans="1:23">
      <c r="A9" s="21" t="str">
        <f>HYPERLINK("#A"&amp;MATCH("pa_catdirect_v5",A14:A65536,0)+13,"pa_catdirect_v5")</f>
        <v>pa_catdirect_v5</v>
      </c>
      <c r="B9" s="7">
        <v>1</v>
      </c>
      <c r="C9" s="7">
        <v>2</v>
      </c>
      <c r="D9" s="7">
        <v>4</v>
      </c>
      <c r="E9" s="7">
        <v>0</v>
      </c>
      <c r="F9" s="6">
        <v>1</v>
      </c>
      <c r="G9" s="8" t="s">
        <v>540</v>
      </c>
      <c r="H9" s="8" t="s">
        <v>330</v>
      </c>
      <c r="I9" s="8" t="s">
        <v>547</v>
      </c>
      <c r="J9" s="8" t="s">
        <v>265</v>
      </c>
      <c r="K9" s="7">
        <v>1</v>
      </c>
      <c r="L9" s="7">
        <v>0</v>
      </c>
      <c r="M9" s="7">
        <v>1</v>
      </c>
      <c r="N9" s="7">
        <v>0</v>
      </c>
      <c r="O9" s="6">
        <v>100</v>
      </c>
      <c r="P9" s="6">
        <v>100</v>
      </c>
      <c r="Q9" s="6">
        <v>100</v>
      </c>
      <c r="R9" s="7">
        <v>1</v>
      </c>
      <c r="S9" s="7">
        <v>1</v>
      </c>
      <c r="T9" s="7">
        <v>0</v>
      </c>
      <c r="U9" s="7">
        <v>0</v>
      </c>
      <c r="V9" s="5" t="s">
        <v>753</v>
      </c>
      <c r="W9" s="5" t="s">
        <v>754</v>
      </c>
    </row>
    <row r="10" spans="1:23">
      <c r="A10" s="21" t="str">
        <f>HYPERLINK("#A"&amp;MATCH("campus_pa_beam",A14:A65536,0)+13,"campus_pa_beam")</f>
        <v>campus_pa_beam</v>
      </c>
      <c r="B10" s="7">
        <v>1463</v>
      </c>
      <c r="C10" s="7">
        <v>1</v>
      </c>
      <c r="D10" s="7">
        <v>2</v>
      </c>
      <c r="E10" s="7">
        <v>0</v>
      </c>
      <c r="F10" s="6">
        <v>38</v>
      </c>
      <c r="G10" s="8" t="s">
        <v>280</v>
      </c>
      <c r="H10" s="8" t="s">
        <v>330</v>
      </c>
      <c r="I10" s="8" t="s">
        <v>540</v>
      </c>
      <c r="J10" s="8" t="s">
        <v>576</v>
      </c>
      <c r="K10" s="7">
        <v>38</v>
      </c>
      <c r="L10" s="7">
        <v>0</v>
      </c>
      <c r="M10" s="7">
        <v>38</v>
      </c>
      <c r="N10" s="7">
        <v>0</v>
      </c>
      <c r="O10" s="6">
        <v>2.5999999046325684</v>
      </c>
      <c r="P10" s="6">
        <v>2.5999999046325684</v>
      </c>
      <c r="Q10" s="6">
        <v>2.5999999046325684</v>
      </c>
      <c r="R10" s="7">
        <v>13</v>
      </c>
      <c r="S10" s="7">
        <v>13</v>
      </c>
      <c r="T10" s="7">
        <v>0</v>
      </c>
      <c r="U10" s="7">
        <v>0</v>
      </c>
      <c r="V10" s="5" t="s">
        <v>753</v>
      </c>
      <c r="W10" s="5" t="s">
        <v>754</v>
      </c>
    </row>
    <row r="11" spans="1:23">
      <c r="A11" s="21" t="str">
        <f>HYPERLINK("#A"&amp;MATCH("campus_na_smp",A14:A65536,0)+13,"campus_na_smp")</f>
        <v>campus_na_smp</v>
      </c>
      <c r="B11" s="7">
        <v>1463</v>
      </c>
      <c r="C11" s="7">
        <v>1</v>
      </c>
      <c r="D11" s="7">
        <v>3</v>
      </c>
      <c r="E11" s="7">
        <v>0</v>
      </c>
      <c r="F11" s="6">
        <v>100</v>
      </c>
      <c r="G11" s="8" t="s">
        <v>330</v>
      </c>
      <c r="H11" s="8" t="s">
        <v>330</v>
      </c>
      <c r="I11" s="8" t="s">
        <v>330</v>
      </c>
      <c r="J11" s="8" t="s">
        <v>280</v>
      </c>
      <c r="K11" s="7">
        <v>100</v>
      </c>
      <c r="L11" s="7">
        <v>0</v>
      </c>
      <c r="M11" s="7">
        <v>100</v>
      </c>
      <c r="N11" s="7">
        <v>0</v>
      </c>
      <c r="O11" s="6">
        <v>6.8000001907348633</v>
      </c>
      <c r="P11" s="6">
        <v>6.8000001907348633</v>
      </c>
      <c r="Q11" s="6">
        <v>6.8000001907348633</v>
      </c>
      <c r="R11" s="7">
        <v>25</v>
      </c>
      <c r="S11" s="7">
        <v>25</v>
      </c>
      <c r="T11" s="7">
        <v>0</v>
      </c>
      <c r="U11" s="7">
        <v>0</v>
      </c>
      <c r="V11" s="5" t="s">
        <v>1626</v>
      </c>
      <c r="W11" s="5" t="s">
        <v>754</v>
      </c>
    </row>
    <row r="12" spans="1:23">
      <c r="A12" s="21" t="str">
        <f>HYPERLINK("#A"&amp;MATCH("campus_pa_msc_nastran",A14:A65536,0)+13,"campus_pa_msc_nastran")</f>
        <v>campus_pa_msc_nastran</v>
      </c>
      <c r="B12" s="7">
        <v>1463</v>
      </c>
      <c r="C12" s="7">
        <v>2</v>
      </c>
      <c r="D12" s="7">
        <v>2</v>
      </c>
      <c r="E12" s="7">
        <v>0</v>
      </c>
      <c r="F12" s="6">
        <v>13</v>
      </c>
      <c r="G12" s="8" t="s">
        <v>330</v>
      </c>
      <c r="H12" s="8" t="s">
        <v>330</v>
      </c>
      <c r="I12" s="8" t="s">
        <v>330</v>
      </c>
      <c r="J12" s="8" t="s">
        <v>540</v>
      </c>
      <c r="K12" s="7">
        <v>13</v>
      </c>
      <c r="L12" s="7">
        <v>0</v>
      </c>
      <c r="M12" s="7">
        <v>13</v>
      </c>
      <c r="N12" s="7">
        <v>0</v>
      </c>
      <c r="O12" s="6">
        <v>0.89999997615814209</v>
      </c>
      <c r="P12" s="6">
        <v>0.89999997615814209</v>
      </c>
      <c r="Q12" s="6">
        <v>0.89999997615814209</v>
      </c>
      <c r="R12" s="7">
        <v>2</v>
      </c>
      <c r="S12" s="7">
        <v>2</v>
      </c>
      <c r="T12" s="7">
        <v>0</v>
      </c>
      <c r="U12" s="7">
        <v>0</v>
      </c>
      <c r="V12" s="5" t="s">
        <v>753</v>
      </c>
      <c r="W12" s="5" t="s">
        <v>754</v>
      </c>
    </row>
    <row r="15" spans="1:23">
      <c r="A15" s="27" t="s">
        <v>333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23">
      <c r="A16" s="4" t="s">
        <v>0</v>
      </c>
      <c r="B16" s="4" t="s">
        <v>62</v>
      </c>
      <c r="C16" s="4" t="s">
        <v>334</v>
      </c>
      <c r="D16" s="4" t="s">
        <v>335</v>
      </c>
      <c r="E16" s="4" t="s">
        <v>336</v>
      </c>
      <c r="F16" s="4" t="s">
        <v>337</v>
      </c>
      <c r="G16" s="4" t="s">
        <v>338</v>
      </c>
      <c r="H16" s="4" t="s">
        <v>339</v>
      </c>
      <c r="I16" s="4" t="s">
        <v>340</v>
      </c>
      <c r="J16" s="4" t="s">
        <v>123</v>
      </c>
      <c r="K16" s="4" t="s">
        <v>341</v>
      </c>
      <c r="L16" s="4" t="s">
        <v>342</v>
      </c>
      <c r="M16" s="4" t="s">
        <v>13</v>
      </c>
      <c r="N16" s="4" t="s">
        <v>343</v>
      </c>
      <c r="O16" s="4" t="s">
        <v>131</v>
      </c>
      <c r="P16" s="4" t="s">
        <v>326</v>
      </c>
      <c r="Q16" s="4" t="s">
        <v>344</v>
      </c>
      <c r="R16" s="4" t="s">
        <v>345</v>
      </c>
    </row>
    <row r="17" spans="1:18">
      <c r="A17" s="5" t="s">
        <v>53</v>
      </c>
      <c r="B17" s="5" t="s">
        <v>144</v>
      </c>
      <c r="C17" s="5" t="s">
        <v>390</v>
      </c>
      <c r="D17" s="5" t="s">
        <v>391</v>
      </c>
      <c r="E17" s="5" t="s">
        <v>392</v>
      </c>
      <c r="F17" s="7">
        <v>18003521</v>
      </c>
      <c r="G17" s="5" t="s">
        <v>393</v>
      </c>
      <c r="H17" s="5" t="s">
        <v>351</v>
      </c>
      <c r="I17" s="5" t="s">
        <v>369</v>
      </c>
      <c r="J17" s="6">
        <v>87.900001525878906</v>
      </c>
      <c r="K17" s="5" t="s">
        <v>639</v>
      </c>
      <c r="L17" s="5" t="s">
        <v>640</v>
      </c>
      <c r="M17" s="8" t="s">
        <v>1848</v>
      </c>
      <c r="N17" s="8" t="s">
        <v>1705</v>
      </c>
      <c r="O17" s="6">
        <v>14382.5</v>
      </c>
      <c r="P17" s="6">
        <v>13638.1669921875</v>
      </c>
      <c r="Q17" s="7">
        <v>88</v>
      </c>
      <c r="R17" s="7">
        <v>1</v>
      </c>
    </row>
    <row r="18" spans="1:18">
      <c r="A18" s="5" t="s">
        <v>53</v>
      </c>
      <c r="B18" s="5" t="s">
        <v>144</v>
      </c>
      <c r="C18" s="5" t="s">
        <v>643</v>
      </c>
      <c r="D18" s="5" t="s">
        <v>421</v>
      </c>
      <c r="E18" s="5" t="s">
        <v>644</v>
      </c>
      <c r="F18" s="7">
        <v>13501088</v>
      </c>
      <c r="G18" s="5" t="s">
        <v>645</v>
      </c>
      <c r="H18" s="5" t="s">
        <v>351</v>
      </c>
      <c r="I18" s="5" t="s">
        <v>352</v>
      </c>
      <c r="J18" s="6">
        <v>93.400001525878906</v>
      </c>
      <c r="K18" s="5" t="s">
        <v>646</v>
      </c>
      <c r="L18" s="5" t="s">
        <v>647</v>
      </c>
      <c r="M18" s="8" t="s">
        <v>1849</v>
      </c>
      <c r="N18" s="8" t="s">
        <v>689</v>
      </c>
      <c r="O18" s="6">
        <v>11226.5830078125</v>
      </c>
      <c r="P18" s="6">
        <v>11089.3330078125</v>
      </c>
      <c r="Q18" s="7">
        <v>76</v>
      </c>
      <c r="R18" s="7">
        <v>0</v>
      </c>
    </row>
    <row r="19" spans="1:18">
      <c r="A19" s="5" t="s">
        <v>53</v>
      </c>
      <c r="B19" s="5" t="s">
        <v>144</v>
      </c>
      <c r="C19" s="5" t="s">
        <v>650</v>
      </c>
      <c r="D19" s="5" t="s">
        <v>421</v>
      </c>
      <c r="E19" s="5" t="s">
        <v>651</v>
      </c>
      <c r="F19" s="7">
        <v>18003108</v>
      </c>
      <c r="G19" s="5" t="s">
        <v>652</v>
      </c>
      <c r="H19" s="5" t="s">
        <v>351</v>
      </c>
      <c r="I19" s="5" t="s">
        <v>369</v>
      </c>
      <c r="J19" s="6">
        <v>87.099998474121094</v>
      </c>
      <c r="K19" s="5" t="s">
        <v>653</v>
      </c>
      <c r="L19" s="5" t="s">
        <v>654</v>
      </c>
      <c r="M19" s="8" t="s">
        <v>655</v>
      </c>
      <c r="N19" s="8" t="s">
        <v>656</v>
      </c>
      <c r="O19" s="6">
        <v>8923.4169921875</v>
      </c>
      <c r="P19" s="6">
        <v>8730.9169921875</v>
      </c>
      <c r="Q19" s="7">
        <v>28</v>
      </c>
      <c r="R19" s="7">
        <v>0</v>
      </c>
    </row>
    <row r="20" spans="1:18">
      <c r="A20" s="5" t="s">
        <v>53</v>
      </c>
      <c r="B20" s="5" t="s">
        <v>144</v>
      </c>
      <c r="C20" s="5" t="s">
        <v>494</v>
      </c>
      <c r="D20" s="5" t="s">
        <v>495</v>
      </c>
      <c r="E20" s="5" t="s">
        <v>496</v>
      </c>
      <c r="F20" s="7">
        <v>18003931</v>
      </c>
      <c r="G20" s="5" t="s">
        <v>497</v>
      </c>
      <c r="H20" s="5" t="s">
        <v>351</v>
      </c>
      <c r="I20" s="5" t="s">
        <v>352</v>
      </c>
      <c r="J20" s="6">
        <v>80.199996948242188</v>
      </c>
      <c r="K20" s="5" t="s">
        <v>657</v>
      </c>
      <c r="L20" s="5" t="s">
        <v>658</v>
      </c>
      <c r="M20" s="8" t="s">
        <v>659</v>
      </c>
      <c r="N20" s="8" t="s">
        <v>660</v>
      </c>
      <c r="O20" s="6">
        <v>6760.16650390625</v>
      </c>
      <c r="P20" s="6">
        <v>6561.25</v>
      </c>
      <c r="Q20" s="7">
        <v>100</v>
      </c>
      <c r="R20" s="7">
        <v>0</v>
      </c>
    </row>
    <row r="21" spans="1:18">
      <c r="A21" s="5" t="s">
        <v>53</v>
      </c>
      <c r="B21" s="5" t="s">
        <v>144</v>
      </c>
      <c r="C21" s="5" t="s">
        <v>661</v>
      </c>
      <c r="D21" s="5" t="s">
        <v>495</v>
      </c>
      <c r="E21" s="5" t="s">
        <v>662</v>
      </c>
      <c r="F21" s="7">
        <v>18000139</v>
      </c>
      <c r="G21" s="5" t="s">
        <v>663</v>
      </c>
      <c r="H21" s="5" t="s">
        <v>351</v>
      </c>
      <c r="I21" s="5" t="s">
        <v>369</v>
      </c>
      <c r="J21" s="6">
        <v>175.69999694824219</v>
      </c>
      <c r="K21" s="5" t="s">
        <v>664</v>
      </c>
      <c r="L21" s="5" t="s">
        <v>665</v>
      </c>
      <c r="M21" s="8" t="s">
        <v>1850</v>
      </c>
      <c r="N21" s="8" t="s">
        <v>547</v>
      </c>
      <c r="O21" s="6">
        <v>13915.3330078125</v>
      </c>
      <c r="P21" s="6">
        <v>5143.83349609375</v>
      </c>
      <c r="Q21" s="7">
        <v>590</v>
      </c>
      <c r="R21" s="7">
        <v>0</v>
      </c>
    </row>
    <row r="22" spans="1:18">
      <c r="A22" s="5" t="s">
        <v>53</v>
      </c>
      <c r="B22" s="5" t="s">
        <v>144</v>
      </c>
      <c r="C22" s="5" t="s">
        <v>667</v>
      </c>
      <c r="D22" s="5" t="s">
        <v>406</v>
      </c>
      <c r="E22" s="5" t="s">
        <v>668</v>
      </c>
      <c r="F22" s="7">
        <v>20032911</v>
      </c>
      <c r="G22" s="5" t="s">
        <v>669</v>
      </c>
      <c r="H22" s="5" t="s">
        <v>351</v>
      </c>
      <c r="I22" s="5" t="s">
        <v>369</v>
      </c>
      <c r="J22" s="6">
        <v>160.80000305175781</v>
      </c>
      <c r="K22" s="5" t="s">
        <v>670</v>
      </c>
      <c r="L22" s="5" t="s">
        <v>671</v>
      </c>
      <c r="M22" s="8" t="s">
        <v>672</v>
      </c>
      <c r="N22" s="8" t="s">
        <v>673</v>
      </c>
      <c r="O22" s="6">
        <v>6294.83349609375</v>
      </c>
      <c r="P22" s="6">
        <v>6006.08349609375</v>
      </c>
      <c r="Q22" s="7">
        <v>126</v>
      </c>
      <c r="R22" s="7">
        <v>0</v>
      </c>
    </row>
    <row r="23" spans="1:18">
      <c r="A23" s="5" t="s">
        <v>53</v>
      </c>
      <c r="B23" s="5" t="s">
        <v>144</v>
      </c>
      <c r="C23" s="5" t="s">
        <v>674</v>
      </c>
      <c r="D23" s="5" t="s">
        <v>348</v>
      </c>
      <c r="E23" s="5" t="s">
        <v>675</v>
      </c>
      <c r="F23" s="7">
        <v>13501398</v>
      </c>
      <c r="G23" s="5" t="s">
        <v>676</v>
      </c>
      <c r="H23" s="5" t="s">
        <v>351</v>
      </c>
      <c r="I23" s="5" t="s">
        <v>369</v>
      </c>
      <c r="J23" s="6">
        <v>77</v>
      </c>
      <c r="K23" s="5" t="s">
        <v>677</v>
      </c>
      <c r="L23" s="5" t="s">
        <v>678</v>
      </c>
      <c r="M23" s="8" t="s">
        <v>679</v>
      </c>
      <c r="N23" s="8" t="s">
        <v>680</v>
      </c>
      <c r="O23" s="6">
        <v>4851</v>
      </c>
      <c r="P23" s="6">
        <v>4562.25</v>
      </c>
      <c r="Q23" s="7">
        <v>20</v>
      </c>
      <c r="R23" s="7">
        <v>1</v>
      </c>
    </row>
    <row r="24" spans="1:18">
      <c r="A24" s="5" t="s">
        <v>53</v>
      </c>
      <c r="B24" s="5" t="s">
        <v>144</v>
      </c>
      <c r="C24" s="5" t="s">
        <v>681</v>
      </c>
      <c r="D24" s="5" t="s">
        <v>348</v>
      </c>
      <c r="E24" s="5" t="s">
        <v>682</v>
      </c>
      <c r="F24" s="7">
        <v>20033590</v>
      </c>
      <c r="G24" s="5" t="s">
        <v>683</v>
      </c>
      <c r="H24" s="5" t="s">
        <v>351</v>
      </c>
      <c r="I24" s="5" t="s">
        <v>369</v>
      </c>
      <c r="J24" s="6">
        <v>82.400001525878906</v>
      </c>
      <c r="K24" s="5" t="s">
        <v>684</v>
      </c>
      <c r="L24" s="5" t="s">
        <v>531</v>
      </c>
      <c r="M24" s="8" t="s">
        <v>685</v>
      </c>
      <c r="N24" s="8" t="s">
        <v>594</v>
      </c>
      <c r="O24" s="6">
        <v>4762.75</v>
      </c>
      <c r="P24" s="6">
        <v>4762.75</v>
      </c>
      <c r="Q24" s="7">
        <v>32</v>
      </c>
      <c r="R24" s="7">
        <v>0</v>
      </c>
    </row>
    <row r="25" spans="1:18">
      <c r="A25" s="5" t="s">
        <v>53</v>
      </c>
      <c r="B25" s="5" t="s">
        <v>144</v>
      </c>
      <c r="C25" s="5" t="s">
        <v>555</v>
      </c>
      <c r="D25" s="5" t="s">
        <v>458</v>
      </c>
      <c r="E25" s="5" t="s">
        <v>556</v>
      </c>
      <c r="F25" s="7">
        <v>18002127</v>
      </c>
      <c r="G25" s="5" t="s">
        <v>557</v>
      </c>
      <c r="H25" s="5" t="s">
        <v>351</v>
      </c>
      <c r="I25" s="5" t="s">
        <v>558</v>
      </c>
      <c r="J25" s="6">
        <v>72.599998474121094</v>
      </c>
      <c r="K25" s="5" t="s">
        <v>686</v>
      </c>
      <c r="L25" s="5" t="s">
        <v>687</v>
      </c>
      <c r="M25" s="8" t="s">
        <v>688</v>
      </c>
      <c r="N25" s="8" t="s">
        <v>689</v>
      </c>
      <c r="O25" s="6">
        <v>4222.58349609375</v>
      </c>
      <c r="P25" s="6">
        <v>4222.58349609375</v>
      </c>
      <c r="Q25" s="7">
        <v>28</v>
      </c>
      <c r="R25" s="7">
        <v>0</v>
      </c>
    </row>
    <row r="26" spans="1:18">
      <c r="A26" s="5" t="s">
        <v>53</v>
      </c>
      <c r="B26" s="5" t="s">
        <v>144</v>
      </c>
      <c r="C26" s="5" t="s">
        <v>541</v>
      </c>
      <c r="D26" s="5" t="s">
        <v>458</v>
      </c>
      <c r="E26" s="5" t="s">
        <v>542</v>
      </c>
      <c r="F26" s="7">
        <v>20010241</v>
      </c>
      <c r="G26" s="5" t="s">
        <v>543</v>
      </c>
      <c r="H26" s="5" t="s">
        <v>351</v>
      </c>
      <c r="I26" s="5" t="s">
        <v>352</v>
      </c>
      <c r="J26" s="6">
        <v>171.89999389648437</v>
      </c>
      <c r="K26" s="5" t="s">
        <v>699</v>
      </c>
      <c r="L26" s="5" t="s">
        <v>700</v>
      </c>
      <c r="M26" s="8" t="s">
        <v>701</v>
      </c>
      <c r="N26" s="8" t="s">
        <v>702</v>
      </c>
      <c r="O26" s="6">
        <v>1769.666748046875</v>
      </c>
      <c r="P26" s="6">
        <v>1769.666748046875</v>
      </c>
      <c r="Q26" s="7">
        <v>26</v>
      </c>
      <c r="R26" s="7">
        <v>1</v>
      </c>
    </row>
    <row r="27" spans="1:18">
      <c r="A27" s="5" t="s">
        <v>53</v>
      </c>
      <c r="B27" s="5" t="s">
        <v>144</v>
      </c>
      <c r="C27" s="5" t="s">
        <v>703</v>
      </c>
      <c r="D27" s="5" t="s">
        <v>585</v>
      </c>
      <c r="E27" s="5" t="s">
        <v>704</v>
      </c>
      <c r="F27" s="7">
        <v>18003465</v>
      </c>
      <c r="G27" s="5" t="s">
        <v>705</v>
      </c>
      <c r="H27" s="5" t="s">
        <v>351</v>
      </c>
      <c r="I27" s="5" t="s">
        <v>369</v>
      </c>
      <c r="J27" s="6">
        <v>131.39999389648437</v>
      </c>
      <c r="K27" s="5" t="s">
        <v>706</v>
      </c>
      <c r="L27" s="5" t="s">
        <v>589</v>
      </c>
      <c r="M27" s="8" t="s">
        <v>230</v>
      </c>
      <c r="N27" s="8" t="s">
        <v>707</v>
      </c>
      <c r="O27" s="6">
        <v>1557.5</v>
      </c>
      <c r="P27" s="6">
        <v>1352.166748046875</v>
      </c>
      <c r="Q27" s="7">
        <v>18</v>
      </c>
      <c r="R27" s="7">
        <v>1</v>
      </c>
    </row>
    <row r="28" spans="1:18">
      <c r="A28" s="5" t="s">
        <v>53</v>
      </c>
      <c r="B28" s="5" t="s">
        <v>144</v>
      </c>
      <c r="C28" s="5" t="s">
        <v>708</v>
      </c>
      <c r="D28" s="5" t="s">
        <v>458</v>
      </c>
      <c r="E28" s="5" t="s">
        <v>709</v>
      </c>
      <c r="F28" s="7">
        <v>18003877</v>
      </c>
      <c r="G28" s="5" t="s">
        <v>710</v>
      </c>
      <c r="H28" s="5" t="s">
        <v>351</v>
      </c>
      <c r="I28" s="5" t="s">
        <v>352</v>
      </c>
      <c r="J28" s="6">
        <v>149.10000610351562</v>
      </c>
      <c r="K28" s="5" t="s">
        <v>711</v>
      </c>
      <c r="L28" s="5" t="s">
        <v>712</v>
      </c>
      <c r="M28" s="8" t="s">
        <v>713</v>
      </c>
      <c r="N28" s="8" t="s">
        <v>714</v>
      </c>
      <c r="O28" s="6">
        <v>1455.25</v>
      </c>
      <c r="P28" s="6">
        <v>1455.25</v>
      </c>
      <c r="Q28" s="7">
        <v>35</v>
      </c>
      <c r="R28" s="7">
        <v>3</v>
      </c>
    </row>
    <row r="29" spans="1:18">
      <c r="A29" s="5" t="s">
        <v>53</v>
      </c>
      <c r="B29" s="5" t="s">
        <v>144</v>
      </c>
      <c r="C29" s="5" t="s">
        <v>715</v>
      </c>
      <c r="D29" s="5" t="s">
        <v>716</v>
      </c>
      <c r="E29" s="5" t="s">
        <v>717</v>
      </c>
      <c r="F29" s="7">
        <v>20032370</v>
      </c>
      <c r="G29" s="5" t="s">
        <v>718</v>
      </c>
      <c r="H29" s="5" t="s">
        <v>351</v>
      </c>
      <c r="I29" s="5" t="s">
        <v>369</v>
      </c>
      <c r="J29" s="6">
        <v>77</v>
      </c>
      <c r="K29" s="5" t="s">
        <v>719</v>
      </c>
      <c r="L29" s="5" t="s">
        <v>720</v>
      </c>
      <c r="M29" s="8" t="s">
        <v>713</v>
      </c>
      <c r="N29" s="8" t="s">
        <v>404</v>
      </c>
      <c r="O29" s="6">
        <v>1244.833251953125</v>
      </c>
      <c r="P29" s="6">
        <v>1180.666748046875</v>
      </c>
      <c r="Q29" s="7">
        <v>10</v>
      </c>
      <c r="R29" s="7">
        <v>0</v>
      </c>
    </row>
    <row r="30" spans="1:18">
      <c r="A30" s="5" t="s">
        <v>53</v>
      </c>
      <c r="B30" s="5" t="s">
        <v>144</v>
      </c>
      <c r="C30" s="5" t="s">
        <v>357</v>
      </c>
      <c r="D30" s="5" t="s">
        <v>358</v>
      </c>
      <c r="E30" s="5" t="s">
        <v>359</v>
      </c>
      <c r="F30" s="7">
        <v>18003133</v>
      </c>
      <c r="G30" s="5" t="s">
        <v>360</v>
      </c>
      <c r="H30" s="5" t="s">
        <v>351</v>
      </c>
      <c r="I30" s="5" t="s">
        <v>352</v>
      </c>
      <c r="J30" s="6">
        <v>107</v>
      </c>
      <c r="K30" s="5" t="s">
        <v>721</v>
      </c>
      <c r="L30" s="5" t="s">
        <v>722</v>
      </c>
      <c r="M30" s="8" t="s">
        <v>519</v>
      </c>
      <c r="N30" s="8" t="s">
        <v>702</v>
      </c>
      <c r="O30" s="6">
        <v>1101.166748046875</v>
      </c>
      <c r="P30" s="6">
        <v>940.75</v>
      </c>
      <c r="Q30" s="7">
        <v>17</v>
      </c>
      <c r="R30" s="7">
        <v>2</v>
      </c>
    </row>
    <row r="31" spans="1:18">
      <c r="A31" s="5" t="s">
        <v>53</v>
      </c>
      <c r="B31" s="5" t="s">
        <v>144</v>
      </c>
      <c r="C31" s="5" t="s">
        <v>398</v>
      </c>
      <c r="D31" s="5" t="s">
        <v>383</v>
      </c>
      <c r="E31" s="5" t="s">
        <v>399</v>
      </c>
      <c r="F31" s="7">
        <v>18002101</v>
      </c>
      <c r="G31" s="5" t="s">
        <v>400</v>
      </c>
      <c r="H31" s="5" t="s">
        <v>351</v>
      </c>
      <c r="I31" s="5" t="s">
        <v>369</v>
      </c>
      <c r="J31" s="6">
        <v>77</v>
      </c>
      <c r="K31" s="5" t="s">
        <v>724</v>
      </c>
      <c r="L31" s="5" t="s">
        <v>725</v>
      </c>
      <c r="M31" s="8" t="s">
        <v>238</v>
      </c>
      <c r="N31" s="8" t="s">
        <v>726</v>
      </c>
      <c r="O31" s="6">
        <v>808.5</v>
      </c>
      <c r="P31" s="6">
        <v>808.5</v>
      </c>
      <c r="Q31" s="7">
        <v>4</v>
      </c>
      <c r="R31" s="7">
        <v>0</v>
      </c>
    </row>
    <row r="32" spans="1:18">
      <c r="A32" s="5" t="s">
        <v>53</v>
      </c>
      <c r="B32" s="5" t="s">
        <v>144</v>
      </c>
      <c r="C32" s="5" t="s">
        <v>727</v>
      </c>
      <c r="D32" s="5" t="s">
        <v>358</v>
      </c>
      <c r="E32" s="5" t="s">
        <v>728</v>
      </c>
      <c r="F32" s="7">
        <v>18002333</v>
      </c>
      <c r="G32" s="5" t="s">
        <v>729</v>
      </c>
      <c r="H32" s="5" t="s">
        <v>351</v>
      </c>
      <c r="I32" s="5" t="s">
        <v>352</v>
      </c>
      <c r="J32" s="6">
        <v>196.69999694824219</v>
      </c>
      <c r="K32" s="5" t="s">
        <v>730</v>
      </c>
      <c r="L32" s="5" t="s">
        <v>731</v>
      </c>
      <c r="M32" s="8" t="s">
        <v>1365</v>
      </c>
      <c r="N32" s="8" t="s">
        <v>87</v>
      </c>
      <c r="O32" s="6">
        <v>1245.833251953125</v>
      </c>
      <c r="P32" s="6">
        <v>1162.5</v>
      </c>
      <c r="Q32" s="7">
        <v>76</v>
      </c>
      <c r="R32" s="7">
        <v>1</v>
      </c>
    </row>
    <row r="33" spans="1:18">
      <c r="A33" s="5" t="s">
        <v>53</v>
      </c>
      <c r="B33" s="5" t="s">
        <v>144</v>
      </c>
      <c r="C33" s="5" t="s">
        <v>577</v>
      </c>
      <c r="D33" s="5" t="s">
        <v>578</v>
      </c>
      <c r="E33" s="5" t="s">
        <v>579</v>
      </c>
      <c r="F33" s="7">
        <v>18003804</v>
      </c>
      <c r="G33" s="5" t="s">
        <v>580</v>
      </c>
      <c r="H33" s="5" t="s">
        <v>351</v>
      </c>
      <c r="I33" s="5" t="s">
        <v>352</v>
      </c>
      <c r="J33" s="6">
        <v>200</v>
      </c>
      <c r="K33" s="5" t="s">
        <v>733</v>
      </c>
      <c r="L33" s="5" t="s">
        <v>734</v>
      </c>
      <c r="M33" s="8" t="s">
        <v>735</v>
      </c>
      <c r="N33" s="8" t="s">
        <v>689</v>
      </c>
      <c r="O33" s="6">
        <v>1070.833251953125</v>
      </c>
      <c r="P33" s="6">
        <v>1070.833251953125</v>
      </c>
      <c r="Q33" s="7">
        <v>3</v>
      </c>
      <c r="R33" s="7">
        <v>0</v>
      </c>
    </row>
    <row r="34" spans="1:18">
      <c r="A34" s="5" t="s">
        <v>53</v>
      </c>
      <c r="B34" s="5" t="s">
        <v>144</v>
      </c>
      <c r="C34" s="5" t="s">
        <v>548</v>
      </c>
      <c r="D34" s="5" t="s">
        <v>391</v>
      </c>
      <c r="E34" s="5" t="s">
        <v>549</v>
      </c>
      <c r="F34" s="7">
        <v>18003264</v>
      </c>
      <c r="G34" s="5" t="s">
        <v>550</v>
      </c>
      <c r="H34" s="5" t="s">
        <v>351</v>
      </c>
      <c r="I34" s="5" t="s">
        <v>352</v>
      </c>
      <c r="J34" s="6">
        <v>163.5</v>
      </c>
      <c r="K34" s="5" t="s">
        <v>736</v>
      </c>
      <c r="L34" s="5" t="s">
        <v>737</v>
      </c>
      <c r="M34" s="8" t="s">
        <v>738</v>
      </c>
      <c r="N34" s="8" t="s">
        <v>576</v>
      </c>
      <c r="O34" s="6">
        <v>65.75</v>
      </c>
      <c r="P34" s="6">
        <v>44.916698455810547</v>
      </c>
      <c r="Q34" s="7">
        <v>2</v>
      </c>
      <c r="R34" s="7">
        <v>0</v>
      </c>
    </row>
    <row r="35" spans="1:18">
      <c r="A35" s="5" t="s">
        <v>53</v>
      </c>
      <c r="B35" s="5" t="s">
        <v>144</v>
      </c>
      <c r="C35" s="5" t="s">
        <v>739</v>
      </c>
      <c r="D35" s="5" t="s">
        <v>585</v>
      </c>
      <c r="E35" s="5" t="s">
        <v>740</v>
      </c>
      <c r="F35" s="7">
        <v>13500937</v>
      </c>
      <c r="G35" s="5" t="s">
        <v>741</v>
      </c>
      <c r="H35" s="5" t="s">
        <v>351</v>
      </c>
      <c r="I35" s="5" t="s">
        <v>742</v>
      </c>
      <c r="J35" s="6">
        <v>77</v>
      </c>
      <c r="K35" s="5" t="s">
        <v>743</v>
      </c>
      <c r="L35" s="5" t="s">
        <v>1851</v>
      </c>
      <c r="M35" s="8" t="s">
        <v>540</v>
      </c>
      <c r="N35" s="8" t="s">
        <v>540</v>
      </c>
      <c r="O35" s="6">
        <v>12.83329963684082</v>
      </c>
      <c r="P35" s="6">
        <v>12.83329963684082</v>
      </c>
      <c r="Q35" s="7">
        <v>1</v>
      </c>
      <c r="R35" s="7">
        <v>0</v>
      </c>
    </row>
    <row r="36" spans="1:18">
      <c r="A36" s="5" t="s">
        <v>53</v>
      </c>
      <c r="B36" s="5" t="s">
        <v>144</v>
      </c>
      <c r="C36" s="5" t="s">
        <v>746</v>
      </c>
      <c r="D36" s="5" t="s">
        <v>348</v>
      </c>
      <c r="E36" s="5" t="s">
        <v>747</v>
      </c>
      <c r="F36" s="7">
        <v>20003202</v>
      </c>
      <c r="G36" s="5" t="s">
        <v>748</v>
      </c>
      <c r="H36" s="5" t="s">
        <v>351</v>
      </c>
      <c r="I36" s="5" t="s">
        <v>352</v>
      </c>
      <c r="J36" s="6">
        <v>0</v>
      </c>
      <c r="K36" s="5" t="s">
        <v>749</v>
      </c>
      <c r="L36" s="5" t="s">
        <v>749</v>
      </c>
      <c r="M36" s="8" t="s">
        <v>288</v>
      </c>
      <c r="N36" s="8" t="s">
        <v>288</v>
      </c>
      <c r="O36" s="6">
        <v>0</v>
      </c>
      <c r="P36" s="6">
        <v>0</v>
      </c>
      <c r="Q36" s="7">
        <v>0</v>
      </c>
      <c r="R36" s="7">
        <v>1</v>
      </c>
    </row>
    <row r="38" spans="1:18">
      <c r="A38" s="4" t="s">
        <v>0</v>
      </c>
      <c r="B38" s="4" t="s">
        <v>62</v>
      </c>
      <c r="C38" s="4" t="s">
        <v>334</v>
      </c>
      <c r="D38" s="4" t="s">
        <v>335</v>
      </c>
      <c r="E38" s="4" t="s">
        <v>336</v>
      </c>
      <c r="F38" s="4" t="s">
        <v>337</v>
      </c>
      <c r="G38" s="4" t="s">
        <v>338</v>
      </c>
      <c r="H38" s="4" t="s">
        <v>339</v>
      </c>
      <c r="I38" s="4" t="s">
        <v>340</v>
      </c>
      <c r="J38" s="4" t="s">
        <v>123</v>
      </c>
      <c r="K38" s="4" t="s">
        <v>341</v>
      </c>
      <c r="L38" s="4" t="s">
        <v>342</v>
      </c>
      <c r="M38" s="4" t="s">
        <v>13</v>
      </c>
      <c r="N38" s="4" t="s">
        <v>343</v>
      </c>
      <c r="O38" s="4" t="s">
        <v>131</v>
      </c>
      <c r="P38" s="4" t="s">
        <v>326</v>
      </c>
      <c r="Q38" s="4" t="s">
        <v>344</v>
      </c>
      <c r="R38" s="4" t="s">
        <v>345</v>
      </c>
    </row>
    <row r="39" spans="1:18">
      <c r="A39" s="5" t="s">
        <v>53</v>
      </c>
      <c r="B39" s="5" t="s">
        <v>215</v>
      </c>
      <c r="C39" s="5" t="s">
        <v>661</v>
      </c>
      <c r="D39" s="5" t="s">
        <v>495</v>
      </c>
      <c r="E39" s="5" t="s">
        <v>662</v>
      </c>
      <c r="F39" s="7">
        <v>18000139</v>
      </c>
      <c r="G39" s="5" t="s">
        <v>663</v>
      </c>
      <c r="H39" s="5" t="s">
        <v>351</v>
      </c>
      <c r="I39" s="5" t="s">
        <v>369</v>
      </c>
      <c r="J39" s="6">
        <v>250</v>
      </c>
      <c r="K39" s="5" t="s">
        <v>664</v>
      </c>
      <c r="L39" s="5" t="s">
        <v>665</v>
      </c>
      <c r="M39" s="8" t="s">
        <v>1852</v>
      </c>
      <c r="N39" s="8" t="s">
        <v>745</v>
      </c>
      <c r="O39" s="6">
        <v>9125</v>
      </c>
      <c r="P39" s="6">
        <v>3041.666748046875</v>
      </c>
      <c r="Q39" s="7">
        <v>299</v>
      </c>
      <c r="R39" s="7">
        <v>0</v>
      </c>
    </row>
    <row r="40" spans="1:18">
      <c r="A40" s="5" t="s">
        <v>53</v>
      </c>
      <c r="B40" s="5" t="s">
        <v>215</v>
      </c>
      <c r="C40" s="5" t="s">
        <v>667</v>
      </c>
      <c r="D40" s="5" t="s">
        <v>406</v>
      </c>
      <c r="E40" s="5" t="s">
        <v>668</v>
      </c>
      <c r="F40" s="7">
        <v>20032911</v>
      </c>
      <c r="G40" s="5" t="s">
        <v>669</v>
      </c>
      <c r="H40" s="5" t="s">
        <v>351</v>
      </c>
      <c r="I40" s="5" t="s">
        <v>369</v>
      </c>
      <c r="J40" s="6">
        <v>250</v>
      </c>
      <c r="K40" s="5" t="s">
        <v>670</v>
      </c>
      <c r="L40" s="5" t="s">
        <v>1853</v>
      </c>
      <c r="M40" s="8" t="s">
        <v>735</v>
      </c>
      <c r="N40" s="8" t="s">
        <v>330</v>
      </c>
      <c r="O40" s="6">
        <v>1520.833251953125</v>
      </c>
      <c r="P40" s="6">
        <v>1520.833251953125</v>
      </c>
      <c r="Q40" s="7">
        <v>61</v>
      </c>
      <c r="R40" s="7">
        <v>0</v>
      </c>
    </row>
    <row r="41" spans="1:18">
      <c r="A41" s="5" t="s">
        <v>53</v>
      </c>
      <c r="B41" s="5" t="s">
        <v>215</v>
      </c>
      <c r="C41" s="5" t="s">
        <v>727</v>
      </c>
      <c r="D41" s="5" t="s">
        <v>358</v>
      </c>
      <c r="E41" s="5" t="s">
        <v>728</v>
      </c>
      <c r="F41" s="7">
        <v>18002333</v>
      </c>
      <c r="G41" s="5" t="s">
        <v>729</v>
      </c>
      <c r="H41" s="5" t="s">
        <v>351</v>
      </c>
      <c r="I41" s="5" t="s">
        <v>352</v>
      </c>
      <c r="J41" s="6">
        <v>250</v>
      </c>
      <c r="K41" s="5" t="s">
        <v>730</v>
      </c>
      <c r="L41" s="5" t="s">
        <v>731</v>
      </c>
      <c r="M41" s="8" t="s">
        <v>561</v>
      </c>
      <c r="N41" s="8" t="s">
        <v>330</v>
      </c>
      <c r="O41" s="6">
        <v>1020.8333129882812</v>
      </c>
      <c r="P41" s="6">
        <v>937.5</v>
      </c>
      <c r="Q41" s="7">
        <v>49</v>
      </c>
      <c r="R41" s="7">
        <v>0</v>
      </c>
    </row>
    <row r="42" spans="1:18">
      <c r="A42" s="5" t="s">
        <v>53</v>
      </c>
      <c r="B42" s="5" t="s">
        <v>215</v>
      </c>
      <c r="C42" s="5" t="s">
        <v>577</v>
      </c>
      <c r="D42" s="5" t="s">
        <v>578</v>
      </c>
      <c r="E42" s="5" t="s">
        <v>579</v>
      </c>
      <c r="F42" s="7">
        <v>18003804</v>
      </c>
      <c r="G42" s="5" t="s">
        <v>580</v>
      </c>
      <c r="H42" s="5" t="s">
        <v>351</v>
      </c>
      <c r="I42" s="5" t="s">
        <v>352</v>
      </c>
      <c r="J42" s="6">
        <v>250</v>
      </c>
      <c r="K42" s="5" t="s">
        <v>733</v>
      </c>
      <c r="L42" s="5" t="s">
        <v>734</v>
      </c>
      <c r="M42" s="8" t="s">
        <v>526</v>
      </c>
      <c r="N42" s="8" t="s">
        <v>1148</v>
      </c>
      <c r="O42" s="6">
        <v>770.83331298828125</v>
      </c>
      <c r="P42" s="6">
        <v>770.83331298828125</v>
      </c>
      <c r="Q42" s="7">
        <v>2</v>
      </c>
      <c r="R42" s="7">
        <v>0</v>
      </c>
    </row>
    <row r="43" spans="1:18">
      <c r="A43" s="5" t="s">
        <v>53</v>
      </c>
      <c r="B43" s="5" t="s">
        <v>215</v>
      </c>
      <c r="C43" s="5" t="s">
        <v>541</v>
      </c>
      <c r="D43" s="5" t="s">
        <v>458</v>
      </c>
      <c r="E43" s="5" t="s">
        <v>542</v>
      </c>
      <c r="F43" s="7">
        <v>20010241</v>
      </c>
      <c r="G43" s="5" t="s">
        <v>543</v>
      </c>
      <c r="H43" s="5" t="s">
        <v>351</v>
      </c>
      <c r="I43" s="5" t="s">
        <v>352</v>
      </c>
      <c r="J43" s="6">
        <v>250</v>
      </c>
      <c r="K43" s="5" t="s">
        <v>1854</v>
      </c>
      <c r="L43" s="5" t="s">
        <v>1855</v>
      </c>
      <c r="M43" s="8" t="s">
        <v>389</v>
      </c>
      <c r="N43" s="8" t="s">
        <v>88</v>
      </c>
      <c r="O43" s="6">
        <v>354.16668701171875</v>
      </c>
      <c r="P43" s="6">
        <v>354.16668701171875</v>
      </c>
      <c r="Q43" s="7">
        <v>14</v>
      </c>
      <c r="R43" s="7">
        <v>0</v>
      </c>
    </row>
    <row r="44" spans="1:18">
      <c r="A44" s="5" t="s">
        <v>53</v>
      </c>
      <c r="B44" s="5" t="s">
        <v>215</v>
      </c>
      <c r="C44" s="5" t="s">
        <v>643</v>
      </c>
      <c r="D44" s="5" t="s">
        <v>421</v>
      </c>
      <c r="E44" s="5" t="s">
        <v>644</v>
      </c>
      <c r="F44" s="7">
        <v>13501088</v>
      </c>
      <c r="G44" s="5" t="s">
        <v>755</v>
      </c>
      <c r="H44" s="5" t="s">
        <v>351</v>
      </c>
      <c r="I44" s="5" t="s">
        <v>352</v>
      </c>
      <c r="J44" s="6">
        <v>250</v>
      </c>
      <c r="K44" s="5" t="s">
        <v>1856</v>
      </c>
      <c r="L44" s="5" t="s">
        <v>371</v>
      </c>
      <c r="M44" s="8" t="s">
        <v>1156</v>
      </c>
      <c r="N44" s="8" t="s">
        <v>745</v>
      </c>
      <c r="O44" s="6">
        <v>270.83331298828125</v>
      </c>
      <c r="P44" s="6">
        <v>270.83331298828125</v>
      </c>
      <c r="Q44" s="7">
        <v>9</v>
      </c>
      <c r="R44" s="7">
        <v>0</v>
      </c>
    </row>
    <row r="45" spans="1:18">
      <c r="A45" s="5" t="s">
        <v>53</v>
      </c>
      <c r="B45" s="5" t="s">
        <v>215</v>
      </c>
      <c r="C45" s="5" t="s">
        <v>708</v>
      </c>
      <c r="D45" s="5" t="s">
        <v>458</v>
      </c>
      <c r="E45" s="5" t="s">
        <v>709</v>
      </c>
      <c r="F45" s="7">
        <v>18003877</v>
      </c>
      <c r="G45" s="5" t="s">
        <v>710</v>
      </c>
      <c r="H45" s="5" t="s">
        <v>351</v>
      </c>
      <c r="I45" s="5" t="s">
        <v>352</v>
      </c>
      <c r="J45" s="6">
        <v>250</v>
      </c>
      <c r="K45" s="5" t="s">
        <v>711</v>
      </c>
      <c r="L45" s="5" t="s">
        <v>712</v>
      </c>
      <c r="M45" s="8" t="s">
        <v>1156</v>
      </c>
      <c r="N45" s="8" t="s">
        <v>330</v>
      </c>
      <c r="O45" s="6">
        <v>270.83331298828125</v>
      </c>
      <c r="P45" s="6">
        <v>270.83331298828125</v>
      </c>
      <c r="Q45" s="7">
        <v>13</v>
      </c>
      <c r="R45" s="7">
        <v>0</v>
      </c>
    </row>
    <row r="46" spans="1:18">
      <c r="A46" s="5" t="s">
        <v>53</v>
      </c>
      <c r="B46" s="5" t="s">
        <v>215</v>
      </c>
      <c r="C46" s="5" t="s">
        <v>390</v>
      </c>
      <c r="D46" s="5" t="s">
        <v>391</v>
      </c>
      <c r="E46" s="5" t="s">
        <v>392</v>
      </c>
      <c r="F46" s="7">
        <v>18003521</v>
      </c>
      <c r="G46" s="5" t="s">
        <v>393</v>
      </c>
      <c r="H46" s="5" t="s">
        <v>351</v>
      </c>
      <c r="I46" s="5" t="s">
        <v>369</v>
      </c>
      <c r="J46" s="6">
        <v>250</v>
      </c>
      <c r="K46" s="5" t="s">
        <v>1857</v>
      </c>
      <c r="L46" s="5" t="s">
        <v>1858</v>
      </c>
      <c r="M46" s="8" t="s">
        <v>714</v>
      </c>
      <c r="N46" s="8" t="s">
        <v>330</v>
      </c>
      <c r="O46" s="6">
        <v>104.16670227050781</v>
      </c>
      <c r="P46" s="6">
        <v>104.16670227050781</v>
      </c>
      <c r="Q46" s="7">
        <v>5</v>
      </c>
      <c r="R46" s="7">
        <v>0</v>
      </c>
    </row>
    <row r="47" spans="1:18">
      <c r="A47" s="5" t="s">
        <v>53</v>
      </c>
      <c r="B47" s="5" t="s">
        <v>215</v>
      </c>
      <c r="C47" s="5" t="s">
        <v>703</v>
      </c>
      <c r="D47" s="5" t="s">
        <v>585</v>
      </c>
      <c r="E47" s="5" t="s">
        <v>704</v>
      </c>
      <c r="F47" s="7">
        <v>18003465</v>
      </c>
      <c r="G47" s="5" t="s">
        <v>705</v>
      </c>
      <c r="H47" s="5" t="s">
        <v>351</v>
      </c>
      <c r="I47" s="5" t="s">
        <v>369</v>
      </c>
      <c r="J47" s="6">
        <v>250</v>
      </c>
      <c r="K47" s="5" t="s">
        <v>706</v>
      </c>
      <c r="L47" s="5" t="s">
        <v>589</v>
      </c>
      <c r="M47" s="8" t="s">
        <v>714</v>
      </c>
      <c r="N47" s="8" t="s">
        <v>330</v>
      </c>
      <c r="O47" s="6">
        <v>104.16670227050781</v>
      </c>
      <c r="P47" s="6">
        <v>104.16670227050781</v>
      </c>
      <c r="Q47" s="7">
        <v>5</v>
      </c>
      <c r="R47" s="7">
        <v>0</v>
      </c>
    </row>
    <row r="48" spans="1:18">
      <c r="A48" s="5" t="s">
        <v>53</v>
      </c>
      <c r="B48" s="5" t="s">
        <v>215</v>
      </c>
      <c r="C48" s="5" t="s">
        <v>494</v>
      </c>
      <c r="D48" s="5" t="s">
        <v>495</v>
      </c>
      <c r="E48" s="5" t="s">
        <v>496</v>
      </c>
      <c r="F48" s="7">
        <v>18003931</v>
      </c>
      <c r="G48" s="5" t="s">
        <v>497</v>
      </c>
      <c r="H48" s="5" t="s">
        <v>351</v>
      </c>
      <c r="I48" s="5" t="s">
        <v>352</v>
      </c>
      <c r="J48" s="6">
        <v>250</v>
      </c>
      <c r="K48" s="5" t="s">
        <v>1859</v>
      </c>
      <c r="L48" s="5" t="s">
        <v>1860</v>
      </c>
      <c r="M48" s="8" t="s">
        <v>576</v>
      </c>
      <c r="N48" s="8" t="s">
        <v>330</v>
      </c>
      <c r="O48" s="6">
        <v>83.333297729492188</v>
      </c>
      <c r="P48" s="6">
        <v>83.333297729492188</v>
      </c>
      <c r="Q48" s="7">
        <v>4</v>
      </c>
      <c r="R48" s="7">
        <v>0</v>
      </c>
    </row>
    <row r="49" spans="1:18">
      <c r="A49" s="5" t="s">
        <v>53</v>
      </c>
      <c r="B49" s="5" t="s">
        <v>215</v>
      </c>
      <c r="C49" s="5" t="s">
        <v>357</v>
      </c>
      <c r="D49" s="5" t="s">
        <v>358</v>
      </c>
      <c r="E49" s="5" t="s">
        <v>359</v>
      </c>
      <c r="F49" s="7">
        <v>18003133</v>
      </c>
      <c r="G49" s="5" t="s">
        <v>360</v>
      </c>
      <c r="H49" s="5" t="s">
        <v>351</v>
      </c>
      <c r="I49" s="5" t="s">
        <v>352</v>
      </c>
      <c r="J49" s="6">
        <v>250</v>
      </c>
      <c r="K49" s="5" t="s">
        <v>1861</v>
      </c>
      <c r="L49" s="5" t="s">
        <v>1862</v>
      </c>
      <c r="M49" s="8" t="s">
        <v>280</v>
      </c>
      <c r="N49" s="8" t="s">
        <v>330</v>
      </c>
      <c r="O49" s="6">
        <v>62.5</v>
      </c>
      <c r="P49" s="6">
        <v>62.5</v>
      </c>
      <c r="Q49" s="7">
        <v>3</v>
      </c>
      <c r="R49" s="7">
        <v>0</v>
      </c>
    </row>
    <row r="50" spans="1:18">
      <c r="A50" s="5" t="s">
        <v>53</v>
      </c>
      <c r="B50" s="5" t="s">
        <v>215</v>
      </c>
      <c r="C50" s="5" t="s">
        <v>650</v>
      </c>
      <c r="D50" s="5" t="s">
        <v>421</v>
      </c>
      <c r="E50" s="5" t="s">
        <v>651</v>
      </c>
      <c r="F50" s="7">
        <v>18003108</v>
      </c>
      <c r="G50" s="5" t="s">
        <v>652</v>
      </c>
      <c r="H50" s="5" t="s">
        <v>351</v>
      </c>
      <c r="I50" s="5" t="s">
        <v>369</v>
      </c>
      <c r="J50" s="6">
        <v>250</v>
      </c>
      <c r="K50" s="5" t="s">
        <v>1863</v>
      </c>
      <c r="L50" s="5" t="s">
        <v>1864</v>
      </c>
      <c r="M50" s="8" t="s">
        <v>540</v>
      </c>
      <c r="N50" s="8" t="s">
        <v>330</v>
      </c>
      <c r="O50" s="6">
        <v>41.666698455810547</v>
      </c>
      <c r="P50" s="6">
        <v>41.666698455810547</v>
      </c>
      <c r="Q50" s="7">
        <v>2</v>
      </c>
      <c r="R50" s="7">
        <v>0</v>
      </c>
    </row>
    <row r="51" spans="1:18">
      <c r="A51" s="5" t="s">
        <v>53</v>
      </c>
      <c r="B51" s="5" t="s">
        <v>215</v>
      </c>
      <c r="C51" s="5" t="s">
        <v>548</v>
      </c>
      <c r="D51" s="5" t="s">
        <v>391</v>
      </c>
      <c r="E51" s="5" t="s">
        <v>549</v>
      </c>
      <c r="F51" s="7">
        <v>18003264</v>
      </c>
      <c r="G51" s="5" t="s">
        <v>550</v>
      </c>
      <c r="H51" s="5" t="s">
        <v>351</v>
      </c>
      <c r="I51" s="5" t="s">
        <v>352</v>
      </c>
      <c r="J51" s="6">
        <v>250</v>
      </c>
      <c r="K51" s="5" t="s">
        <v>736</v>
      </c>
      <c r="L51" s="5" t="s">
        <v>1865</v>
      </c>
      <c r="M51" s="8" t="s">
        <v>330</v>
      </c>
      <c r="N51" s="8" t="s">
        <v>330</v>
      </c>
      <c r="O51" s="6">
        <v>20.83329963684082</v>
      </c>
      <c r="P51" s="6">
        <v>0</v>
      </c>
      <c r="Q51" s="7">
        <v>1</v>
      </c>
      <c r="R51" s="7">
        <v>0</v>
      </c>
    </row>
    <row r="52" spans="1:18">
      <c r="A52" s="5" t="s">
        <v>53</v>
      </c>
      <c r="B52" s="5" t="s">
        <v>215</v>
      </c>
      <c r="C52" s="5" t="s">
        <v>681</v>
      </c>
      <c r="D52" s="5" t="s">
        <v>348</v>
      </c>
      <c r="E52" s="5" t="s">
        <v>682</v>
      </c>
      <c r="F52" s="7">
        <v>20033590</v>
      </c>
      <c r="G52" s="5" t="s">
        <v>683</v>
      </c>
      <c r="H52" s="5" t="s">
        <v>351</v>
      </c>
      <c r="I52" s="5" t="s">
        <v>369</v>
      </c>
      <c r="J52" s="6">
        <v>250</v>
      </c>
      <c r="K52" s="5" t="s">
        <v>1866</v>
      </c>
      <c r="L52" s="5" t="s">
        <v>1867</v>
      </c>
      <c r="M52" s="8" t="s">
        <v>330</v>
      </c>
      <c r="N52" s="8" t="s">
        <v>330</v>
      </c>
      <c r="O52" s="6">
        <v>20.83329963684082</v>
      </c>
      <c r="P52" s="6">
        <v>20.83329963684082</v>
      </c>
      <c r="Q52" s="7">
        <v>1</v>
      </c>
      <c r="R52" s="7">
        <v>0</v>
      </c>
    </row>
    <row r="54" spans="1:18">
      <c r="A54" s="4" t="s">
        <v>0</v>
      </c>
      <c r="B54" s="4" t="s">
        <v>62</v>
      </c>
      <c r="C54" s="4" t="s">
        <v>334</v>
      </c>
      <c r="D54" s="4" t="s">
        <v>335</v>
      </c>
      <c r="E54" s="4" t="s">
        <v>336</v>
      </c>
      <c r="F54" s="4" t="s">
        <v>337</v>
      </c>
      <c r="G54" s="4" t="s">
        <v>338</v>
      </c>
      <c r="H54" s="4" t="s">
        <v>339</v>
      </c>
      <c r="I54" s="4" t="s">
        <v>340</v>
      </c>
      <c r="J54" s="4" t="s">
        <v>123</v>
      </c>
      <c r="K54" s="4" t="s">
        <v>341</v>
      </c>
      <c r="L54" s="4" t="s">
        <v>342</v>
      </c>
      <c r="M54" s="4" t="s">
        <v>13</v>
      </c>
      <c r="N54" s="4" t="s">
        <v>343</v>
      </c>
      <c r="O54" s="4" t="s">
        <v>131</v>
      </c>
      <c r="P54" s="4" t="s">
        <v>326</v>
      </c>
      <c r="Q54" s="4" t="s">
        <v>344</v>
      </c>
      <c r="R54" s="4" t="s">
        <v>345</v>
      </c>
    </row>
    <row r="55" spans="1:18">
      <c r="A55" s="5" t="s">
        <v>53</v>
      </c>
      <c r="B55" s="5" t="s">
        <v>217</v>
      </c>
      <c r="C55" s="5" t="s">
        <v>661</v>
      </c>
      <c r="D55" s="5" t="s">
        <v>495</v>
      </c>
      <c r="E55" s="5" t="s">
        <v>662</v>
      </c>
      <c r="F55" s="7">
        <v>18000139</v>
      </c>
      <c r="G55" s="5" t="s">
        <v>663</v>
      </c>
      <c r="H55" s="5" t="s">
        <v>351</v>
      </c>
      <c r="I55" s="5" t="s">
        <v>369</v>
      </c>
      <c r="J55" s="6">
        <v>100</v>
      </c>
      <c r="K55" s="5" t="s">
        <v>664</v>
      </c>
      <c r="L55" s="5" t="s">
        <v>1868</v>
      </c>
      <c r="M55" s="8" t="s">
        <v>1869</v>
      </c>
      <c r="N55" s="8" t="s">
        <v>745</v>
      </c>
      <c r="O55" s="6">
        <v>3533.333251953125</v>
      </c>
      <c r="P55" s="6">
        <v>1191.666748046875</v>
      </c>
      <c r="Q55" s="7">
        <v>281</v>
      </c>
      <c r="R55" s="7">
        <v>0</v>
      </c>
    </row>
    <row r="56" spans="1:18">
      <c r="A56" s="5" t="s">
        <v>53</v>
      </c>
      <c r="B56" s="5" t="s">
        <v>217</v>
      </c>
      <c r="C56" s="5" t="s">
        <v>577</v>
      </c>
      <c r="D56" s="5" t="s">
        <v>578</v>
      </c>
      <c r="E56" s="5" t="s">
        <v>579</v>
      </c>
      <c r="F56" s="7">
        <v>18003804</v>
      </c>
      <c r="G56" s="5" t="s">
        <v>580</v>
      </c>
      <c r="H56" s="5" t="s">
        <v>351</v>
      </c>
      <c r="I56" s="5" t="s">
        <v>352</v>
      </c>
      <c r="J56" s="6">
        <v>100</v>
      </c>
      <c r="K56" s="5" t="s">
        <v>1870</v>
      </c>
      <c r="L56" s="5" t="s">
        <v>734</v>
      </c>
      <c r="M56" s="8" t="s">
        <v>680</v>
      </c>
      <c r="N56" s="8" t="s">
        <v>680</v>
      </c>
      <c r="O56" s="6">
        <v>300</v>
      </c>
      <c r="P56" s="6">
        <v>300</v>
      </c>
      <c r="Q56" s="7">
        <v>1</v>
      </c>
      <c r="R56" s="7">
        <v>0</v>
      </c>
    </row>
    <row r="57" spans="1:18">
      <c r="A57" s="5" t="s">
        <v>53</v>
      </c>
      <c r="B57" s="5" t="s">
        <v>217</v>
      </c>
      <c r="C57" s="5" t="s">
        <v>727</v>
      </c>
      <c r="D57" s="5" t="s">
        <v>358</v>
      </c>
      <c r="E57" s="5" t="s">
        <v>728</v>
      </c>
      <c r="F57" s="7">
        <v>18002333</v>
      </c>
      <c r="G57" s="5" t="s">
        <v>663</v>
      </c>
      <c r="H57" s="5" t="s">
        <v>351</v>
      </c>
      <c r="I57" s="5" t="s">
        <v>352</v>
      </c>
      <c r="J57" s="6">
        <v>100</v>
      </c>
      <c r="K57" s="5" t="s">
        <v>1871</v>
      </c>
      <c r="L57" s="5" t="s">
        <v>1872</v>
      </c>
      <c r="M57" s="8" t="s">
        <v>1873</v>
      </c>
      <c r="N57" s="8" t="s">
        <v>330</v>
      </c>
      <c r="O57" s="6">
        <v>225</v>
      </c>
      <c r="P57" s="6">
        <v>225</v>
      </c>
      <c r="Q57" s="7">
        <v>27</v>
      </c>
      <c r="R57" s="7">
        <v>0</v>
      </c>
    </row>
    <row r="58" spans="1:18">
      <c r="A58" s="5" t="s">
        <v>53</v>
      </c>
      <c r="B58" s="5" t="s">
        <v>217</v>
      </c>
      <c r="C58" s="5" t="s">
        <v>708</v>
      </c>
      <c r="D58" s="5" t="s">
        <v>458</v>
      </c>
      <c r="E58" s="5" t="s">
        <v>709</v>
      </c>
      <c r="F58" s="7">
        <v>18003877</v>
      </c>
      <c r="G58" s="5" t="s">
        <v>710</v>
      </c>
      <c r="H58" s="5" t="s">
        <v>351</v>
      </c>
      <c r="I58" s="5" t="s">
        <v>352</v>
      </c>
      <c r="J58" s="6">
        <v>100</v>
      </c>
      <c r="K58" s="5" t="s">
        <v>711</v>
      </c>
      <c r="L58" s="5" t="s">
        <v>712</v>
      </c>
      <c r="M58" s="8" t="s">
        <v>707</v>
      </c>
      <c r="N58" s="8" t="s">
        <v>330</v>
      </c>
      <c r="O58" s="6">
        <v>100</v>
      </c>
      <c r="P58" s="6">
        <v>100</v>
      </c>
      <c r="Q58" s="7">
        <v>12</v>
      </c>
      <c r="R58" s="7">
        <v>0</v>
      </c>
    </row>
    <row r="59" spans="1:18">
      <c r="A59" s="5" t="s">
        <v>53</v>
      </c>
      <c r="B59" s="5" t="s">
        <v>217</v>
      </c>
      <c r="C59" s="5" t="s">
        <v>703</v>
      </c>
      <c r="D59" s="5" t="s">
        <v>585</v>
      </c>
      <c r="E59" s="5" t="s">
        <v>704</v>
      </c>
      <c r="F59" s="7">
        <v>18003465</v>
      </c>
      <c r="G59" s="5" t="s">
        <v>705</v>
      </c>
      <c r="H59" s="5" t="s">
        <v>351</v>
      </c>
      <c r="I59" s="5" t="s">
        <v>369</v>
      </c>
      <c r="J59" s="6">
        <v>100</v>
      </c>
      <c r="K59" s="5" t="s">
        <v>706</v>
      </c>
      <c r="L59" s="5" t="s">
        <v>589</v>
      </c>
      <c r="M59" s="8" t="s">
        <v>714</v>
      </c>
      <c r="N59" s="8" t="s">
        <v>330</v>
      </c>
      <c r="O59" s="6">
        <v>41.666698455810547</v>
      </c>
      <c r="P59" s="6">
        <v>41.666698455810547</v>
      </c>
      <c r="Q59" s="7">
        <v>5</v>
      </c>
      <c r="R59" s="7">
        <v>0</v>
      </c>
    </row>
    <row r="60" spans="1:18">
      <c r="A60" s="5" t="s">
        <v>53</v>
      </c>
      <c r="B60" s="5" t="s">
        <v>217</v>
      </c>
      <c r="C60" s="5" t="s">
        <v>390</v>
      </c>
      <c r="D60" s="5" t="s">
        <v>391</v>
      </c>
      <c r="E60" s="5" t="s">
        <v>392</v>
      </c>
      <c r="F60" s="7">
        <v>18003521</v>
      </c>
      <c r="G60" s="5" t="s">
        <v>393</v>
      </c>
      <c r="H60" s="5" t="s">
        <v>351</v>
      </c>
      <c r="I60" s="5" t="s">
        <v>369</v>
      </c>
      <c r="J60" s="6">
        <v>100</v>
      </c>
      <c r="K60" s="5" t="s">
        <v>1857</v>
      </c>
      <c r="L60" s="5" t="s">
        <v>1874</v>
      </c>
      <c r="M60" s="8" t="s">
        <v>576</v>
      </c>
      <c r="N60" s="8" t="s">
        <v>330</v>
      </c>
      <c r="O60" s="6">
        <v>33.333301544189453</v>
      </c>
      <c r="P60" s="6">
        <v>33.333301544189453</v>
      </c>
      <c r="Q60" s="7">
        <v>4</v>
      </c>
      <c r="R60" s="7">
        <v>0</v>
      </c>
    </row>
    <row r="61" spans="1:18">
      <c r="A61" s="5" t="s">
        <v>53</v>
      </c>
      <c r="B61" s="5" t="s">
        <v>217</v>
      </c>
      <c r="C61" s="5" t="s">
        <v>357</v>
      </c>
      <c r="D61" s="5" t="s">
        <v>358</v>
      </c>
      <c r="E61" s="5" t="s">
        <v>359</v>
      </c>
      <c r="F61" s="7">
        <v>18003133</v>
      </c>
      <c r="G61" s="5" t="s">
        <v>360</v>
      </c>
      <c r="H61" s="5" t="s">
        <v>351</v>
      </c>
      <c r="I61" s="5" t="s">
        <v>352</v>
      </c>
      <c r="J61" s="6">
        <v>100</v>
      </c>
      <c r="K61" s="5" t="s">
        <v>1861</v>
      </c>
      <c r="L61" s="5" t="s">
        <v>1862</v>
      </c>
      <c r="M61" s="8" t="s">
        <v>280</v>
      </c>
      <c r="N61" s="8" t="s">
        <v>330</v>
      </c>
      <c r="O61" s="6">
        <v>25</v>
      </c>
      <c r="P61" s="6">
        <v>25</v>
      </c>
      <c r="Q61" s="7">
        <v>3</v>
      </c>
      <c r="R61" s="7">
        <v>0</v>
      </c>
    </row>
    <row r="62" spans="1:18">
      <c r="A62" s="5" t="s">
        <v>53</v>
      </c>
      <c r="B62" s="5" t="s">
        <v>217</v>
      </c>
      <c r="C62" s="5" t="s">
        <v>541</v>
      </c>
      <c r="D62" s="5" t="s">
        <v>458</v>
      </c>
      <c r="E62" s="5" t="s">
        <v>542</v>
      </c>
      <c r="F62" s="7">
        <v>20010241</v>
      </c>
      <c r="G62" s="5" t="s">
        <v>543</v>
      </c>
      <c r="H62" s="5" t="s">
        <v>351</v>
      </c>
      <c r="I62" s="5" t="s">
        <v>352</v>
      </c>
      <c r="J62" s="6">
        <v>100</v>
      </c>
      <c r="K62" s="5" t="s">
        <v>1875</v>
      </c>
      <c r="L62" s="5" t="s">
        <v>1876</v>
      </c>
      <c r="M62" s="8" t="s">
        <v>540</v>
      </c>
      <c r="N62" s="8" t="s">
        <v>330</v>
      </c>
      <c r="O62" s="6">
        <v>16.66670036315918</v>
      </c>
      <c r="P62" s="6">
        <v>16.66670036315918</v>
      </c>
      <c r="Q62" s="7">
        <v>2</v>
      </c>
      <c r="R62" s="7">
        <v>0</v>
      </c>
    </row>
    <row r="64" spans="1:18">
      <c r="A64" s="4" t="s">
        <v>0</v>
      </c>
      <c r="B64" s="4" t="s">
        <v>62</v>
      </c>
      <c r="C64" s="4" t="s">
        <v>334</v>
      </c>
      <c r="D64" s="4" t="s">
        <v>335</v>
      </c>
      <c r="E64" s="4" t="s">
        <v>336</v>
      </c>
      <c r="F64" s="4" t="s">
        <v>337</v>
      </c>
      <c r="G64" s="4" t="s">
        <v>338</v>
      </c>
      <c r="H64" s="4" t="s">
        <v>339</v>
      </c>
      <c r="I64" s="4" t="s">
        <v>340</v>
      </c>
      <c r="J64" s="4" t="s">
        <v>123</v>
      </c>
      <c r="K64" s="4" t="s">
        <v>341</v>
      </c>
      <c r="L64" s="4" t="s">
        <v>342</v>
      </c>
      <c r="M64" s="4" t="s">
        <v>13</v>
      </c>
      <c r="N64" s="4" t="s">
        <v>343</v>
      </c>
      <c r="O64" s="4" t="s">
        <v>131</v>
      </c>
      <c r="P64" s="4" t="s">
        <v>326</v>
      </c>
      <c r="Q64" s="4" t="s">
        <v>344</v>
      </c>
      <c r="R64" s="4" t="s">
        <v>345</v>
      </c>
    </row>
    <row r="65" spans="1:18">
      <c r="A65" s="5" t="s">
        <v>53</v>
      </c>
      <c r="B65" s="5" t="s">
        <v>279</v>
      </c>
      <c r="C65" s="5" t="s">
        <v>661</v>
      </c>
      <c r="D65" s="5" t="s">
        <v>495</v>
      </c>
      <c r="E65" s="5" t="s">
        <v>662</v>
      </c>
      <c r="F65" s="7">
        <v>18000139</v>
      </c>
      <c r="G65" s="5" t="s">
        <v>663</v>
      </c>
      <c r="H65" s="5" t="s">
        <v>351</v>
      </c>
      <c r="I65" s="5" t="s">
        <v>369</v>
      </c>
      <c r="J65" s="6">
        <v>100</v>
      </c>
      <c r="K65" s="5" t="s">
        <v>1877</v>
      </c>
      <c r="L65" s="5" t="s">
        <v>1719</v>
      </c>
      <c r="M65" s="8" t="s">
        <v>280</v>
      </c>
      <c r="N65" s="8" t="s">
        <v>330</v>
      </c>
      <c r="O65" s="6">
        <v>25</v>
      </c>
      <c r="P65" s="6">
        <v>25</v>
      </c>
      <c r="Q65" s="7">
        <v>3</v>
      </c>
      <c r="R65" s="7">
        <v>0</v>
      </c>
    </row>
    <row r="67" spans="1:18">
      <c r="A67" s="4" t="s">
        <v>0</v>
      </c>
      <c r="B67" s="4" t="s">
        <v>62</v>
      </c>
      <c r="C67" s="4" t="s">
        <v>334</v>
      </c>
      <c r="D67" s="4" t="s">
        <v>335</v>
      </c>
      <c r="E67" s="4" t="s">
        <v>336</v>
      </c>
      <c r="F67" s="4" t="s">
        <v>337</v>
      </c>
      <c r="G67" s="4" t="s">
        <v>338</v>
      </c>
      <c r="H67" s="4" t="s">
        <v>339</v>
      </c>
      <c r="I67" s="4" t="s">
        <v>340</v>
      </c>
      <c r="J67" s="4" t="s">
        <v>123</v>
      </c>
      <c r="K67" s="4" t="s">
        <v>341</v>
      </c>
      <c r="L67" s="4" t="s">
        <v>342</v>
      </c>
      <c r="M67" s="4" t="s">
        <v>13</v>
      </c>
      <c r="N67" s="4" t="s">
        <v>343</v>
      </c>
      <c r="O67" s="4" t="s">
        <v>131</v>
      </c>
      <c r="P67" s="4" t="s">
        <v>326</v>
      </c>
      <c r="Q67" s="4" t="s">
        <v>344</v>
      </c>
      <c r="R67" s="4" t="s">
        <v>345</v>
      </c>
    </row>
    <row r="68" spans="1:18">
      <c r="A68" s="5" t="s">
        <v>53</v>
      </c>
      <c r="B68" s="5" t="s">
        <v>149</v>
      </c>
      <c r="C68" s="5" t="s">
        <v>390</v>
      </c>
      <c r="D68" s="5" t="s">
        <v>391</v>
      </c>
      <c r="E68" s="5" t="s">
        <v>392</v>
      </c>
      <c r="F68" s="7">
        <v>18003521</v>
      </c>
      <c r="G68" s="5" t="s">
        <v>393</v>
      </c>
      <c r="H68" s="5" t="s">
        <v>351</v>
      </c>
      <c r="I68" s="5" t="s">
        <v>369</v>
      </c>
      <c r="J68" s="6">
        <v>77</v>
      </c>
      <c r="K68" s="5" t="s">
        <v>639</v>
      </c>
      <c r="L68" s="5" t="s">
        <v>640</v>
      </c>
      <c r="M68" s="8" t="s">
        <v>1878</v>
      </c>
      <c r="N68" s="8" t="s">
        <v>1322</v>
      </c>
      <c r="O68" s="6">
        <v>14245</v>
      </c>
      <c r="P68" s="6">
        <v>13500.6669921875</v>
      </c>
      <c r="Q68" s="7">
        <v>79</v>
      </c>
      <c r="R68" s="7">
        <v>0</v>
      </c>
    </row>
    <row r="69" spans="1:18">
      <c r="A69" s="5" t="s">
        <v>53</v>
      </c>
      <c r="B69" s="5" t="s">
        <v>149</v>
      </c>
      <c r="C69" s="5" t="s">
        <v>643</v>
      </c>
      <c r="D69" s="5" t="s">
        <v>421</v>
      </c>
      <c r="E69" s="5" t="s">
        <v>644</v>
      </c>
      <c r="F69" s="7">
        <v>13501088</v>
      </c>
      <c r="G69" s="5" t="s">
        <v>645</v>
      </c>
      <c r="H69" s="5" t="s">
        <v>351</v>
      </c>
      <c r="I69" s="5" t="s">
        <v>352</v>
      </c>
      <c r="J69" s="6">
        <v>77</v>
      </c>
      <c r="K69" s="5" t="s">
        <v>646</v>
      </c>
      <c r="L69" s="5" t="s">
        <v>647</v>
      </c>
      <c r="M69" s="8" t="s">
        <v>1879</v>
      </c>
      <c r="N69" s="8" t="s">
        <v>1873</v>
      </c>
      <c r="O69" s="6">
        <v>10760.75</v>
      </c>
      <c r="P69" s="6">
        <v>10626</v>
      </c>
      <c r="Q69" s="7">
        <v>62</v>
      </c>
      <c r="R69" s="7">
        <v>0</v>
      </c>
    </row>
    <row r="70" spans="1:18">
      <c r="A70" s="5" t="s">
        <v>53</v>
      </c>
      <c r="B70" s="5" t="s">
        <v>149</v>
      </c>
      <c r="C70" s="5" t="s">
        <v>650</v>
      </c>
      <c r="D70" s="5" t="s">
        <v>421</v>
      </c>
      <c r="E70" s="5" t="s">
        <v>651</v>
      </c>
      <c r="F70" s="7">
        <v>18003108</v>
      </c>
      <c r="G70" s="5" t="s">
        <v>652</v>
      </c>
      <c r="H70" s="5" t="s">
        <v>351</v>
      </c>
      <c r="I70" s="5" t="s">
        <v>369</v>
      </c>
      <c r="J70" s="6">
        <v>77</v>
      </c>
      <c r="K70" s="5" t="s">
        <v>653</v>
      </c>
      <c r="L70" s="5" t="s">
        <v>654</v>
      </c>
      <c r="M70" s="8" t="s">
        <v>1880</v>
      </c>
      <c r="N70" s="8" t="s">
        <v>397</v>
      </c>
      <c r="O70" s="6">
        <v>8880.6669921875</v>
      </c>
      <c r="P70" s="6">
        <v>8688.1669921875</v>
      </c>
      <c r="Q70" s="7">
        <v>25</v>
      </c>
      <c r="R70" s="7">
        <v>0</v>
      </c>
    </row>
    <row r="71" spans="1:18">
      <c r="A71" s="5" t="s">
        <v>53</v>
      </c>
      <c r="B71" s="5" t="s">
        <v>149</v>
      </c>
      <c r="C71" s="5" t="s">
        <v>494</v>
      </c>
      <c r="D71" s="5" t="s">
        <v>495</v>
      </c>
      <c r="E71" s="5" t="s">
        <v>496</v>
      </c>
      <c r="F71" s="7">
        <v>18003931</v>
      </c>
      <c r="G71" s="5" t="s">
        <v>497</v>
      </c>
      <c r="H71" s="5" t="s">
        <v>351</v>
      </c>
      <c r="I71" s="5" t="s">
        <v>352</v>
      </c>
      <c r="J71" s="6">
        <v>77</v>
      </c>
      <c r="K71" s="5" t="s">
        <v>657</v>
      </c>
      <c r="L71" s="5" t="s">
        <v>658</v>
      </c>
      <c r="M71" s="8" t="s">
        <v>1881</v>
      </c>
      <c r="N71" s="8" t="s">
        <v>1882</v>
      </c>
      <c r="O71" s="6">
        <v>6525.75</v>
      </c>
      <c r="P71" s="6">
        <v>6326.83349609375</v>
      </c>
      <c r="Q71" s="7">
        <v>90</v>
      </c>
      <c r="R71" s="7">
        <v>0</v>
      </c>
    </row>
    <row r="72" spans="1:18">
      <c r="A72" s="5" t="s">
        <v>53</v>
      </c>
      <c r="B72" s="5" t="s">
        <v>149</v>
      </c>
      <c r="C72" s="5" t="s">
        <v>674</v>
      </c>
      <c r="D72" s="5" t="s">
        <v>348</v>
      </c>
      <c r="E72" s="5" t="s">
        <v>675</v>
      </c>
      <c r="F72" s="7">
        <v>13501398</v>
      </c>
      <c r="G72" s="5" t="s">
        <v>676</v>
      </c>
      <c r="H72" s="5" t="s">
        <v>351</v>
      </c>
      <c r="I72" s="5" t="s">
        <v>369</v>
      </c>
      <c r="J72" s="6">
        <v>77</v>
      </c>
      <c r="K72" s="5" t="s">
        <v>677</v>
      </c>
      <c r="L72" s="5" t="s">
        <v>678</v>
      </c>
      <c r="M72" s="8" t="s">
        <v>679</v>
      </c>
      <c r="N72" s="8" t="s">
        <v>1883</v>
      </c>
      <c r="O72" s="6">
        <v>4851</v>
      </c>
      <c r="P72" s="6">
        <v>4562.25</v>
      </c>
      <c r="Q72" s="7">
        <v>20</v>
      </c>
      <c r="R72" s="7">
        <v>0</v>
      </c>
    </row>
    <row r="73" spans="1:18">
      <c r="A73" s="5" t="s">
        <v>53</v>
      </c>
      <c r="B73" s="5" t="s">
        <v>149</v>
      </c>
      <c r="C73" s="5" t="s">
        <v>667</v>
      </c>
      <c r="D73" s="5" t="s">
        <v>406</v>
      </c>
      <c r="E73" s="5" t="s">
        <v>668</v>
      </c>
      <c r="F73" s="7">
        <v>20032911</v>
      </c>
      <c r="G73" s="5" t="s">
        <v>669</v>
      </c>
      <c r="H73" s="5" t="s">
        <v>351</v>
      </c>
      <c r="I73" s="5" t="s">
        <v>369</v>
      </c>
      <c r="J73" s="6">
        <v>77</v>
      </c>
      <c r="K73" s="5" t="s">
        <v>1313</v>
      </c>
      <c r="L73" s="5" t="s">
        <v>671</v>
      </c>
      <c r="M73" s="8" t="s">
        <v>1884</v>
      </c>
      <c r="N73" s="8" t="s">
        <v>660</v>
      </c>
      <c r="O73" s="6">
        <v>4774</v>
      </c>
      <c r="P73" s="6">
        <v>4485.25</v>
      </c>
      <c r="Q73" s="7">
        <v>65</v>
      </c>
      <c r="R73" s="7">
        <v>0</v>
      </c>
    </row>
    <row r="74" spans="1:18">
      <c r="A74" s="5" t="s">
        <v>53</v>
      </c>
      <c r="B74" s="5" t="s">
        <v>149</v>
      </c>
      <c r="C74" s="5" t="s">
        <v>681</v>
      </c>
      <c r="D74" s="5" t="s">
        <v>348</v>
      </c>
      <c r="E74" s="5" t="s">
        <v>682</v>
      </c>
      <c r="F74" s="7">
        <v>20033590</v>
      </c>
      <c r="G74" s="5" t="s">
        <v>683</v>
      </c>
      <c r="H74" s="5" t="s">
        <v>351</v>
      </c>
      <c r="I74" s="5" t="s">
        <v>369</v>
      </c>
      <c r="J74" s="6">
        <v>77</v>
      </c>
      <c r="K74" s="5" t="s">
        <v>684</v>
      </c>
      <c r="L74" s="5" t="s">
        <v>531</v>
      </c>
      <c r="M74" s="8" t="s">
        <v>1885</v>
      </c>
      <c r="N74" s="8" t="s">
        <v>925</v>
      </c>
      <c r="O74" s="6">
        <v>4741.91650390625</v>
      </c>
      <c r="P74" s="6">
        <v>4741.91650390625</v>
      </c>
      <c r="Q74" s="7">
        <v>31</v>
      </c>
      <c r="R74" s="7">
        <v>0</v>
      </c>
    </row>
    <row r="75" spans="1:18">
      <c r="A75" s="5" t="s">
        <v>53</v>
      </c>
      <c r="B75" s="5" t="s">
        <v>149</v>
      </c>
      <c r="C75" s="5" t="s">
        <v>555</v>
      </c>
      <c r="D75" s="5" t="s">
        <v>458</v>
      </c>
      <c r="E75" s="5" t="s">
        <v>556</v>
      </c>
      <c r="F75" s="7">
        <v>18002127</v>
      </c>
      <c r="G75" s="5" t="s">
        <v>557</v>
      </c>
      <c r="H75" s="5" t="s">
        <v>351</v>
      </c>
      <c r="I75" s="5" t="s">
        <v>558</v>
      </c>
      <c r="J75" s="6">
        <v>77</v>
      </c>
      <c r="K75" s="5" t="s">
        <v>686</v>
      </c>
      <c r="L75" s="5" t="s">
        <v>687</v>
      </c>
      <c r="M75" s="8" t="s">
        <v>1886</v>
      </c>
      <c r="N75" s="8" t="s">
        <v>1705</v>
      </c>
      <c r="O75" s="6">
        <v>4190.08349609375</v>
      </c>
      <c r="P75" s="6">
        <v>4190.08349609375</v>
      </c>
      <c r="Q75" s="7">
        <v>26</v>
      </c>
      <c r="R75" s="7">
        <v>0</v>
      </c>
    </row>
    <row r="76" spans="1:18">
      <c r="A76" s="5" t="s">
        <v>53</v>
      </c>
      <c r="B76" s="5" t="s">
        <v>149</v>
      </c>
      <c r="C76" s="5" t="s">
        <v>703</v>
      </c>
      <c r="D76" s="5" t="s">
        <v>585</v>
      </c>
      <c r="E76" s="5" t="s">
        <v>704</v>
      </c>
      <c r="F76" s="7">
        <v>18003465</v>
      </c>
      <c r="G76" s="5" t="s">
        <v>705</v>
      </c>
      <c r="H76" s="5" t="s">
        <v>351</v>
      </c>
      <c r="I76" s="5" t="s">
        <v>369</v>
      </c>
      <c r="J76" s="6">
        <v>77</v>
      </c>
      <c r="K76" s="5" t="s">
        <v>1887</v>
      </c>
      <c r="L76" s="5" t="s">
        <v>1888</v>
      </c>
      <c r="M76" s="8" t="s">
        <v>1889</v>
      </c>
      <c r="N76" s="8" t="s">
        <v>1890</v>
      </c>
      <c r="O76" s="6">
        <v>1411.666748046875</v>
      </c>
      <c r="P76" s="6">
        <v>1206.333251953125</v>
      </c>
      <c r="Q76" s="7">
        <v>8</v>
      </c>
      <c r="R76" s="7">
        <v>0</v>
      </c>
    </row>
    <row r="77" spans="1:18">
      <c r="A77" s="5" t="s">
        <v>53</v>
      </c>
      <c r="B77" s="5" t="s">
        <v>149</v>
      </c>
      <c r="C77" s="5" t="s">
        <v>541</v>
      </c>
      <c r="D77" s="5" t="s">
        <v>458</v>
      </c>
      <c r="E77" s="5" t="s">
        <v>542</v>
      </c>
      <c r="F77" s="7">
        <v>20010241</v>
      </c>
      <c r="G77" s="5" t="s">
        <v>543</v>
      </c>
      <c r="H77" s="5" t="s">
        <v>351</v>
      </c>
      <c r="I77" s="5" t="s">
        <v>352</v>
      </c>
      <c r="J77" s="6">
        <v>77</v>
      </c>
      <c r="K77" s="5" t="s">
        <v>699</v>
      </c>
      <c r="L77" s="5" t="s">
        <v>700</v>
      </c>
      <c r="M77" s="8" t="s">
        <v>1308</v>
      </c>
      <c r="N77" s="8" t="s">
        <v>1891</v>
      </c>
      <c r="O77" s="6">
        <v>1398.833251953125</v>
      </c>
      <c r="P77" s="6">
        <v>1398.833251953125</v>
      </c>
      <c r="Q77" s="7">
        <v>10</v>
      </c>
      <c r="R77" s="7">
        <v>0</v>
      </c>
    </row>
    <row r="78" spans="1:18">
      <c r="A78" s="5" t="s">
        <v>53</v>
      </c>
      <c r="B78" s="5" t="s">
        <v>149</v>
      </c>
      <c r="C78" s="5" t="s">
        <v>715</v>
      </c>
      <c r="D78" s="5" t="s">
        <v>716</v>
      </c>
      <c r="E78" s="5" t="s">
        <v>717</v>
      </c>
      <c r="F78" s="7">
        <v>20032370</v>
      </c>
      <c r="G78" s="5" t="s">
        <v>718</v>
      </c>
      <c r="H78" s="5" t="s">
        <v>351</v>
      </c>
      <c r="I78" s="5" t="s">
        <v>369</v>
      </c>
      <c r="J78" s="6">
        <v>77</v>
      </c>
      <c r="K78" s="5" t="s">
        <v>719</v>
      </c>
      <c r="L78" s="5" t="s">
        <v>720</v>
      </c>
      <c r="M78" s="8" t="s">
        <v>713</v>
      </c>
      <c r="N78" s="8" t="s">
        <v>404</v>
      </c>
      <c r="O78" s="6">
        <v>1244.833251953125</v>
      </c>
      <c r="P78" s="6">
        <v>1180.666748046875</v>
      </c>
      <c r="Q78" s="7">
        <v>10</v>
      </c>
      <c r="R78" s="7">
        <v>0</v>
      </c>
    </row>
    <row r="79" spans="1:18">
      <c r="A79" s="5" t="s">
        <v>53</v>
      </c>
      <c r="B79" s="5" t="s">
        <v>149</v>
      </c>
      <c r="C79" s="5" t="s">
        <v>661</v>
      </c>
      <c r="D79" s="5" t="s">
        <v>495</v>
      </c>
      <c r="E79" s="5" t="s">
        <v>662</v>
      </c>
      <c r="F79" s="7">
        <v>18000139</v>
      </c>
      <c r="G79" s="5" t="s">
        <v>663</v>
      </c>
      <c r="H79" s="5" t="s">
        <v>351</v>
      </c>
      <c r="I79" s="5" t="s">
        <v>369</v>
      </c>
      <c r="J79" s="6">
        <v>77</v>
      </c>
      <c r="K79" s="5" t="s">
        <v>1892</v>
      </c>
      <c r="L79" s="5" t="s">
        <v>1291</v>
      </c>
      <c r="M79" s="8" t="s">
        <v>1893</v>
      </c>
      <c r="N79" s="8" t="s">
        <v>1890</v>
      </c>
      <c r="O79" s="6">
        <v>1232</v>
      </c>
      <c r="P79" s="6">
        <v>885.5</v>
      </c>
      <c r="Q79" s="7">
        <v>7</v>
      </c>
      <c r="R79" s="7">
        <v>0</v>
      </c>
    </row>
    <row r="80" spans="1:18">
      <c r="A80" s="5" t="s">
        <v>53</v>
      </c>
      <c r="B80" s="5" t="s">
        <v>149</v>
      </c>
      <c r="C80" s="5" t="s">
        <v>708</v>
      </c>
      <c r="D80" s="5" t="s">
        <v>458</v>
      </c>
      <c r="E80" s="5" t="s">
        <v>709</v>
      </c>
      <c r="F80" s="7">
        <v>18003877</v>
      </c>
      <c r="G80" s="5" t="s">
        <v>710</v>
      </c>
      <c r="H80" s="5" t="s">
        <v>351</v>
      </c>
      <c r="I80" s="5" t="s">
        <v>352</v>
      </c>
      <c r="J80" s="6">
        <v>77</v>
      </c>
      <c r="K80" s="5" t="s">
        <v>1894</v>
      </c>
      <c r="L80" s="5" t="s">
        <v>1895</v>
      </c>
      <c r="M80" s="8" t="s">
        <v>513</v>
      </c>
      <c r="N80" s="8" t="s">
        <v>1551</v>
      </c>
      <c r="O80" s="6">
        <v>1084.416748046875</v>
      </c>
      <c r="P80" s="6">
        <v>1084.416748046875</v>
      </c>
      <c r="Q80" s="7">
        <v>10</v>
      </c>
      <c r="R80" s="7">
        <v>0</v>
      </c>
    </row>
    <row r="81" spans="1:18">
      <c r="A81" s="5" t="s">
        <v>53</v>
      </c>
      <c r="B81" s="5" t="s">
        <v>149</v>
      </c>
      <c r="C81" s="5" t="s">
        <v>357</v>
      </c>
      <c r="D81" s="5" t="s">
        <v>358</v>
      </c>
      <c r="E81" s="5" t="s">
        <v>359</v>
      </c>
      <c r="F81" s="7">
        <v>18003133</v>
      </c>
      <c r="G81" s="5" t="s">
        <v>360</v>
      </c>
      <c r="H81" s="5" t="s">
        <v>351</v>
      </c>
      <c r="I81" s="5" t="s">
        <v>352</v>
      </c>
      <c r="J81" s="6">
        <v>77</v>
      </c>
      <c r="K81" s="5" t="s">
        <v>721</v>
      </c>
      <c r="L81" s="5" t="s">
        <v>722</v>
      </c>
      <c r="M81" s="8" t="s">
        <v>1327</v>
      </c>
      <c r="N81" s="8" t="s">
        <v>107</v>
      </c>
      <c r="O81" s="6">
        <v>1001</v>
      </c>
      <c r="P81" s="6">
        <v>840.58331298828125</v>
      </c>
      <c r="Q81" s="7">
        <v>9</v>
      </c>
      <c r="R81" s="7">
        <v>0</v>
      </c>
    </row>
    <row r="82" spans="1:18">
      <c r="A82" s="5" t="s">
        <v>53</v>
      </c>
      <c r="B82" s="5" t="s">
        <v>149</v>
      </c>
      <c r="C82" s="5" t="s">
        <v>398</v>
      </c>
      <c r="D82" s="5" t="s">
        <v>383</v>
      </c>
      <c r="E82" s="5" t="s">
        <v>399</v>
      </c>
      <c r="F82" s="7">
        <v>18002101</v>
      </c>
      <c r="G82" s="5" t="s">
        <v>400</v>
      </c>
      <c r="H82" s="5" t="s">
        <v>351</v>
      </c>
      <c r="I82" s="5" t="s">
        <v>369</v>
      </c>
      <c r="J82" s="6">
        <v>77</v>
      </c>
      <c r="K82" s="5" t="s">
        <v>724</v>
      </c>
      <c r="L82" s="5" t="s">
        <v>725</v>
      </c>
      <c r="M82" s="8" t="s">
        <v>238</v>
      </c>
      <c r="N82" s="8" t="s">
        <v>726</v>
      </c>
      <c r="O82" s="6">
        <v>808.5</v>
      </c>
      <c r="P82" s="6">
        <v>808.5</v>
      </c>
      <c r="Q82" s="7">
        <v>4</v>
      </c>
      <c r="R82" s="7">
        <v>0</v>
      </c>
    </row>
    <row r="83" spans="1:18">
      <c r="A83" s="5" t="s">
        <v>53</v>
      </c>
      <c r="B83" s="5" t="s">
        <v>149</v>
      </c>
      <c r="C83" s="5" t="s">
        <v>548</v>
      </c>
      <c r="D83" s="5" t="s">
        <v>391</v>
      </c>
      <c r="E83" s="5" t="s">
        <v>549</v>
      </c>
      <c r="F83" s="7">
        <v>18003264</v>
      </c>
      <c r="G83" s="5" t="s">
        <v>550</v>
      </c>
      <c r="H83" s="5" t="s">
        <v>351</v>
      </c>
      <c r="I83" s="5" t="s">
        <v>352</v>
      </c>
      <c r="J83" s="6">
        <v>77</v>
      </c>
      <c r="K83" s="5" t="s">
        <v>1896</v>
      </c>
      <c r="L83" s="5" t="s">
        <v>737</v>
      </c>
      <c r="M83" s="8" t="s">
        <v>265</v>
      </c>
      <c r="N83" s="8" t="s">
        <v>265</v>
      </c>
      <c r="O83" s="6">
        <v>44.916698455810547</v>
      </c>
      <c r="P83" s="6">
        <v>44.916698455810547</v>
      </c>
      <c r="Q83" s="7">
        <v>1</v>
      </c>
      <c r="R83" s="7">
        <v>0</v>
      </c>
    </row>
    <row r="84" spans="1:18">
      <c r="A84" s="5" t="s">
        <v>53</v>
      </c>
      <c r="B84" s="5" t="s">
        <v>149</v>
      </c>
      <c r="C84" s="5" t="s">
        <v>739</v>
      </c>
      <c r="D84" s="5" t="s">
        <v>585</v>
      </c>
      <c r="E84" s="5" t="s">
        <v>740</v>
      </c>
      <c r="F84" s="7">
        <v>13500937</v>
      </c>
      <c r="G84" s="5" t="s">
        <v>741</v>
      </c>
      <c r="H84" s="5" t="s">
        <v>351</v>
      </c>
      <c r="I84" s="5" t="s">
        <v>742</v>
      </c>
      <c r="J84" s="6">
        <v>77</v>
      </c>
      <c r="K84" s="5" t="s">
        <v>743</v>
      </c>
      <c r="L84" s="5" t="s">
        <v>1851</v>
      </c>
      <c r="M84" s="8" t="s">
        <v>540</v>
      </c>
      <c r="N84" s="8" t="s">
        <v>540</v>
      </c>
      <c r="O84" s="6">
        <v>12.83329963684082</v>
      </c>
      <c r="P84" s="6">
        <v>12.83329963684082</v>
      </c>
      <c r="Q84" s="7">
        <v>1</v>
      </c>
      <c r="R84" s="7">
        <v>0</v>
      </c>
    </row>
    <row r="86" spans="1:18">
      <c r="A86" s="4" t="s">
        <v>0</v>
      </c>
      <c r="B86" s="4" t="s">
        <v>62</v>
      </c>
      <c r="C86" s="4" t="s">
        <v>334</v>
      </c>
      <c r="D86" s="4" t="s">
        <v>335</v>
      </c>
      <c r="E86" s="4" t="s">
        <v>336</v>
      </c>
      <c r="F86" s="4" t="s">
        <v>337</v>
      </c>
      <c r="G86" s="4" t="s">
        <v>338</v>
      </c>
      <c r="H86" s="4" t="s">
        <v>339</v>
      </c>
      <c r="I86" s="4" t="s">
        <v>340</v>
      </c>
      <c r="J86" s="4" t="s">
        <v>123</v>
      </c>
      <c r="K86" s="4" t="s">
        <v>341</v>
      </c>
      <c r="L86" s="4" t="s">
        <v>342</v>
      </c>
      <c r="M86" s="4" t="s">
        <v>13</v>
      </c>
      <c r="N86" s="4" t="s">
        <v>343</v>
      </c>
      <c r="O86" s="4" t="s">
        <v>131</v>
      </c>
      <c r="P86" s="4" t="s">
        <v>326</v>
      </c>
      <c r="Q86" s="4" t="s">
        <v>344</v>
      </c>
      <c r="R86" s="4" t="s">
        <v>345</v>
      </c>
    </row>
    <row r="87" spans="1:18">
      <c r="A87" s="5" t="s">
        <v>53</v>
      </c>
      <c r="B87" s="5" t="s">
        <v>276</v>
      </c>
      <c r="C87" s="5" t="s">
        <v>357</v>
      </c>
      <c r="D87" s="5" t="s">
        <v>358</v>
      </c>
      <c r="E87" s="5" t="s">
        <v>359</v>
      </c>
      <c r="F87" s="7">
        <v>18003133</v>
      </c>
      <c r="G87" s="5" t="s">
        <v>360</v>
      </c>
      <c r="H87" s="5" t="s">
        <v>351</v>
      </c>
      <c r="I87" s="5" t="s">
        <v>352</v>
      </c>
      <c r="J87" s="6">
        <v>38</v>
      </c>
      <c r="K87" s="5" t="s">
        <v>1897</v>
      </c>
      <c r="L87" s="5" t="s">
        <v>1861</v>
      </c>
      <c r="M87" s="8" t="s">
        <v>576</v>
      </c>
      <c r="N87" s="8" t="s">
        <v>540</v>
      </c>
      <c r="O87" s="6">
        <v>12.66670036315918</v>
      </c>
      <c r="P87" s="6">
        <v>12.66670036315918</v>
      </c>
      <c r="Q87" s="7">
        <v>2</v>
      </c>
      <c r="R87" s="7">
        <v>0</v>
      </c>
    </row>
    <row r="89" spans="1:18">
      <c r="A89" s="4" t="s">
        <v>0</v>
      </c>
      <c r="B89" s="4" t="s">
        <v>62</v>
      </c>
      <c r="C89" s="4" t="s">
        <v>334</v>
      </c>
      <c r="D89" s="4" t="s">
        <v>335</v>
      </c>
      <c r="E89" s="4" t="s">
        <v>336</v>
      </c>
      <c r="F89" s="4" t="s">
        <v>337</v>
      </c>
      <c r="G89" s="4" t="s">
        <v>338</v>
      </c>
      <c r="H89" s="4" t="s">
        <v>339</v>
      </c>
      <c r="I89" s="4" t="s">
        <v>340</v>
      </c>
      <c r="J89" s="4" t="s">
        <v>123</v>
      </c>
      <c r="K89" s="4" t="s">
        <v>341</v>
      </c>
      <c r="L89" s="4" t="s">
        <v>342</v>
      </c>
      <c r="M89" s="4" t="s">
        <v>13</v>
      </c>
      <c r="N89" s="4" t="s">
        <v>343</v>
      </c>
      <c r="O89" s="4" t="s">
        <v>131</v>
      </c>
      <c r="P89" s="4" t="s">
        <v>326</v>
      </c>
      <c r="Q89" s="4" t="s">
        <v>344</v>
      </c>
      <c r="R89" s="4" t="s">
        <v>345</v>
      </c>
    </row>
    <row r="90" spans="1:18">
      <c r="A90" s="5" t="s">
        <v>53</v>
      </c>
      <c r="B90" s="5" t="s">
        <v>227</v>
      </c>
      <c r="C90" s="5" t="s">
        <v>643</v>
      </c>
      <c r="D90" s="5" t="s">
        <v>421</v>
      </c>
      <c r="E90" s="5" t="s">
        <v>644</v>
      </c>
      <c r="F90" s="7">
        <v>13501088</v>
      </c>
      <c r="G90" s="5" t="s">
        <v>645</v>
      </c>
      <c r="H90" s="5" t="s">
        <v>351</v>
      </c>
      <c r="I90" s="5" t="s">
        <v>352</v>
      </c>
      <c r="J90" s="6">
        <v>15</v>
      </c>
      <c r="K90" s="5" t="s">
        <v>1898</v>
      </c>
      <c r="L90" s="5" t="s">
        <v>470</v>
      </c>
      <c r="M90" s="8" t="s">
        <v>1327</v>
      </c>
      <c r="N90" s="8" t="s">
        <v>1899</v>
      </c>
      <c r="O90" s="6">
        <v>195</v>
      </c>
      <c r="P90" s="6">
        <v>192.5</v>
      </c>
      <c r="Q90" s="7">
        <v>5</v>
      </c>
      <c r="R90" s="7">
        <v>0</v>
      </c>
    </row>
    <row r="91" spans="1:18">
      <c r="A91" s="5" t="s">
        <v>53</v>
      </c>
      <c r="B91" s="5" t="s">
        <v>227</v>
      </c>
      <c r="C91" s="5" t="s">
        <v>494</v>
      </c>
      <c r="D91" s="5" t="s">
        <v>495</v>
      </c>
      <c r="E91" s="5" t="s">
        <v>496</v>
      </c>
      <c r="F91" s="7">
        <v>18003931</v>
      </c>
      <c r="G91" s="5" t="s">
        <v>497</v>
      </c>
      <c r="H91" s="5" t="s">
        <v>351</v>
      </c>
      <c r="I91" s="5" t="s">
        <v>352</v>
      </c>
      <c r="J91" s="6">
        <v>15</v>
      </c>
      <c r="K91" s="5" t="s">
        <v>1900</v>
      </c>
      <c r="L91" s="5" t="s">
        <v>1901</v>
      </c>
      <c r="M91" s="8" t="s">
        <v>1529</v>
      </c>
      <c r="N91" s="8" t="s">
        <v>1602</v>
      </c>
      <c r="O91" s="6">
        <v>150</v>
      </c>
      <c r="P91" s="6">
        <v>150</v>
      </c>
      <c r="Q91" s="7">
        <v>5</v>
      </c>
      <c r="R91" s="7">
        <v>0</v>
      </c>
    </row>
    <row r="92" spans="1:18">
      <c r="A92" s="5" t="s">
        <v>53</v>
      </c>
      <c r="B92" s="5" t="s">
        <v>227</v>
      </c>
      <c r="C92" s="5" t="s">
        <v>555</v>
      </c>
      <c r="D92" s="5" t="s">
        <v>458</v>
      </c>
      <c r="E92" s="5" t="s">
        <v>556</v>
      </c>
      <c r="F92" s="7">
        <v>18002127</v>
      </c>
      <c r="G92" s="5" t="s">
        <v>557</v>
      </c>
      <c r="H92" s="5" t="s">
        <v>351</v>
      </c>
      <c r="I92" s="5" t="s">
        <v>558</v>
      </c>
      <c r="J92" s="6">
        <v>15</v>
      </c>
      <c r="K92" s="5" t="s">
        <v>1902</v>
      </c>
      <c r="L92" s="5" t="s">
        <v>1903</v>
      </c>
      <c r="M92" s="8" t="s">
        <v>814</v>
      </c>
      <c r="N92" s="8" t="s">
        <v>1156</v>
      </c>
      <c r="O92" s="6">
        <v>32.5</v>
      </c>
      <c r="P92" s="6">
        <v>32.5</v>
      </c>
      <c r="Q92" s="7">
        <v>2</v>
      </c>
      <c r="R92" s="7">
        <v>0</v>
      </c>
    </row>
    <row r="94" spans="1:18">
      <c r="A94" s="4" t="s">
        <v>0</v>
      </c>
      <c r="B94" s="4" t="s">
        <v>62</v>
      </c>
      <c r="C94" s="4" t="s">
        <v>334</v>
      </c>
      <c r="D94" s="4" t="s">
        <v>335</v>
      </c>
      <c r="E94" s="4" t="s">
        <v>336</v>
      </c>
      <c r="F94" s="4" t="s">
        <v>337</v>
      </c>
      <c r="G94" s="4" t="s">
        <v>338</v>
      </c>
      <c r="H94" s="4" t="s">
        <v>339</v>
      </c>
      <c r="I94" s="4" t="s">
        <v>340</v>
      </c>
      <c r="J94" s="4" t="s">
        <v>123</v>
      </c>
      <c r="K94" s="4" t="s">
        <v>341</v>
      </c>
      <c r="L94" s="4" t="s">
        <v>342</v>
      </c>
      <c r="M94" s="4" t="s">
        <v>13</v>
      </c>
      <c r="N94" s="4" t="s">
        <v>343</v>
      </c>
      <c r="O94" s="4" t="s">
        <v>131</v>
      </c>
      <c r="P94" s="4" t="s">
        <v>326</v>
      </c>
      <c r="Q94" s="4" t="s">
        <v>344</v>
      </c>
      <c r="R94" s="4" t="s">
        <v>345</v>
      </c>
    </row>
    <row r="95" spans="1:18">
      <c r="A95" s="5" t="s">
        <v>53</v>
      </c>
      <c r="B95" s="5" t="s">
        <v>284</v>
      </c>
      <c r="C95" s="5" t="s">
        <v>494</v>
      </c>
      <c r="D95" s="5" t="s">
        <v>495</v>
      </c>
      <c r="E95" s="5" t="s">
        <v>496</v>
      </c>
      <c r="F95" s="7">
        <v>18003931</v>
      </c>
      <c r="G95" s="5" t="s">
        <v>497</v>
      </c>
      <c r="H95" s="5" t="s">
        <v>351</v>
      </c>
      <c r="I95" s="5" t="s">
        <v>352</v>
      </c>
      <c r="J95" s="6">
        <v>13</v>
      </c>
      <c r="K95" s="5" t="s">
        <v>1904</v>
      </c>
      <c r="L95" s="5" t="s">
        <v>1905</v>
      </c>
      <c r="M95" s="8" t="s">
        <v>330</v>
      </c>
      <c r="N95" s="8" t="s">
        <v>330</v>
      </c>
      <c r="O95" s="6">
        <v>1.083299994468689</v>
      </c>
      <c r="P95" s="6">
        <v>1.083299994468689</v>
      </c>
      <c r="Q95" s="7">
        <v>1</v>
      </c>
      <c r="R95" s="7">
        <v>0</v>
      </c>
    </row>
    <row r="96" spans="1:18">
      <c r="A96" s="5" t="s">
        <v>53</v>
      </c>
      <c r="B96" s="5" t="s">
        <v>284</v>
      </c>
      <c r="C96" s="5" t="s">
        <v>650</v>
      </c>
      <c r="D96" s="5" t="s">
        <v>421</v>
      </c>
      <c r="E96" s="5" t="s">
        <v>651</v>
      </c>
      <c r="F96" s="7">
        <v>18003108</v>
      </c>
      <c r="G96" s="5" t="s">
        <v>652</v>
      </c>
      <c r="H96" s="5" t="s">
        <v>351</v>
      </c>
      <c r="I96" s="5" t="s">
        <v>369</v>
      </c>
      <c r="J96" s="6">
        <v>13</v>
      </c>
      <c r="K96" s="5" t="s">
        <v>1906</v>
      </c>
      <c r="L96" s="5" t="s">
        <v>1907</v>
      </c>
      <c r="M96" s="8" t="s">
        <v>330</v>
      </c>
      <c r="N96" s="8" t="s">
        <v>330</v>
      </c>
      <c r="O96" s="6">
        <v>1.083299994468689</v>
      </c>
      <c r="P96" s="6">
        <v>1.083299994468689</v>
      </c>
      <c r="Q96" s="7">
        <v>1</v>
      </c>
      <c r="R96" s="7">
        <v>0</v>
      </c>
    </row>
    <row r="98" spans="1:18">
      <c r="A98" s="4" t="s">
        <v>0</v>
      </c>
      <c r="B98" s="4" t="s">
        <v>62</v>
      </c>
      <c r="C98" s="4" t="s">
        <v>334</v>
      </c>
      <c r="D98" s="4" t="s">
        <v>335</v>
      </c>
      <c r="E98" s="4" t="s">
        <v>336</v>
      </c>
      <c r="F98" s="4" t="s">
        <v>337</v>
      </c>
      <c r="G98" s="4" t="s">
        <v>338</v>
      </c>
      <c r="H98" s="4" t="s">
        <v>339</v>
      </c>
      <c r="I98" s="4" t="s">
        <v>340</v>
      </c>
      <c r="J98" s="4" t="s">
        <v>123</v>
      </c>
      <c r="K98" s="4" t="s">
        <v>341</v>
      </c>
      <c r="L98" s="4" t="s">
        <v>342</v>
      </c>
      <c r="M98" s="4" t="s">
        <v>13</v>
      </c>
      <c r="N98" s="4" t="s">
        <v>343</v>
      </c>
      <c r="O98" s="4" t="s">
        <v>131</v>
      </c>
      <c r="P98" s="4" t="s">
        <v>326</v>
      </c>
      <c r="Q98" s="4" t="s">
        <v>344</v>
      </c>
      <c r="R98" s="4" t="s">
        <v>345</v>
      </c>
    </row>
    <row r="99" spans="1:18">
      <c r="A99" s="5" t="s">
        <v>53</v>
      </c>
      <c r="B99" s="5" t="s">
        <v>264</v>
      </c>
      <c r="C99" s="5" t="s">
        <v>555</v>
      </c>
      <c r="D99" s="5" t="s">
        <v>458</v>
      </c>
      <c r="E99" s="5" t="s">
        <v>556</v>
      </c>
      <c r="F99" s="7">
        <v>18002127</v>
      </c>
      <c r="G99" s="5" t="s">
        <v>557</v>
      </c>
      <c r="H99" s="5" t="s">
        <v>351</v>
      </c>
      <c r="I99" s="5" t="s">
        <v>558</v>
      </c>
      <c r="J99" s="6">
        <v>1</v>
      </c>
      <c r="K99" s="5" t="s">
        <v>1197</v>
      </c>
      <c r="L99" s="5" t="s">
        <v>1908</v>
      </c>
      <c r="M99" s="8" t="s">
        <v>576</v>
      </c>
      <c r="N99" s="8" t="s">
        <v>540</v>
      </c>
      <c r="O99" s="6">
        <v>0.33329999446868896</v>
      </c>
      <c r="P99" s="6">
        <v>0.33329999446868896</v>
      </c>
      <c r="Q99" s="7">
        <v>2</v>
      </c>
      <c r="R99" s="7">
        <v>0</v>
      </c>
    </row>
    <row r="100" spans="1:18">
      <c r="A100" s="5" t="s">
        <v>53</v>
      </c>
      <c r="B100" s="5" t="s">
        <v>264</v>
      </c>
      <c r="C100" s="5" t="s">
        <v>390</v>
      </c>
      <c r="D100" s="5" t="s">
        <v>391</v>
      </c>
      <c r="E100" s="5" t="s">
        <v>392</v>
      </c>
      <c r="F100" s="7">
        <v>18003521</v>
      </c>
      <c r="G100" s="5" t="s">
        <v>393</v>
      </c>
      <c r="H100" s="5" t="s">
        <v>351</v>
      </c>
      <c r="I100" s="5" t="s">
        <v>369</v>
      </c>
      <c r="J100" s="6">
        <v>1</v>
      </c>
      <c r="K100" s="5" t="s">
        <v>1909</v>
      </c>
      <c r="L100" s="5" t="s">
        <v>1396</v>
      </c>
      <c r="M100" s="8" t="s">
        <v>280</v>
      </c>
      <c r="N100" s="8" t="s">
        <v>745</v>
      </c>
      <c r="O100" s="6">
        <v>0.25</v>
      </c>
      <c r="P100" s="6">
        <v>0.25</v>
      </c>
      <c r="Q100" s="7">
        <v>2</v>
      </c>
      <c r="R100" s="7">
        <v>0</v>
      </c>
    </row>
    <row r="103" spans="1:18">
      <c r="A103" s="27" t="s">
        <v>600</v>
      </c>
      <c r="B103" s="28"/>
      <c r="C103" s="28"/>
      <c r="D103" s="28"/>
      <c r="E103" s="28"/>
    </row>
    <row r="104" spans="1:18">
      <c r="A104" s="4" t="s">
        <v>339</v>
      </c>
      <c r="B104" s="4" t="s">
        <v>316</v>
      </c>
      <c r="C104" s="4" t="s">
        <v>124</v>
      </c>
      <c r="D104" s="4" t="s">
        <v>601</v>
      </c>
      <c r="E104" s="4" t="s">
        <v>131</v>
      </c>
    </row>
    <row r="105" spans="1:18">
      <c r="A105" s="5" t="s">
        <v>602</v>
      </c>
      <c r="B105" s="7">
        <v>19</v>
      </c>
      <c r="C105" s="7">
        <v>2564</v>
      </c>
      <c r="D105" s="8" t="s">
        <v>54</v>
      </c>
      <c r="E105" s="6">
        <v>171343.234375</v>
      </c>
    </row>
    <row r="107" spans="1:18">
      <c r="A107" s="27" t="s">
        <v>606</v>
      </c>
      <c r="B107" s="28"/>
      <c r="C107" s="28"/>
      <c r="D107" s="28"/>
      <c r="E107" s="28"/>
    </row>
    <row r="108" spans="1:18">
      <c r="A108" s="4" t="s">
        <v>340</v>
      </c>
      <c r="B108" s="4" t="s">
        <v>316</v>
      </c>
      <c r="C108" s="4" t="s">
        <v>124</v>
      </c>
      <c r="D108" s="4" t="s">
        <v>601</v>
      </c>
      <c r="E108" s="4" t="s">
        <v>131</v>
      </c>
    </row>
    <row r="109" spans="1:18">
      <c r="A109" s="5" t="s">
        <v>572</v>
      </c>
      <c r="B109" s="7">
        <v>19</v>
      </c>
      <c r="C109" s="7">
        <v>2564</v>
      </c>
      <c r="D109" s="8" t="s">
        <v>54</v>
      </c>
      <c r="E109" s="6">
        <v>171343.234375</v>
      </c>
    </row>
    <row r="112" spans="1:18">
      <c r="A112" s="27" t="s">
        <v>611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>
      <c r="A113" s="4" t="s">
        <v>62</v>
      </c>
      <c r="B113" s="4" t="s">
        <v>63</v>
      </c>
      <c r="C113" s="4" t="s">
        <v>339</v>
      </c>
      <c r="D113" s="4" t="s">
        <v>316</v>
      </c>
      <c r="E113" s="4" t="s">
        <v>124</v>
      </c>
      <c r="F113" s="4" t="s">
        <v>123</v>
      </c>
      <c r="G113" s="4" t="s">
        <v>317</v>
      </c>
      <c r="H113" s="4" t="s">
        <v>318</v>
      </c>
      <c r="I113" s="4" t="s">
        <v>612</v>
      </c>
      <c r="J113" s="4" t="s">
        <v>613</v>
      </c>
      <c r="K113" s="4" t="s">
        <v>134</v>
      </c>
      <c r="L113" s="4" t="s">
        <v>614</v>
      </c>
      <c r="M113" s="4" t="s">
        <v>8</v>
      </c>
      <c r="N113" s="4" t="s">
        <v>9</v>
      </c>
      <c r="O113" s="4" t="s">
        <v>10</v>
      </c>
      <c r="P113" s="4" t="s">
        <v>131</v>
      </c>
    </row>
    <row r="114" spans="1:16">
      <c r="A114" s="5" t="s">
        <v>144</v>
      </c>
      <c r="B114" s="7">
        <v>1463</v>
      </c>
      <c r="C114" s="5" t="s">
        <v>602</v>
      </c>
      <c r="D114" s="7">
        <v>19</v>
      </c>
      <c r="E114" s="7">
        <v>1280</v>
      </c>
      <c r="F114" s="6">
        <v>145.60000610351562</v>
      </c>
      <c r="G114" s="8" t="s">
        <v>636</v>
      </c>
      <c r="H114" s="8" t="s">
        <v>330</v>
      </c>
      <c r="I114" s="8" t="s">
        <v>94</v>
      </c>
      <c r="J114" s="8" t="s">
        <v>145</v>
      </c>
      <c r="K114" s="7">
        <v>1231</v>
      </c>
      <c r="L114" s="6">
        <v>887</v>
      </c>
      <c r="M114" s="7">
        <v>84</v>
      </c>
      <c r="N114" s="7">
        <v>34</v>
      </c>
      <c r="O114" s="7">
        <v>61</v>
      </c>
      <c r="P114" s="6">
        <v>85671.3203125</v>
      </c>
    </row>
    <row r="116" spans="1:16">
      <c r="A116" s="4" t="s">
        <v>62</v>
      </c>
      <c r="B116" s="4" t="s">
        <v>63</v>
      </c>
      <c r="C116" s="4" t="s">
        <v>339</v>
      </c>
      <c r="D116" s="4" t="s">
        <v>316</v>
      </c>
      <c r="E116" s="4" t="s">
        <v>124</v>
      </c>
      <c r="F116" s="4" t="s">
        <v>123</v>
      </c>
      <c r="G116" s="4" t="s">
        <v>317</v>
      </c>
      <c r="H116" s="4" t="s">
        <v>318</v>
      </c>
      <c r="I116" s="4" t="s">
        <v>612</v>
      </c>
      <c r="J116" s="4" t="s">
        <v>613</v>
      </c>
      <c r="K116" s="4" t="s">
        <v>134</v>
      </c>
      <c r="L116" s="4" t="s">
        <v>614</v>
      </c>
      <c r="M116" s="4" t="s">
        <v>8</v>
      </c>
      <c r="N116" s="4" t="s">
        <v>9</v>
      </c>
      <c r="O116" s="4" t="s">
        <v>10</v>
      </c>
      <c r="P116" s="4" t="s">
        <v>131</v>
      </c>
    </row>
    <row r="117" spans="1:16">
      <c r="A117" s="5" t="s">
        <v>215</v>
      </c>
      <c r="B117" s="7">
        <v>1463</v>
      </c>
      <c r="C117" s="5" t="s">
        <v>602</v>
      </c>
      <c r="D117" s="7">
        <v>14</v>
      </c>
      <c r="E117" s="7">
        <v>468</v>
      </c>
      <c r="F117" s="6">
        <v>250</v>
      </c>
      <c r="G117" s="8" t="s">
        <v>680</v>
      </c>
      <c r="H117" s="8" t="s">
        <v>330</v>
      </c>
      <c r="I117" s="8" t="s">
        <v>745</v>
      </c>
      <c r="J117" s="8" t="s">
        <v>216</v>
      </c>
      <c r="K117" s="7">
        <v>750</v>
      </c>
      <c r="L117" s="6">
        <v>409.10000610351562</v>
      </c>
      <c r="M117" s="7">
        <v>51</v>
      </c>
      <c r="N117" s="7">
        <v>17</v>
      </c>
      <c r="O117" s="7">
        <v>28</v>
      </c>
      <c r="P117" s="6">
        <v>13770.8251953125</v>
      </c>
    </row>
    <row r="119" spans="1:16">
      <c r="A119" s="4" t="s">
        <v>62</v>
      </c>
      <c r="B119" s="4" t="s">
        <v>63</v>
      </c>
      <c r="C119" s="4" t="s">
        <v>339</v>
      </c>
      <c r="D119" s="4" t="s">
        <v>316</v>
      </c>
      <c r="E119" s="4" t="s">
        <v>124</v>
      </c>
      <c r="F119" s="4" t="s">
        <v>123</v>
      </c>
      <c r="G119" s="4" t="s">
        <v>317</v>
      </c>
      <c r="H119" s="4" t="s">
        <v>318</v>
      </c>
      <c r="I119" s="4" t="s">
        <v>612</v>
      </c>
      <c r="J119" s="4" t="s">
        <v>613</v>
      </c>
      <c r="K119" s="4" t="s">
        <v>134</v>
      </c>
      <c r="L119" s="4" t="s">
        <v>614</v>
      </c>
      <c r="M119" s="4" t="s">
        <v>8</v>
      </c>
      <c r="N119" s="4" t="s">
        <v>9</v>
      </c>
      <c r="O119" s="4" t="s">
        <v>10</v>
      </c>
      <c r="P119" s="4" t="s">
        <v>131</v>
      </c>
    </row>
    <row r="120" spans="1:16">
      <c r="A120" s="5" t="s">
        <v>217</v>
      </c>
      <c r="B120" s="7">
        <v>1463</v>
      </c>
      <c r="C120" s="5" t="s">
        <v>602</v>
      </c>
      <c r="D120" s="7">
        <v>8</v>
      </c>
      <c r="E120" s="7">
        <v>335</v>
      </c>
      <c r="F120" s="6">
        <v>100</v>
      </c>
      <c r="G120" s="8" t="s">
        <v>680</v>
      </c>
      <c r="H120" s="8" t="s">
        <v>330</v>
      </c>
      <c r="I120" s="8" t="s">
        <v>745</v>
      </c>
      <c r="J120" s="8" t="s">
        <v>218</v>
      </c>
      <c r="K120" s="7">
        <v>300</v>
      </c>
      <c r="L120" s="6">
        <v>127.80000305175781</v>
      </c>
      <c r="M120" s="7">
        <v>21</v>
      </c>
      <c r="N120" s="7">
        <v>7</v>
      </c>
      <c r="O120" s="7">
        <v>9</v>
      </c>
      <c r="P120" s="6">
        <v>4274.99609375</v>
      </c>
    </row>
    <row r="122" spans="1:16">
      <c r="A122" s="4" t="s">
        <v>62</v>
      </c>
      <c r="B122" s="4" t="s">
        <v>63</v>
      </c>
      <c r="C122" s="4" t="s">
        <v>339</v>
      </c>
      <c r="D122" s="4" t="s">
        <v>316</v>
      </c>
      <c r="E122" s="4" t="s">
        <v>124</v>
      </c>
      <c r="F122" s="4" t="s">
        <v>123</v>
      </c>
      <c r="G122" s="4" t="s">
        <v>317</v>
      </c>
      <c r="H122" s="4" t="s">
        <v>318</v>
      </c>
      <c r="I122" s="4" t="s">
        <v>612</v>
      </c>
      <c r="J122" s="4" t="s">
        <v>613</v>
      </c>
      <c r="K122" s="4" t="s">
        <v>134</v>
      </c>
      <c r="L122" s="4" t="s">
        <v>614</v>
      </c>
      <c r="M122" s="4" t="s">
        <v>8</v>
      </c>
      <c r="N122" s="4" t="s">
        <v>9</v>
      </c>
      <c r="O122" s="4" t="s">
        <v>10</v>
      </c>
      <c r="P122" s="4" t="s">
        <v>131</v>
      </c>
    </row>
    <row r="123" spans="1:16">
      <c r="A123" s="5" t="s">
        <v>279</v>
      </c>
      <c r="B123" s="7">
        <v>1463</v>
      </c>
      <c r="C123" s="5" t="s">
        <v>602</v>
      </c>
      <c r="D123" s="7">
        <v>1</v>
      </c>
      <c r="E123" s="7">
        <v>3</v>
      </c>
      <c r="F123" s="6">
        <v>100</v>
      </c>
      <c r="G123" s="8" t="s">
        <v>330</v>
      </c>
      <c r="H123" s="8" t="s">
        <v>330</v>
      </c>
      <c r="I123" s="8" t="s">
        <v>330</v>
      </c>
      <c r="J123" s="8" t="s">
        <v>280</v>
      </c>
      <c r="K123" s="7">
        <v>100</v>
      </c>
      <c r="L123" s="6">
        <v>100</v>
      </c>
      <c r="M123" s="7">
        <v>7</v>
      </c>
      <c r="N123" s="7">
        <v>7</v>
      </c>
      <c r="O123" s="7">
        <v>7</v>
      </c>
      <c r="P123" s="7">
        <v>25</v>
      </c>
    </row>
    <row r="125" spans="1:16">
      <c r="A125" s="4" t="s">
        <v>62</v>
      </c>
      <c r="B125" s="4" t="s">
        <v>63</v>
      </c>
      <c r="C125" s="4" t="s">
        <v>339</v>
      </c>
      <c r="D125" s="4" t="s">
        <v>316</v>
      </c>
      <c r="E125" s="4" t="s">
        <v>124</v>
      </c>
      <c r="F125" s="4" t="s">
        <v>123</v>
      </c>
      <c r="G125" s="4" t="s">
        <v>317</v>
      </c>
      <c r="H125" s="4" t="s">
        <v>318</v>
      </c>
      <c r="I125" s="4" t="s">
        <v>612</v>
      </c>
      <c r="J125" s="4" t="s">
        <v>613</v>
      </c>
      <c r="K125" s="4" t="s">
        <v>134</v>
      </c>
      <c r="L125" s="4" t="s">
        <v>614</v>
      </c>
      <c r="M125" s="4" t="s">
        <v>8</v>
      </c>
      <c r="N125" s="4" t="s">
        <v>9</v>
      </c>
      <c r="O125" s="4" t="s">
        <v>10</v>
      </c>
      <c r="P125" s="4" t="s">
        <v>131</v>
      </c>
    </row>
    <row r="126" spans="1:16">
      <c r="A126" s="5" t="s">
        <v>149</v>
      </c>
      <c r="B126" s="7">
        <v>1463</v>
      </c>
      <c r="C126" s="5" t="s">
        <v>602</v>
      </c>
      <c r="D126" s="7">
        <v>17</v>
      </c>
      <c r="E126" s="7">
        <v>458</v>
      </c>
      <c r="F126" s="6">
        <v>77</v>
      </c>
      <c r="G126" s="8" t="s">
        <v>636</v>
      </c>
      <c r="H126" s="8" t="s">
        <v>330</v>
      </c>
      <c r="I126" s="8" t="s">
        <v>1910</v>
      </c>
      <c r="J126" s="8" t="s">
        <v>150</v>
      </c>
      <c r="K126" s="7">
        <v>770</v>
      </c>
      <c r="L126" s="6">
        <v>539</v>
      </c>
      <c r="M126" s="7">
        <v>53</v>
      </c>
      <c r="N126" s="7">
        <v>16</v>
      </c>
      <c r="O126" s="7">
        <v>37</v>
      </c>
      <c r="P126" s="6">
        <v>67208.171875</v>
      </c>
    </row>
    <row r="128" spans="1:16">
      <c r="A128" s="4" t="s">
        <v>62</v>
      </c>
      <c r="B128" s="4" t="s">
        <v>63</v>
      </c>
      <c r="C128" s="4" t="s">
        <v>339</v>
      </c>
      <c r="D128" s="4" t="s">
        <v>316</v>
      </c>
      <c r="E128" s="4" t="s">
        <v>124</v>
      </c>
      <c r="F128" s="4" t="s">
        <v>123</v>
      </c>
      <c r="G128" s="4" t="s">
        <v>317</v>
      </c>
      <c r="H128" s="4" t="s">
        <v>318</v>
      </c>
      <c r="I128" s="4" t="s">
        <v>612</v>
      </c>
      <c r="J128" s="4" t="s">
        <v>613</v>
      </c>
      <c r="K128" s="4" t="s">
        <v>134</v>
      </c>
      <c r="L128" s="4" t="s">
        <v>614</v>
      </c>
      <c r="M128" s="4" t="s">
        <v>8</v>
      </c>
      <c r="N128" s="4" t="s">
        <v>9</v>
      </c>
      <c r="O128" s="4" t="s">
        <v>10</v>
      </c>
      <c r="P128" s="4" t="s">
        <v>131</v>
      </c>
    </row>
    <row r="129" spans="1:16">
      <c r="A129" s="5" t="s">
        <v>276</v>
      </c>
      <c r="B129" s="7">
        <v>1463</v>
      </c>
      <c r="C129" s="5" t="s">
        <v>602</v>
      </c>
      <c r="D129" s="7">
        <v>1</v>
      </c>
      <c r="E129" s="7">
        <v>2</v>
      </c>
      <c r="F129" s="6">
        <v>38</v>
      </c>
      <c r="G129" s="8" t="s">
        <v>280</v>
      </c>
      <c r="H129" s="8" t="s">
        <v>330</v>
      </c>
      <c r="I129" s="8" t="s">
        <v>540</v>
      </c>
      <c r="J129" s="8" t="s">
        <v>277</v>
      </c>
      <c r="K129" s="7">
        <v>38</v>
      </c>
      <c r="L129" s="6">
        <v>38</v>
      </c>
      <c r="M129" s="7">
        <v>3</v>
      </c>
      <c r="N129" s="7">
        <v>3</v>
      </c>
      <c r="O129" s="7">
        <v>3</v>
      </c>
      <c r="P129" s="6">
        <v>12.66670036315918</v>
      </c>
    </row>
    <row r="131" spans="1:16">
      <c r="A131" s="4" t="s">
        <v>62</v>
      </c>
      <c r="B131" s="4" t="s">
        <v>63</v>
      </c>
      <c r="C131" s="4" t="s">
        <v>339</v>
      </c>
      <c r="D131" s="4" t="s">
        <v>316</v>
      </c>
      <c r="E131" s="4" t="s">
        <v>124</v>
      </c>
      <c r="F131" s="4" t="s">
        <v>123</v>
      </c>
      <c r="G131" s="4" t="s">
        <v>317</v>
      </c>
      <c r="H131" s="4" t="s">
        <v>318</v>
      </c>
      <c r="I131" s="4" t="s">
        <v>612</v>
      </c>
      <c r="J131" s="4" t="s">
        <v>613</v>
      </c>
      <c r="K131" s="4" t="s">
        <v>134</v>
      </c>
      <c r="L131" s="4" t="s">
        <v>614</v>
      </c>
      <c r="M131" s="4" t="s">
        <v>8</v>
      </c>
      <c r="N131" s="4" t="s">
        <v>9</v>
      </c>
      <c r="O131" s="4" t="s">
        <v>10</v>
      </c>
      <c r="P131" s="4" t="s">
        <v>131</v>
      </c>
    </row>
    <row r="132" spans="1:16">
      <c r="A132" s="5" t="s">
        <v>227</v>
      </c>
      <c r="B132" s="7">
        <v>1463</v>
      </c>
      <c r="C132" s="5" t="s">
        <v>602</v>
      </c>
      <c r="D132" s="7">
        <v>3</v>
      </c>
      <c r="E132" s="7">
        <v>12</v>
      </c>
      <c r="F132" s="6">
        <v>15</v>
      </c>
      <c r="G132" s="8" t="s">
        <v>239</v>
      </c>
      <c r="H132" s="8" t="s">
        <v>330</v>
      </c>
      <c r="I132" s="8" t="s">
        <v>1705</v>
      </c>
      <c r="J132" s="8" t="s">
        <v>228</v>
      </c>
      <c r="K132" s="7">
        <v>30</v>
      </c>
      <c r="L132" s="6">
        <v>16.700000762939453</v>
      </c>
      <c r="M132" s="7">
        <v>2</v>
      </c>
      <c r="N132" s="7">
        <v>1</v>
      </c>
      <c r="O132" s="7">
        <v>1</v>
      </c>
      <c r="P132" s="6">
        <v>377.5</v>
      </c>
    </row>
    <row r="134" spans="1:16">
      <c r="A134" s="4" t="s">
        <v>62</v>
      </c>
      <c r="B134" s="4" t="s">
        <v>63</v>
      </c>
      <c r="C134" s="4" t="s">
        <v>339</v>
      </c>
      <c r="D134" s="4" t="s">
        <v>316</v>
      </c>
      <c r="E134" s="4" t="s">
        <v>124</v>
      </c>
      <c r="F134" s="4" t="s">
        <v>123</v>
      </c>
      <c r="G134" s="4" t="s">
        <v>317</v>
      </c>
      <c r="H134" s="4" t="s">
        <v>318</v>
      </c>
      <c r="I134" s="4" t="s">
        <v>612</v>
      </c>
      <c r="J134" s="4" t="s">
        <v>613</v>
      </c>
      <c r="K134" s="4" t="s">
        <v>134</v>
      </c>
      <c r="L134" s="4" t="s">
        <v>614</v>
      </c>
      <c r="M134" s="4" t="s">
        <v>8</v>
      </c>
      <c r="N134" s="4" t="s">
        <v>9</v>
      </c>
      <c r="O134" s="4" t="s">
        <v>10</v>
      </c>
      <c r="P134" s="4" t="s">
        <v>131</v>
      </c>
    </row>
    <row r="135" spans="1:16">
      <c r="A135" s="5" t="s">
        <v>284</v>
      </c>
      <c r="B135" s="7">
        <v>1463</v>
      </c>
      <c r="C135" s="5" t="s">
        <v>602</v>
      </c>
      <c r="D135" s="7">
        <v>2</v>
      </c>
      <c r="E135" s="7">
        <v>2</v>
      </c>
      <c r="F135" s="6">
        <v>13</v>
      </c>
      <c r="G135" s="8" t="s">
        <v>330</v>
      </c>
      <c r="H135" s="8" t="s">
        <v>330</v>
      </c>
      <c r="I135" s="8" t="s">
        <v>330</v>
      </c>
      <c r="J135" s="8" t="s">
        <v>282</v>
      </c>
      <c r="K135" s="7">
        <v>13</v>
      </c>
      <c r="L135" s="6">
        <v>13</v>
      </c>
      <c r="M135" s="7">
        <v>1</v>
      </c>
      <c r="N135" s="7">
        <v>1</v>
      </c>
      <c r="O135" s="7">
        <v>1</v>
      </c>
      <c r="P135" s="6">
        <v>2.1665999889373779</v>
      </c>
    </row>
    <row r="137" spans="1:16">
      <c r="A137" s="4" t="s">
        <v>62</v>
      </c>
      <c r="B137" s="4" t="s">
        <v>63</v>
      </c>
      <c r="C137" s="4" t="s">
        <v>339</v>
      </c>
      <c r="D137" s="4" t="s">
        <v>316</v>
      </c>
      <c r="E137" s="4" t="s">
        <v>124</v>
      </c>
      <c r="F137" s="4" t="s">
        <v>123</v>
      </c>
      <c r="G137" s="4" t="s">
        <v>317</v>
      </c>
      <c r="H137" s="4" t="s">
        <v>318</v>
      </c>
      <c r="I137" s="4" t="s">
        <v>612</v>
      </c>
      <c r="J137" s="4" t="s">
        <v>613</v>
      </c>
      <c r="K137" s="4" t="s">
        <v>134</v>
      </c>
      <c r="L137" s="4" t="s">
        <v>614</v>
      </c>
      <c r="M137" s="4" t="s">
        <v>8</v>
      </c>
      <c r="N137" s="4" t="s">
        <v>9</v>
      </c>
      <c r="O137" s="4" t="s">
        <v>10</v>
      </c>
      <c r="P137" s="4" t="s">
        <v>131</v>
      </c>
    </row>
    <row r="138" spans="1:16">
      <c r="A138" s="5" t="s">
        <v>264</v>
      </c>
      <c r="B138" s="7">
        <v>1</v>
      </c>
      <c r="C138" s="5" t="s">
        <v>602</v>
      </c>
      <c r="D138" s="7">
        <v>2</v>
      </c>
      <c r="E138" s="7">
        <v>4</v>
      </c>
      <c r="F138" s="6">
        <v>1</v>
      </c>
      <c r="G138" s="8" t="s">
        <v>540</v>
      </c>
      <c r="H138" s="8" t="s">
        <v>330</v>
      </c>
      <c r="I138" s="8" t="s">
        <v>547</v>
      </c>
      <c r="J138" s="8" t="s">
        <v>265</v>
      </c>
      <c r="K138" s="7">
        <v>1</v>
      </c>
      <c r="L138" s="6">
        <v>1</v>
      </c>
      <c r="M138" s="7">
        <v>100</v>
      </c>
      <c r="N138" s="7">
        <v>100</v>
      </c>
      <c r="O138" s="7">
        <v>100</v>
      </c>
      <c r="P138" s="6">
        <v>0.58340001106262207</v>
      </c>
    </row>
    <row r="140" spans="1:16">
      <c r="A140" s="27" t="s">
        <v>618</v>
      </c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</row>
    <row r="141" spans="1:16">
      <c r="A141" s="4" t="s">
        <v>62</v>
      </c>
      <c r="B141" s="4" t="s">
        <v>63</v>
      </c>
      <c r="C141" s="4" t="s">
        <v>340</v>
      </c>
      <c r="D141" s="4" t="s">
        <v>316</v>
      </c>
      <c r="E141" s="4" t="s">
        <v>124</v>
      </c>
      <c r="F141" s="4" t="s">
        <v>123</v>
      </c>
      <c r="G141" s="4" t="s">
        <v>317</v>
      </c>
      <c r="H141" s="4" t="s">
        <v>318</v>
      </c>
      <c r="I141" s="4" t="s">
        <v>612</v>
      </c>
      <c r="J141" s="4" t="s">
        <v>613</v>
      </c>
      <c r="K141" s="4" t="s">
        <v>134</v>
      </c>
      <c r="L141" s="4" t="s">
        <v>614</v>
      </c>
      <c r="M141" s="4" t="s">
        <v>8</v>
      </c>
      <c r="N141" s="4" t="s">
        <v>9</v>
      </c>
      <c r="O141" s="4" t="s">
        <v>10</v>
      </c>
      <c r="P141" s="4" t="s">
        <v>131</v>
      </c>
    </row>
    <row r="142" spans="1:16">
      <c r="A142" s="5" t="s">
        <v>144</v>
      </c>
      <c r="B142" s="7">
        <v>1463</v>
      </c>
      <c r="C142" s="5" t="s">
        <v>572</v>
      </c>
      <c r="D142" s="7">
        <v>19</v>
      </c>
      <c r="E142" s="7">
        <v>1280</v>
      </c>
      <c r="F142" s="6">
        <v>145.60000610351562</v>
      </c>
      <c r="G142" s="8" t="s">
        <v>636</v>
      </c>
      <c r="H142" s="8" t="s">
        <v>330</v>
      </c>
      <c r="I142" s="8" t="s">
        <v>94</v>
      </c>
      <c r="J142" s="8" t="s">
        <v>145</v>
      </c>
      <c r="K142" s="7">
        <v>1231</v>
      </c>
      <c r="L142" s="6">
        <v>887</v>
      </c>
      <c r="M142" s="7">
        <v>84</v>
      </c>
      <c r="N142" s="7">
        <v>34</v>
      </c>
      <c r="O142" s="7">
        <v>61</v>
      </c>
      <c r="P142" s="6">
        <v>85671.3203125</v>
      </c>
    </row>
    <row r="144" spans="1:16">
      <c r="A144" s="4" t="s">
        <v>62</v>
      </c>
      <c r="B144" s="4" t="s">
        <v>63</v>
      </c>
      <c r="C144" s="4" t="s">
        <v>340</v>
      </c>
      <c r="D144" s="4" t="s">
        <v>316</v>
      </c>
      <c r="E144" s="4" t="s">
        <v>124</v>
      </c>
      <c r="F144" s="4" t="s">
        <v>123</v>
      </c>
      <c r="G144" s="4" t="s">
        <v>317</v>
      </c>
      <c r="H144" s="4" t="s">
        <v>318</v>
      </c>
      <c r="I144" s="4" t="s">
        <v>612</v>
      </c>
      <c r="J144" s="4" t="s">
        <v>613</v>
      </c>
      <c r="K144" s="4" t="s">
        <v>134</v>
      </c>
      <c r="L144" s="4" t="s">
        <v>614</v>
      </c>
      <c r="M144" s="4" t="s">
        <v>8</v>
      </c>
      <c r="N144" s="4" t="s">
        <v>9</v>
      </c>
      <c r="O144" s="4" t="s">
        <v>10</v>
      </c>
      <c r="P144" s="4" t="s">
        <v>131</v>
      </c>
    </row>
    <row r="145" spans="1:16">
      <c r="A145" s="5" t="s">
        <v>215</v>
      </c>
      <c r="B145" s="7">
        <v>1463</v>
      </c>
      <c r="C145" s="5" t="s">
        <v>572</v>
      </c>
      <c r="D145" s="7">
        <v>14</v>
      </c>
      <c r="E145" s="7">
        <v>468</v>
      </c>
      <c r="F145" s="6">
        <v>250</v>
      </c>
      <c r="G145" s="8" t="s">
        <v>680</v>
      </c>
      <c r="H145" s="8" t="s">
        <v>330</v>
      </c>
      <c r="I145" s="8" t="s">
        <v>745</v>
      </c>
      <c r="J145" s="8" t="s">
        <v>216</v>
      </c>
      <c r="K145" s="7">
        <v>750</v>
      </c>
      <c r="L145" s="6">
        <v>409.10000610351562</v>
      </c>
      <c r="M145" s="7">
        <v>51</v>
      </c>
      <c r="N145" s="7">
        <v>17</v>
      </c>
      <c r="O145" s="7">
        <v>28</v>
      </c>
      <c r="P145" s="6">
        <v>13770.8251953125</v>
      </c>
    </row>
    <row r="147" spans="1:16">
      <c r="A147" s="4" t="s">
        <v>62</v>
      </c>
      <c r="B147" s="4" t="s">
        <v>63</v>
      </c>
      <c r="C147" s="4" t="s">
        <v>340</v>
      </c>
      <c r="D147" s="4" t="s">
        <v>316</v>
      </c>
      <c r="E147" s="4" t="s">
        <v>124</v>
      </c>
      <c r="F147" s="4" t="s">
        <v>123</v>
      </c>
      <c r="G147" s="4" t="s">
        <v>317</v>
      </c>
      <c r="H147" s="4" t="s">
        <v>318</v>
      </c>
      <c r="I147" s="4" t="s">
        <v>612</v>
      </c>
      <c r="J147" s="4" t="s">
        <v>613</v>
      </c>
      <c r="K147" s="4" t="s">
        <v>134</v>
      </c>
      <c r="L147" s="4" t="s">
        <v>614</v>
      </c>
      <c r="M147" s="4" t="s">
        <v>8</v>
      </c>
      <c r="N147" s="4" t="s">
        <v>9</v>
      </c>
      <c r="O147" s="4" t="s">
        <v>10</v>
      </c>
      <c r="P147" s="4" t="s">
        <v>131</v>
      </c>
    </row>
    <row r="148" spans="1:16">
      <c r="A148" s="5" t="s">
        <v>217</v>
      </c>
      <c r="B148" s="7">
        <v>1463</v>
      </c>
      <c r="C148" s="5" t="s">
        <v>572</v>
      </c>
      <c r="D148" s="7">
        <v>8</v>
      </c>
      <c r="E148" s="7">
        <v>335</v>
      </c>
      <c r="F148" s="6">
        <v>100</v>
      </c>
      <c r="G148" s="8" t="s">
        <v>680</v>
      </c>
      <c r="H148" s="8" t="s">
        <v>330</v>
      </c>
      <c r="I148" s="8" t="s">
        <v>745</v>
      </c>
      <c r="J148" s="8" t="s">
        <v>218</v>
      </c>
      <c r="K148" s="7">
        <v>300</v>
      </c>
      <c r="L148" s="6">
        <v>127.80000305175781</v>
      </c>
      <c r="M148" s="7">
        <v>21</v>
      </c>
      <c r="N148" s="7">
        <v>7</v>
      </c>
      <c r="O148" s="7">
        <v>9</v>
      </c>
      <c r="P148" s="6">
        <v>4274.99609375</v>
      </c>
    </row>
    <row r="150" spans="1:16">
      <c r="A150" s="4" t="s">
        <v>62</v>
      </c>
      <c r="B150" s="4" t="s">
        <v>63</v>
      </c>
      <c r="C150" s="4" t="s">
        <v>340</v>
      </c>
      <c r="D150" s="4" t="s">
        <v>316</v>
      </c>
      <c r="E150" s="4" t="s">
        <v>124</v>
      </c>
      <c r="F150" s="4" t="s">
        <v>123</v>
      </c>
      <c r="G150" s="4" t="s">
        <v>317</v>
      </c>
      <c r="H150" s="4" t="s">
        <v>318</v>
      </c>
      <c r="I150" s="4" t="s">
        <v>612</v>
      </c>
      <c r="J150" s="4" t="s">
        <v>613</v>
      </c>
      <c r="K150" s="4" t="s">
        <v>134</v>
      </c>
      <c r="L150" s="4" t="s">
        <v>614</v>
      </c>
      <c r="M150" s="4" t="s">
        <v>8</v>
      </c>
      <c r="N150" s="4" t="s">
        <v>9</v>
      </c>
      <c r="O150" s="4" t="s">
        <v>10</v>
      </c>
      <c r="P150" s="4" t="s">
        <v>131</v>
      </c>
    </row>
    <row r="151" spans="1:16">
      <c r="A151" s="5" t="s">
        <v>279</v>
      </c>
      <c r="B151" s="7">
        <v>1463</v>
      </c>
      <c r="C151" s="5" t="s">
        <v>572</v>
      </c>
      <c r="D151" s="7">
        <v>1</v>
      </c>
      <c r="E151" s="7">
        <v>3</v>
      </c>
      <c r="F151" s="6">
        <v>100</v>
      </c>
      <c r="G151" s="8" t="s">
        <v>330</v>
      </c>
      <c r="H151" s="8" t="s">
        <v>330</v>
      </c>
      <c r="I151" s="8" t="s">
        <v>330</v>
      </c>
      <c r="J151" s="8" t="s">
        <v>280</v>
      </c>
      <c r="K151" s="7">
        <v>100</v>
      </c>
      <c r="L151" s="6">
        <v>100</v>
      </c>
      <c r="M151" s="7">
        <v>7</v>
      </c>
      <c r="N151" s="7">
        <v>7</v>
      </c>
      <c r="O151" s="7">
        <v>7</v>
      </c>
      <c r="P151" s="7">
        <v>25</v>
      </c>
    </row>
    <row r="153" spans="1:16">
      <c r="A153" s="4" t="s">
        <v>62</v>
      </c>
      <c r="B153" s="4" t="s">
        <v>63</v>
      </c>
      <c r="C153" s="4" t="s">
        <v>340</v>
      </c>
      <c r="D153" s="4" t="s">
        <v>316</v>
      </c>
      <c r="E153" s="4" t="s">
        <v>124</v>
      </c>
      <c r="F153" s="4" t="s">
        <v>123</v>
      </c>
      <c r="G153" s="4" t="s">
        <v>317</v>
      </c>
      <c r="H153" s="4" t="s">
        <v>318</v>
      </c>
      <c r="I153" s="4" t="s">
        <v>612</v>
      </c>
      <c r="J153" s="4" t="s">
        <v>613</v>
      </c>
      <c r="K153" s="4" t="s">
        <v>134</v>
      </c>
      <c r="L153" s="4" t="s">
        <v>614</v>
      </c>
      <c r="M153" s="4" t="s">
        <v>8</v>
      </c>
      <c r="N153" s="4" t="s">
        <v>9</v>
      </c>
      <c r="O153" s="4" t="s">
        <v>10</v>
      </c>
      <c r="P153" s="4" t="s">
        <v>131</v>
      </c>
    </row>
    <row r="154" spans="1:16">
      <c r="A154" s="5" t="s">
        <v>149</v>
      </c>
      <c r="B154" s="7">
        <v>1463</v>
      </c>
      <c r="C154" s="5" t="s">
        <v>572</v>
      </c>
      <c r="D154" s="7">
        <v>17</v>
      </c>
      <c r="E154" s="7">
        <v>458</v>
      </c>
      <c r="F154" s="6">
        <v>77</v>
      </c>
      <c r="G154" s="8" t="s">
        <v>636</v>
      </c>
      <c r="H154" s="8" t="s">
        <v>330</v>
      </c>
      <c r="I154" s="8" t="s">
        <v>1910</v>
      </c>
      <c r="J154" s="8" t="s">
        <v>150</v>
      </c>
      <c r="K154" s="7">
        <v>770</v>
      </c>
      <c r="L154" s="6">
        <v>539</v>
      </c>
      <c r="M154" s="7">
        <v>53</v>
      </c>
      <c r="N154" s="7">
        <v>16</v>
      </c>
      <c r="O154" s="7">
        <v>37</v>
      </c>
      <c r="P154" s="6">
        <v>67208.171875</v>
      </c>
    </row>
    <row r="156" spans="1:16">
      <c r="A156" s="4" t="s">
        <v>62</v>
      </c>
      <c r="B156" s="4" t="s">
        <v>63</v>
      </c>
      <c r="C156" s="4" t="s">
        <v>340</v>
      </c>
      <c r="D156" s="4" t="s">
        <v>316</v>
      </c>
      <c r="E156" s="4" t="s">
        <v>124</v>
      </c>
      <c r="F156" s="4" t="s">
        <v>123</v>
      </c>
      <c r="G156" s="4" t="s">
        <v>317</v>
      </c>
      <c r="H156" s="4" t="s">
        <v>318</v>
      </c>
      <c r="I156" s="4" t="s">
        <v>612</v>
      </c>
      <c r="J156" s="4" t="s">
        <v>613</v>
      </c>
      <c r="K156" s="4" t="s">
        <v>134</v>
      </c>
      <c r="L156" s="4" t="s">
        <v>614</v>
      </c>
      <c r="M156" s="4" t="s">
        <v>8</v>
      </c>
      <c r="N156" s="4" t="s">
        <v>9</v>
      </c>
      <c r="O156" s="4" t="s">
        <v>10</v>
      </c>
      <c r="P156" s="4" t="s">
        <v>131</v>
      </c>
    </row>
    <row r="157" spans="1:16">
      <c r="A157" s="5" t="s">
        <v>276</v>
      </c>
      <c r="B157" s="7">
        <v>1463</v>
      </c>
      <c r="C157" s="5" t="s">
        <v>572</v>
      </c>
      <c r="D157" s="7">
        <v>1</v>
      </c>
      <c r="E157" s="7">
        <v>2</v>
      </c>
      <c r="F157" s="6">
        <v>38</v>
      </c>
      <c r="G157" s="8" t="s">
        <v>280</v>
      </c>
      <c r="H157" s="8" t="s">
        <v>330</v>
      </c>
      <c r="I157" s="8" t="s">
        <v>540</v>
      </c>
      <c r="J157" s="8" t="s">
        <v>277</v>
      </c>
      <c r="K157" s="7">
        <v>38</v>
      </c>
      <c r="L157" s="6">
        <v>38</v>
      </c>
      <c r="M157" s="7">
        <v>3</v>
      </c>
      <c r="N157" s="7">
        <v>3</v>
      </c>
      <c r="O157" s="7">
        <v>3</v>
      </c>
      <c r="P157" s="6">
        <v>12.66670036315918</v>
      </c>
    </row>
    <row r="159" spans="1:16">
      <c r="A159" s="4" t="s">
        <v>62</v>
      </c>
      <c r="B159" s="4" t="s">
        <v>63</v>
      </c>
      <c r="C159" s="4" t="s">
        <v>340</v>
      </c>
      <c r="D159" s="4" t="s">
        <v>316</v>
      </c>
      <c r="E159" s="4" t="s">
        <v>124</v>
      </c>
      <c r="F159" s="4" t="s">
        <v>123</v>
      </c>
      <c r="G159" s="4" t="s">
        <v>317</v>
      </c>
      <c r="H159" s="4" t="s">
        <v>318</v>
      </c>
      <c r="I159" s="4" t="s">
        <v>612</v>
      </c>
      <c r="J159" s="4" t="s">
        <v>613</v>
      </c>
      <c r="K159" s="4" t="s">
        <v>134</v>
      </c>
      <c r="L159" s="4" t="s">
        <v>614</v>
      </c>
      <c r="M159" s="4" t="s">
        <v>8</v>
      </c>
      <c r="N159" s="4" t="s">
        <v>9</v>
      </c>
      <c r="O159" s="4" t="s">
        <v>10</v>
      </c>
      <c r="P159" s="4" t="s">
        <v>131</v>
      </c>
    </row>
    <row r="160" spans="1:16">
      <c r="A160" s="5" t="s">
        <v>227</v>
      </c>
      <c r="B160" s="7">
        <v>1463</v>
      </c>
      <c r="C160" s="5" t="s">
        <v>572</v>
      </c>
      <c r="D160" s="7">
        <v>3</v>
      </c>
      <c r="E160" s="7">
        <v>12</v>
      </c>
      <c r="F160" s="6">
        <v>15</v>
      </c>
      <c r="G160" s="8" t="s">
        <v>239</v>
      </c>
      <c r="H160" s="8" t="s">
        <v>330</v>
      </c>
      <c r="I160" s="8" t="s">
        <v>1705</v>
      </c>
      <c r="J160" s="8" t="s">
        <v>228</v>
      </c>
      <c r="K160" s="7">
        <v>30</v>
      </c>
      <c r="L160" s="6">
        <v>16.700000762939453</v>
      </c>
      <c r="M160" s="7">
        <v>2</v>
      </c>
      <c r="N160" s="7">
        <v>1</v>
      </c>
      <c r="O160" s="7">
        <v>1</v>
      </c>
      <c r="P160" s="6">
        <v>377.5</v>
      </c>
    </row>
    <row r="162" spans="1:16">
      <c r="A162" s="4" t="s">
        <v>62</v>
      </c>
      <c r="B162" s="4" t="s">
        <v>63</v>
      </c>
      <c r="C162" s="4" t="s">
        <v>340</v>
      </c>
      <c r="D162" s="4" t="s">
        <v>316</v>
      </c>
      <c r="E162" s="4" t="s">
        <v>124</v>
      </c>
      <c r="F162" s="4" t="s">
        <v>123</v>
      </c>
      <c r="G162" s="4" t="s">
        <v>317</v>
      </c>
      <c r="H162" s="4" t="s">
        <v>318</v>
      </c>
      <c r="I162" s="4" t="s">
        <v>612</v>
      </c>
      <c r="J162" s="4" t="s">
        <v>613</v>
      </c>
      <c r="K162" s="4" t="s">
        <v>134</v>
      </c>
      <c r="L162" s="4" t="s">
        <v>614</v>
      </c>
      <c r="M162" s="4" t="s">
        <v>8</v>
      </c>
      <c r="N162" s="4" t="s">
        <v>9</v>
      </c>
      <c r="O162" s="4" t="s">
        <v>10</v>
      </c>
      <c r="P162" s="4" t="s">
        <v>131</v>
      </c>
    </row>
    <row r="163" spans="1:16">
      <c r="A163" s="5" t="s">
        <v>284</v>
      </c>
      <c r="B163" s="7">
        <v>1463</v>
      </c>
      <c r="C163" s="5" t="s">
        <v>572</v>
      </c>
      <c r="D163" s="7">
        <v>2</v>
      </c>
      <c r="E163" s="7">
        <v>2</v>
      </c>
      <c r="F163" s="6">
        <v>13</v>
      </c>
      <c r="G163" s="8" t="s">
        <v>330</v>
      </c>
      <c r="H163" s="8" t="s">
        <v>330</v>
      </c>
      <c r="I163" s="8" t="s">
        <v>330</v>
      </c>
      <c r="J163" s="8" t="s">
        <v>282</v>
      </c>
      <c r="K163" s="7">
        <v>13</v>
      </c>
      <c r="L163" s="6">
        <v>13</v>
      </c>
      <c r="M163" s="7">
        <v>1</v>
      </c>
      <c r="N163" s="7">
        <v>1</v>
      </c>
      <c r="O163" s="7">
        <v>1</v>
      </c>
      <c r="P163" s="6">
        <v>2.1665999889373779</v>
      </c>
    </row>
    <row r="165" spans="1:16">
      <c r="A165" s="4" t="s">
        <v>62</v>
      </c>
      <c r="B165" s="4" t="s">
        <v>63</v>
      </c>
      <c r="C165" s="4" t="s">
        <v>340</v>
      </c>
      <c r="D165" s="4" t="s">
        <v>316</v>
      </c>
      <c r="E165" s="4" t="s">
        <v>124</v>
      </c>
      <c r="F165" s="4" t="s">
        <v>123</v>
      </c>
      <c r="G165" s="4" t="s">
        <v>317</v>
      </c>
      <c r="H165" s="4" t="s">
        <v>318</v>
      </c>
      <c r="I165" s="4" t="s">
        <v>612</v>
      </c>
      <c r="J165" s="4" t="s">
        <v>613</v>
      </c>
      <c r="K165" s="4" t="s">
        <v>134</v>
      </c>
      <c r="L165" s="4" t="s">
        <v>614</v>
      </c>
      <c r="M165" s="4" t="s">
        <v>8</v>
      </c>
      <c r="N165" s="4" t="s">
        <v>9</v>
      </c>
      <c r="O165" s="4" t="s">
        <v>10</v>
      </c>
      <c r="P165" s="4" t="s">
        <v>131</v>
      </c>
    </row>
    <row r="166" spans="1:16">
      <c r="A166" s="5" t="s">
        <v>264</v>
      </c>
      <c r="B166" s="7">
        <v>1</v>
      </c>
      <c r="C166" s="5" t="s">
        <v>572</v>
      </c>
      <c r="D166" s="7">
        <v>2</v>
      </c>
      <c r="E166" s="7">
        <v>4</v>
      </c>
      <c r="F166" s="6">
        <v>1</v>
      </c>
      <c r="G166" s="8" t="s">
        <v>540</v>
      </c>
      <c r="H166" s="8" t="s">
        <v>330</v>
      </c>
      <c r="I166" s="8" t="s">
        <v>547</v>
      </c>
      <c r="J166" s="8" t="s">
        <v>265</v>
      </c>
      <c r="K166" s="7">
        <v>1</v>
      </c>
      <c r="L166" s="6">
        <v>1</v>
      </c>
      <c r="M166" s="7">
        <v>100</v>
      </c>
      <c r="N166" s="7">
        <v>100</v>
      </c>
      <c r="O166" s="7">
        <v>100</v>
      </c>
      <c r="P166" s="6">
        <v>0.58340001106262207</v>
      </c>
    </row>
    <row r="169" spans="1:16">
      <c r="A169" s="27" t="s">
        <v>627</v>
      </c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</row>
    <row r="170" spans="1:16">
      <c r="A170" s="4" t="s">
        <v>0</v>
      </c>
      <c r="B170" s="4" t="s">
        <v>62</v>
      </c>
      <c r="C170" s="4" t="s">
        <v>628</v>
      </c>
      <c r="D170" s="4" t="s">
        <v>629</v>
      </c>
      <c r="E170" s="4" t="s">
        <v>630</v>
      </c>
      <c r="F170" s="4" t="s">
        <v>631</v>
      </c>
      <c r="G170" s="4" t="s">
        <v>632</v>
      </c>
      <c r="H170" s="4" t="s">
        <v>334</v>
      </c>
      <c r="I170" s="4" t="s">
        <v>633</v>
      </c>
      <c r="J170" s="4" t="s">
        <v>337</v>
      </c>
      <c r="K170" s="4" t="s">
        <v>339</v>
      </c>
      <c r="L170" s="4" t="s">
        <v>340</v>
      </c>
    </row>
    <row r="171" spans="1:16">
      <c r="A171" s="5" t="s">
        <v>53</v>
      </c>
      <c r="B171" s="5" t="s">
        <v>144</v>
      </c>
      <c r="C171" s="5" t="s">
        <v>1631</v>
      </c>
      <c r="D171" s="5" t="s">
        <v>1631</v>
      </c>
      <c r="E171" s="7">
        <v>6</v>
      </c>
      <c r="F171" s="7">
        <v>1</v>
      </c>
      <c r="G171" s="5" t="s">
        <v>1911</v>
      </c>
      <c r="H171" s="5" t="s">
        <v>708</v>
      </c>
      <c r="I171" s="5" t="s">
        <v>1912</v>
      </c>
      <c r="J171" s="7">
        <v>18003877</v>
      </c>
      <c r="K171" s="5" t="s">
        <v>351</v>
      </c>
      <c r="L171" s="5" t="s">
        <v>352</v>
      </c>
    </row>
    <row r="172" spans="1:16">
      <c r="A172" s="5" t="s">
        <v>53</v>
      </c>
      <c r="B172" s="5" t="s">
        <v>144</v>
      </c>
      <c r="C172" s="5" t="s">
        <v>1676</v>
      </c>
      <c r="D172" s="5" t="s">
        <v>1676</v>
      </c>
      <c r="E172" s="7">
        <v>4</v>
      </c>
      <c r="F172" s="7">
        <v>1</v>
      </c>
      <c r="G172" s="5" t="s">
        <v>1911</v>
      </c>
      <c r="H172" s="5" t="s">
        <v>357</v>
      </c>
      <c r="I172" s="5" t="s">
        <v>1649</v>
      </c>
      <c r="J172" s="7">
        <v>18003133</v>
      </c>
      <c r="K172" s="5" t="s">
        <v>351</v>
      </c>
      <c r="L172" s="5" t="s">
        <v>352</v>
      </c>
    </row>
    <row r="173" spans="1:16">
      <c r="A173" s="5" t="s">
        <v>53</v>
      </c>
      <c r="B173" s="5" t="s">
        <v>144</v>
      </c>
      <c r="C173" s="5" t="s">
        <v>1643</v>
      </c>
      <c r="D173" s="5" t="s">
        <v>1643</v>
      </c>
      <c r="E173" s="7">
        <v>2</v>
      </c>
      <c r="F173" s="7">
        <v>1</v>
      </c>
      <c r="G173" s="5" t="s">
        <v>1911</v>
      </c>
      <c r="H173" s="5" t="s">
        <v>727</v>
      </c>
      <c r="I173" s="5" t="s">
        <v>1913</v>
      </c>
      <c r="J173" s="7">
        <v>18002333</v>
      </c>
      <c r="K173" s="5" t="s">
        <v>351</v>
      </c>
      <c r="L173" s="5" t="s">
        <v>352</v>
      </c>
    </row>
    <row r="174" spans="1:16">
      <c r="A174" s="5" t="s">
        <v>53</v>
      </c>
      <c r="B174" s="5" t="s">
        <v>144</v>
      </c>
      <c r="C174" s="5" t="s">
        <v>1639</v>
      </c>
      <c r="D174" s="5" t="s">
        <v>1639</v>
      </c>
      <c r="E174" s="7">
        <v>2</v>
      </c>
      <c r="F174" s="7">
        <v>1</v>
      </c>
      <c r="G174" s="5" t="s">
        <v>1911</v>
      </c>
      <c r="H174" s="5" t="s">
        <v>541</v>
      </c>
      <c r="I174" s="5" t="s">
        <v>1646</v>
      </c>
      <c r="J174" s="7">
        <v>20010241</v>
      </c>
      <c r="K174" s="5" t="s">
        <v>351</v>
      </c>
      <c r="L174" s="5" t="s">
        <v>352</v>
      </c>
    </row>
    <row r="175" spans="1:16">
      <c r="A175" s="5" t="s">
        <v>53</v>
      </c>
      <c r="B175" s="5" t="s">
        <v>144</v>
      </c>
      <c r="C175" s="5" t="s">
        <v>1676</v>
      </c>
      <c r="D175" s="5" t="s">
        <v>1676</v>
      </c>
      <c r="E175" s="7">
        <v>2</v>
      </c>
      <c r="F175" s="7">
        <v>1</v>
      </c>
      <c r="G175" s="5" t="s">
        <v>1911</v>
      </c>
      <c r="H175" s="5" t="s">
        <v>390</v>
      </c>
      <c r="I175" s="5" t="s">
        <v>1653</v>
      </c>
      <c r="J175" s="7">
        <v>18003521</v>
      </c>
      <c r="K175" s="5" t="s">
        <v>351</v>
      </c>
      <c r="L175" s="5" t="s">
        <v>369</v>
      </c>
    </row>
    <row r="176" spans="1:16">
      <c r="A176" s="5" t="s">
        <v>53</v>
      </c>
      <c r="B176" s="5" t="s">
        <v>144</v>
      </c>
      <c r="C176" s="5" t="s">
        <v>1676</v>
      </c>
      <c r="D176" s="5" t="s">
        <v>1676</v>
      </c>
      <c r="E176" s="7">
        <v>2</v>
      </c>
      <c r="F176" s="7">
        <v>1</v>
      </c>
      <c r="G176" s="5" t="s">
        <v>1911</v>
      </c>
      <c r="H176" s="5" t="s">
        <v>703</v>
      </c>
      <c r="I176" s="5" t="s">
        <v>1914</v>
      </c>
      <c r="J176" s="7">
        <v>18003465</v>
      </c>
      <c r="K176" s="5" t="s">
        <v>351</v>
      </c>
      <c r="L176" s="5" t="s">
        <v>369</v>
      </c>
    </row>
    <row r="177" spans="1:12">
      <c r="A177" s="5" t="s">
        <v>53</v>
      </c>
      <c r="B177" s="5" t="s">
        <v>144</v>
      </c>
      <c r="C177" s="5" t="s">
        <v>1631</v>
      </c>
      <c r="D177" s="5" t="s">
        <v>1631</v>
      </c>
      <c r="E177" s="7">
        <v>2</v>
      </c>
      <c r="F177" s="7">
        <v>1</v>
      </c>
      <c r="G177" s="5" t="s">
        <v>1911</v>
      </c>
      <c r="H177" s="5" t="s">
        <v>674</v>
      </c>
      <c r="I177" s="5" t="s">
        <v>1915</v>
      </c>
      <c r="J177" s="7">
        <v>13501398</v>
      </c>
      <c r="K177" s="5" t="s">
        <v>351</v>
      </c>
      <c r="L177" s="5" t="s">
        <v>369</v>
      </c>
    </row>
    <row r="178" spans="1:12">
      <c r="A178" s="5" t="s">
        <v>53</v>
      </c>
      <c r="B178" s="5" t="s">
        <v>144</v>
      </c>
      <c r="C178" s="5" t="s">
        <v>1916</v>
      </c>
      <c r="D178" s="5" t="s">
        <v>1916</v>
      </c>
      <c r="E178" s="7">
        <v>2</v>
      </c>
      <c r="F178" s="7">
        <v>1</v>
      </c>
      <c r="G178" s="5" t="s">
        <v>1911</v>
      </c>
      <c r="H178" s="5" t="s">
        <v>746</v>
      </c>
      <c r="I178" s="5" t="s">
        <v>1917</v>
      </c>
      <c r="J178" s="7">
        <v>20003202</v>
      </c>
      <c r="K178" s="5" t="s">
        <v>351</v>
      </c>
      <c r="L178" s="5" t="s">
        <v>352</v>
      </c>
    </row>
    <row r="181" spans="1:12">
      <c r="A181" s="27" t="s">
        <v>634</v>
      </c>
      <c r="B181" s="28"/>
      <c r="C181" s="28"/>
    </row>
    <row r="182" spans="1:12">
      <c r="A182" s="4" t="s">
        <v>62</v>
      </c>
      <c r="B182" s="4" t="s">
        <v>63</v>
      </c>
      <c r="C182" s="4" t="s">
        <v>635</v>
      </c>
    </row>
    <row r="183" spans="1:12">
      <c r="A183" s="5" t="s">
        <v>1728</v>
      </c>
      <c r="B183" s="7">
        <v>1</v>
      </c>
      <c r="C183" s="5" t="s">
        <v>1729</v>
      </c>
    </row>
    <row r="184" spans="1:12">
      <c r="A184" s="5" t="s">
        <v>1730</v>
      </c>
      <c r="B184" s="7">
        <v>1</v>
      </c>
      <c r="C184" s="5" t="s">
        <v>1729</v>
      </c>
    </row>
    <row r="185" spans="1:12">
      <c r="A185" s="5" t="s">
        <v>1731</v>
      </c>
      <c r="B185" s="7">
        <v>1</v>
      </c>
      <c r="C185" s="5" t="s">
        <v>1729</v>
      </c>
    </row>
    <row r="186" spans="1:12">
      <c r="A186" s="5" t="s">
        <v>1732</v>
      </c>
      <c r="B186" s="7">
        <v>1</v>
      </c>
      <c r="C186" s="5" t="s">
        <v>1729</v>
      </c>
    </row>
    <row r="187" spans="1:12">
      <c r="A187" s="5" t="s">
        <v>1733</v>
      </c>
      <c r="B187" s="7">
        <v>1</v>
      </c>
      <c r="C187" s="5" t="s">
        <v>1729</v>
      </c>
    </row>
    <row r="188" spans="1:12">
      <c r="A188" s="5" t="s">
        <v>1734</v>
      </c>
      <c r="B188" s="7">
        <v>1</v>
      </c>
      <c r="C188" s="5" t="s">
        <v>1729</v>
      </c>
    </row>
    <row r="189" spans="1:12">
      <c r="A189" s="5" t="s">
        <v>1735</v>
      </c>
      <c r="B189" s="7">
        <v>1</v>
      </c>
      <c r="C189" s="5" t="s">
        <v>1729</v>
      </c>
    </row>
    <row r="190" spans="1:12">
      <c r="A190" s="5" t="s">
        <v>1736</v>
      </c>
      <c r="B190" s="7">
        <v>1</v>
      </c>
      <c r="C190" s="5" t="s">
        <v>1729</v>
      </c>
    </row>
    <row r="191" spans="1:12">
      <c r="A191" s="5" t="s">
        <v>1737</v>
      </c>
      <c r="B191" s="7">
        <v>1</v>
      </c>
      <c r="C191" s="5" t="s">
        <v>1729</v>
      </c>
    </row>
    <row r="192" spans="1:12">
      <c r="A192" s="5" t="s">
        <v>1738</v>
      </c>
      <c r="B192" s="7">
        <v>1</v>
      </c>
      <c r="C192" s="5" t="s">
        <v>1729</v>
      </c>
    </row>
    <row r="193" spans="1:3">
      <c r="A193" s="5" t="s">
        <v>1739</v>
      </c>
      <c r="B193" s="7">
        <v>1</v>
      </c>
      <c r="C193" s="5" t="s">
        <v>1729</v>
      </c>
    </row>
    <row r="194" spans="1:3">
      <c r="A194" s="5" t="s">
        <v>1740</v>
      </c>
      <c r="B194" s="7">
        <v>1</v>
      </c>
      <c r="C194" s="5" t="s">
        <v>1729</v>
      </c>
    </row>
    <row r="195" spans="1:3">
      <c r="A195" s="5" t="s">
        <v>1741</v>
      </c>
      <c r="B195" s="7">
        <v>1</v>
      </c>
      <c r="C195" s="5" t="s">
        <v>1729</v>
      </c>
    </row>
    <row r="196" spans="1:3">
      <c r="A196" s="5" t="s">
        <v>1742</v>
      </c>
      <c r="B196" s="7">
        <v>1</v>
      </c>
      <c r="C196" s="5" t="s">
        <v>1729</v>
      </c>
    </row>
    <row r="197" spans="1:3">
      <c r="A197" s="5" t="s">
        <v>1743</v>
      </c>
      <c r="B197" s="7">
        <v>1</v>
      </c>
      <c r="C197" s="5" t="s">
        <v>1729</v>
      </c>
    </row>
    <row r="198" spans="1:3">
      <c r="A198" s="5" t="s">
        <v>1744</v>
      </c>
      <c r="B198" s="7">
        <v>1</v>
      </c>
      <c r="C198" s="5" t="s">
        <v>1729</v>
      </c>
    </row>
    <row r="199" spans="1:3">
      <c r="A199" s="5" t="s">
        <v>1745</v>
      </c>
      <c r="B199" s="7">
        <v>1</v>
      </c>
      <c r="C199" s="5" t="s">
        <v>1729</v>
      </c>
    </row>
    <row r="200" spans="1:3">
      <c r="A200" s="5" t="s">
        <v>1746</v>
      </c>
      <c r="B200" s="7">
        <v>1</v>
      </c>
      <c r="C200" s="5" t="s">
        <v>1729</v>
      </c>
    </row>
    <row r="201" spans="1:3">
      <c r="A201" s="5" t="s">
        <v>1747</v>
      </c>
      <c r="B201" s="7">
        <v>1</v>
      </c>
      <c r="C201" s="5" t="s">
        <v>1729</v>
      </c>
    </row>
    <row r="202" spans="1:3">
      <c r="A202" s="5" t="s">
        <v>1748</v>
      </c>
      <c r="B202" s="7">
        <v>1</v>
      </c>
      <c r="C202" s="5" t="s">
        <v>1729</v>
      </c>
    </row>
    <row r="203" spans="1:3">
      <c r="A203" s="5" t="s">
        <v>1749</v>
      </c>
      <c r="B203" s="7">
        <v>1</v>
      </c>
      <c r="C203" s="5" t="s">
        <v>1729</v>
      </c>
    </row>
    <row r="204" spans="1:3">
      <c r="A204" s="5" t="s">
        <v>1750</v>
      </c>
      <c r="B204" s="7">
        <v>1</v>
      </c>
      <c r="C204" s="5" t="s">
        <v>1729</v>
      </c>
    </row>
    <row r="205" spans="1:3">
      <c r="A205" s="5" t="s">
        <v>1751</v>
      </c>
      <c r="B205" s="7">
        <v>1</v>
      </c>
      <c r="C205" s="5" t="s">
        <v>1729</v>
      </c>
    </row>
    <row r="206" spans="1:3">
      <c r="A206" s="5" t="s">
        <v>1752</v>
      </c>
      <c r="B206" s="7">
        <v>1</v>
      </c>
      <c r="C206" s="5" t="s">
        <v>1729</v>
      </c>
    </row>
    <row r="207" spans="1:3">
      <c r="A207" s="5" t="s">
        <v>1753</v>
      </c>
      <c r="B207" s="7">
        <v>1</v>
      </c>
      <c r="C207" s="5" t="s">
        <v>1729</v>
      </c>
    </row>
    <row r="208" spans="1:3">
      <c r="A208" s="5" t="s">
        <v>1754</v>
      </c>
      <c r="B208" s="7">
        <v>1</v>
      </c>
      <c r="C208" s="5" t="s">
        <v>1729</v>
      </c>
    </row>
    <row r="209" spans="1:3">
      <c r="A209" s="5" t="s">
        <v>1755</v>
      </c>
      <c r="B209" s="7">
        <v>1</v>
      </c>
      <c r="C209" s="5" t="s">
        <v>1729</v>
      </c>
    </row>
    <row r="210" spans="1:3">
      <c r="A210" s="5" t="s">
        <v>1756</v>
      </c>
      <c r="B210" s="7">
        <v>1</v>
      </c>
      <c r="C210" s="5" t="s">
        <v>1729</v>
      </c>
    </row>
    <row r="211" spans="1:3">
      <c r="A211" s="5" t="s">
        <v>1757</v>
      </c>
      <c r="B211" s="7">
        <v>1</v>
      </c>
      <c r="C211" s="5" t="s">
        <v>1729</v>
      </c>
    </row>
    <row r="212" spans="1:3">
      <c r="A212" s="5" t="s">
        <v>1758</v>
      </c>
      <c r="B212" s="7">
        <v>1</v>
      </c>
      <c r="C212" s="5" t="s">
        <v>1729</v>
      </c>
    </row>
    <row r="213" spans="1:3">
      <c r="A213" s="5" t="s">
        <v>1918</v>
      </c>
      <c r="B213" s="7">
        <v>1463</v>
      </c>
      <c r="C213" s="5" t="s">
        <v>1729</v>
      </c>
    </row>
    <row r="214" spans="1:3">
      <c r="A214" s="5" t="s">
        <v>1919</v>
      </c>
      <c r="B214" s="7">
        <v>1463</v>
      </c>
      <c r="C214" s="5" t="s">
        <v>1729</v>
      </c>
    </row>
    <row r="215" spans="1:3">
      <c r="A215" s="5" t="s">
        <v>1760</v>
      </c>
      <c r="B215" s="7">
        <v>1</v>
      </c>
      <c r="C215" s="5" t="s">
        <v>1729</v>
      </c>
    </row>
    <row r="216" spans="1:3">
      <c r="A216" s="5" t="s">
        <v>1761</v>
      </c>
      <c r="B216" s="7">
        <v>1</v>
      </c>
      <c r="C216" s="5" t="s">
        <v>1729</v>
      </c>
    </row>
    <row r="217" spans="1:3">
      <c r="A217" s="5" t="s">
        <v>1762</v>
      </c>
      <c r="B217" s="7">
        <v>1</v>
      </c>
      <c r="C217" s="5" t="s">
        <v>1729</v>
      </c>
    </row>
    <row r="218" spans="1:3">
      <c r="A218" s="5" t="s">
        <v>1763</v>
      </c>
      <c r="B218" s="7">
        <v>1</v>
      </c>
      <c r="C218" s="5" t="s">
        <v>1729</v>
      </c>
    </row>
    <row r="219" spans="1:3">
      <c r="A219" s="5" t="s">
        <v>1764</v>
      </c>
      <c r="B219" s="7">
        <v>1</v>
      </c>
      <c r="C219" s="5" t="s">
        <v>1729</v>
      </c>
    </row>
    <row r="220" spans="1:3">
      <c r="A220" s="5" t="s">
        <v>1765</v>
      </c>
      <c r="B220" s="7">
        <v>1</v>
      </c>
      <c r="C220" s="5" t="s">
        <v>1729</v>
      </c>
    </row>
    <row r="221" spans="1:3">
      <c r="A221" s="5" t="s">
        <v>1766</v>
      </c>
      <c r="B221" s="7">
        <v>1</v>
      </c>
      <c r="C221" s="5" t="s">
        <v>1729</v>
      </c>
    </row>
    <row r="222" spans="1:3">
      <c r="A222" s="5" t="s">
        <v>1767</v>
      </c>
      <c r="B222" s="7">
        <v>1</v>
      </c>
      <c r="C222" s="5" t="s">
        <v>1729</v>
      </c>
    </row>
    <row r="223" spans="1:3">
      <c r="A223" s="5" t="s">
        <v>1768</v>
      </c>
      <c r="B223" s="7">
        <v>1</v>
      </c>
      <c r="C223" s="5" t="s">
        <v>1729</v>
      </c>
    </row>
    <row r="224" spans="1:3">
      <c r="A224" s="5" t="s">
        <v>1769</v>
      </c>
      <c r="B224" s="7">
        <v>1</v>
      </c>
      <c r="C224" s="5" t="s">
        <v>1729</v>
      </c>
    </row>
    <row r="225" spans="1:3">
      <c r="A225" s="5" t="s">
        <v>1770</v>
      </c>
      <c r="B225" s="7">
        <v>1</v>
      </c>
      <c r="C225" s="5" t="s">
        <v>1729</v>
      </c>
    </row>
    <row r="226" spans="1:3">
      <c r="A226" s="5" t="s">
        <v>1771</v>
      </c>
      <c r="B226" s="7">
        <v>1</v>
      </c>
      <c r="C226" s="5" t="s">
        <v>1729</v>
      </c>
    </row>
    <row r="227" spans="1:3">
      <c r="A227" s="5" t="s">
        <v>1772</v>
      </c>
      <c r="B227" s="7">
        <v>1</v>
      </c>
      <c r="C227" s="5" t="s">
        <v>1729</v>
      </c>
    </row>
    <row r="228" spans="1:3">
      <c r="A228" s="5" t="s">
        <v>1773</v>
      </c>
      <c r="B228" s="7">
        <v>1</v>
      </c>
      <c r="C228" s="5" t="s">
        <v>1729</v>
      </c>
    </row>
    <row r="229" spans="1:3">
      <c r="A229" s="5" t="s">
        <v>1774</v>
      </c>
      <c r="B229" s="7">
        <v>1</v>
      </c>
      <c r="C229" s="5" t="s">
        <v>1729</v>
      </c>
    </row>
    <row r="230" spans="1:3">
      <c r="A230" s="5" t="s">
        <v>1775</v>
      </c>
      <c r="B230" s="7">
        <v>1</v>
      </c>
      <c r="C230" s="5" t="s">
        <v>1729</v>
      </c>
    </row>
    <row r="231" spans="1:3">
      <c r="A231" s="5" t="s">
        <v>1776</v>
      </c>
      <c r="B231" s="7">
        <v>1</v>
      </c>
      <c r="C231" s="5" t="s">
        <v>1729</v>
      </c>
    </row>
    <row r="232" spans="1:3">
      <c r="A232" s="5" t="s">
        <v>1777</v>
      </c>
      <c r="B232" s="7">
        <v>1</v>
      </c>
      <c r="C232" s="5" t="s">
        <v>1729</v>
      </c>
    </row>
    <row r="233" spans="1:3">
      <c r="A233" s="5" t="s">
        <v>1778</v>
      </c>
      <c r="B233" s="7">
        <v>1</v>
      </c>
      <c r="C233" s="5" t="s">
        <v>1729</v>
      </c>
    </row>
    <row r="234" spans="1:3">
      <c r="A234" s="5" t="s">
        <v>1779</v>
      </c>
      <c r="B234" s="7">
        <v>1</v>
      </c>
      <c r="C234" s="5" t="s">
        <v>1729</v>
      </c>
    </row>
    <row r="235" spans="1:3">
      <c r="A235" s="5" t="s">
        <v>1780</v>
      </c>
      <c r="B235" s="7">
        <v>1</v>
      </c>
      <c r="C235" s="5" t="s">
        <v>1729</v>
      </c>
    </row>
    <row r="236" spans="1:3">
      <c r="A236" s="5" t="s">
        <v>1781</v>
      </c>
      <c r="B236" s="7">
        <v>1</v>
      </c>
      <c r="C236" s="5" t="s">
        <v>1729</v>
      </c>
    </row>
    <row r="237" spans="1:3">
      <c r="A237" s="5" t="s">
        <v>1782</v>
      </c>
      <c r="B237" s="7">
        <v>1</v>
      </c>
      <c r="C237" s="5" t="s">
        <v>1729</v>
      </c>
    </row>
    <row r="238" spans="1:3">
      <c r="A238" s="5" t="s">
        <v>1783</v>
      </c>
      <c r="B238" s="7">
        <v>1</v>
      </c>
      <c r="C238" s="5" t="s">
        <v>1729</v>
      </c>
    </row>
    <row r="239" spans="1:3">
      <c r="A239" s="5" t="s">
        <v>1784</v>
      </c>
      <c r="B239" s="7">
        <v>1</v>
      </c>
      <c r="C239" s="5" t="s">
        <v>1729</v>
      </c>
    </row>
    <row r="240" spans="1:3">
      <c r="A240" s="5" t="s">
        <v>1785</v>
      </c>
      <c r="B240" s="7">
        <v>1</v>
      </c>
      <c r="C240" s="5" t="s">
        <v>1729</v>
      </c>
    </row>
    <row r="241" spans="1:3">
      <c r="A241" s="5" t="s">
        <v>1786</v>
      </c>
      <c r="B241" s="7">
        <v>1</v>
      </c>
      <c r="C241" s="5" t="s">
        <v>1729</v>
      </c>
    </row>
    <row r="242" spans="1:3">
      <c r="A242" s="5" t="s">
        <v>1787</v>
      </c>
      <c r="B242" s="7">
        <v>1</v>
      </c>
      <c r="C242" s="5" t="s">
        <v>1729</v>
      </c>
    </row>
    <row r="243" spans="1:3">
      <c r="A243" s="5" t="s">
        <v>1788</v>
      </c>
      <c r="B243" s="7">
        <v>1</v>
      </c>
      <c r="C243" s="5" t="s">
        <v>1729</v>
      </c>
    </row>
    <row r="244" spans="1:3">
      <c r="A244" s="5" t="s">
        <v>1789</v>
      </c>
      <c r="B244" s="7">
        <v>1</v>
      </c>
      <c r="C244" s="5" t="s">
        <v>1729</v>
      </c>
    </row>
    <row r="245" spans="1:3">
      <c r="A245" s="5" t="s">
        <v>1790</v>
      </c>
      <c r="B245" s="7">
        <v>1</v>
      </c>
      <c r="C245" s="5" t="s">
        <v>1729</v>
      </c>
    </row>
    <row r="246" spans="1:3">
      <c r="A246" s="5" t="s">
        <v>1791</v>
      </c>
      <c r="B246" s="7">
        <v>1</v>
      </c>
      <c r="C246" s="5" t="s">
        <v>1729</v>
      </c>
    </row>
    <row r="247" spans="1:3">
      <c r="A247" s="5" t="s">
        <v>1792</v>
      </c>
      <c r="B247" s="7">
        <v>1</v>
      </c>
      <c r="C247" s="5" t="s">
        <v>1729</v>
      </c>
    </row>
    <row r="248" spans="1:3">
      <c r="A248" s="5" t="s">
        <v>1793</v>
      </c>
      <c r="B248" s="7">
        <v>1</v>
      </c>
      <c r="C248" s="5" t="s">
        <v>1729</v>
      </c>
    </row>
    <row r="249" spans="1:3">
      <c r="A249" s="5" t="s">
        <v>1794</v>
      </c>
      <c r="B249" s="7">
        <v>1</v>
      </c>
      <c r="C249" s="5" t="s">
        <v>1729</v>
      </c>
    </row>
    <row r="250" spans="1:3">
      <c r="A250" s="5" t="s">
        <v>1795</v>
      </c>
      <c r="B250" s="7">
        <v>1</v>
      </c>
      <c r="C250" s="5" t="s">
        <v>1729</v>
      </c>
    </row>
    <row r="251" spans="1:3">
      <c r="A251" s="5" t="s">
        <v>1796</v>
      </c>
      <c r="B251" s="7">
        <v>1</v>
      </c>
      <c r="C251" s="5" t="s">
        <v>1729</v>
      </c>
    </row>
    <row r="252" spans="1:3">
      <c r="A252" s="5" t="s">
        <v>1797</v>
      </c>
      <c r="B252" s="7">
        <v>1</v>
      </c>
      <c r="C252" s="5" t="s">
        <v>1729</v>
      </c>
    </row>
    <row r="253" spans="1:3">
      <c r="A253" s="5" t="s">
        <v>1798</v>
      </c>
      <c r="B253" s="7">
        <v>1</v>
      </c>
      <c r="C253" s="5" t="s">
        <v>1729</v>
      </c>
    </row>
    <row r="254" spans="1:3">
      <c r="A254" s="5" t="s">
        <v>1799</v>
      </c>
      <c r="B254" s="7">
        <v>1</v>
      </c>
      <c r="C254" s="5" t="s">
        <v>1729</v>
      </c>
    </row>
    <row r="255" spans="1:3">
      <c r="A255" s="5" t="s">
        <v>1800</v>
      </c>
      <c r="B255" s="7">
        <v>1</v>
      </c>
      <c r="C255" s="5" t="s">
        <v>1729</v>
      </c>
    </row>
    <row r="256" spans="1:3">
      <c r="A256" s="5" t="s">
        <v>1801</v>
      </c>
      <c r="B256" s="7">
        <v>1</v>
      </c>
      <c r="C256" s="5" t="s">
        <v>1729</v>
      </c>
    </row>
    <row r="257" spans="1:3">
      <c r="A257" s="5" t="s">
        <v>1802</v>
      </c>
      <c r="B257" s="7">
        <v>1</v>
      </c>
      <c r="C257" s="5" t="s">
        <v>1729</v>
      </c>
    </row>
    <row r="258" spans="1:3">
      <c r="A258" s="5" t="s">
        <v>1803</v>
      </c>
      <c r="B258" s="7">
        <v>1</v>
      </c>
      <c r="C258" s="5" t="s">
        <v>1729</v>
      </c>
    </row>
    <row r="259" spans="1:3">
      <c r="A259" s="5" t="s">
        <v>1804</v>
      </c>
      <c r="B259" s="7">
        <v>1</v>
      </c>
      <c r="C259" s="5" t="s">
        <v>1729</v>
      </c>
    </row>
    <row r="260" spans="1:3">
      <c r="A260" s="5" t="s">
        <v>1805</v>
      </c>
      <c r="B260" s="7">
        <v>1</v>
      </c>
      <c r="C260" s="5" t="s">
        <v>1729</v>
      </c>
    </row>
    <row r="261" spans="1:3">
      <c r="A261" s="5" t="s">
        <v>1806</v>
      </c>
      <c r="B261" s="7">
        <v>1</v>
      </c>
      <c r="C261" s="5" t="s">
        <v>1729</v>
      </c>
    </row>
    <row r="262" spans="1:3">
      <c r="A262" s="5" t="s">
        <v>1807</v>
      </c>
      <c r="B262" s="7">
        <v>1</v>
      </c>
      <c r="C262" s="5" t="s">
        <v>1729</v>
      </c>
    </row>
    <row r="263" spans="1:3">
      <c r="A263" s="5" t="s">
        <v>1808</v>
      </c>
      <c r="B263" s="7">
        <v>1</v>
      </c>
      <c r="C263" s="5" t="s">
        <v>1729</v>
      </c>
    </row>
    <row r="264" spans="1:3">
      <c r="A264" s="5" t="s">
        <v>1809</v>
      </c>
      <c r="B264" s="7">
        <v>1</v>
      </c>
      <c r="C264" s="5" t="s">
        <v>1729</v>
      </c>
    </row>
    <row r="265" spans="1:3">
      <c r="A265" s="5" t="s">
        <v>1810</v>
      </c>
      <c r="B265" s="7">
        <v>1</v>
      </c>
      <c r="C265" s="5" t="s">
        <v>1729</v>
      </c>
    </row>
    <row r="266" spans="1:3">
      <c r="A266" s="5" t="s">
        <v>1811</v>
      </c>
      <c r="B266" s="7">
        <v>1</v>
      </c>
      <c r="C266" s="5" t="s">
        <v>1729</v>
      </c>
    </row>
    <row r="267" spans="1:3">
      <c r="A267" s="5" t="s">
        <v>1812</v>
      </c>
      <c r="B267" s="7">
        <v>1</v>
      </c>
      <c r="C267" s="5" t="s">
        <v>1729</v>
      </c>
    </row>
    <row r="268" spans="1:3">
      <c r="A268" s="5" t="s">
        <v>1813</v>
      </c>
      <c r="B268" s="7">
        <v>1</v>
      </c>
      <c r="C268" s="5" t="s">
        <v>1729</v>
      </c>
    </row>
    <row r="269" spans="1:3">
      <c r="A269" s="5" t="s">
        <v>1814</v>
      </c>
      <c r="B269" s="7">
        <v>1</v>
      </c>
      <c r="C269" s="5" t="s">
        <v>1729</v>
      </c>
    </row>
    <row r="270" spans="1:3">
      <c r="A270" s="5" t="s">
        <v>1815</v>
      </c>
      <c r="B270" s="7">
        <v>1</v>
      </c>
      <c r="C270" s="5" t="s">
        <v>1729</v>
      </c>
    </row>
    <row r="271" spans="1:3">
      <c r="A271" s="5" t="s">
        <v>1816</v>
      </c>
      <c r="B271" s="7">
        <v>1</v>
      </c>
      <c r="C271" s="5" t="s">
        <v>1729</v>
      </c>
    </row>
    <row r="272" spans="1:3">
      <c r="A272" s="5" t="s">
        <v>1817</v>
      </c>
      <c r="B272" s="7">
        <v>1</v>
      </c>
      <c r="C272" s="5" t="s">
        <v>1729</v>
      </c>
    </row>
    <row r="273" spans="1:3">
      <c r="A273" s="5" t="s">
        <v>1818</v>
      </c>
      <c r="B273" s="7">
        <v>1</v>
      </c>
      <c r="C273" s="5" t="s">
        <v>1729</v>
      </c>
    </row>
    <row r="274" spans="1:3">
      <c r="A274" s="5" t="s">
        <v>1819</v>
      </c>
      <c r="B274" s="7">
        <v>1</v>
      </c>
      <c r="C274" s="5" t="s">
        <v>1729</v>
      </c>
    </row>
    <row r="275" spans="1:3">
      <c r="A275" s="5" t="s">
        <v>1820</v>
      </c>
      <c r="B275" s="7">
        <v>1</v>
      </c>
      <c r="C275" s="5" t="s">
        <v>1729</v>
      </c>
    </row>
    <row r="276" spans="1:3">
      <c r="A276" s="5" t="s">
        <v>1821</v>
      </c>
      <c r="B276" s="7">
        <v>1</v>
      </c>
      <c r="C276" s="5" t="s">
        <v>1729</v>
      </c>
    </row>
    <row r="277" spans="1:3">
      <c r="A277" s="5" t="s">
        <v>1822</v>
      </c>
      <c r="B277" s="7">
        <v>1</v>
      </c>
      <c r="C277" s="5" t="s">
        <v>1729</v>
      </c>
    </row>
    <row r="278" spans="1:3">
      <c r="A278" s="5" t="s">
        <v>1823</v>
      </c>
      <c r="B278" s="7">
        <v>1</v>
      </c>
      <c r="C278" s="5" t="s">
        <v>1729</v>
      </c>
    </row>
    <row r="279" spans="1:3">
      <c r="A279" s="5" t="s">
        <v>1824</v>
      </c>
      <c r="B279" s="7">
        <v>1</v>
      </c>
      <c r="C279" s="5" t="s">
        <v>1729</v>
      </c>
    </row>
    <row r="280" spans="1:3">
      <c r="A280" s="5" t="s">
        <v>1825</v>
      </c>
      <c r="B280" s="7">
        <v>1</v>
      </c>
      <c r="C280" s="5" t="s">
        <v>1729</v>
      </c>
    </row>
    <row r="281" spans="1:3">
      <c r="A281" s="5" t="s">
        <v>1826</v>
      </c>
      <c r="B281" s="7">
        <v>1</v>
      </c>
      <c r="C281" s="5" t="s">
        <v>1729</v>
      </c>
    </row>
    <row r="282" spans="1:3">
      <c r="A282" s="5" t="s">
        <v>1827</v>
      </c>
      <c r="B282" s="7">
        <v>1</v>
      </c>
      <c r="C282" s="5" t="s">
        <v>1729</v>
      </c>
    </row>
    <row r="283" spans="1:3">
      <c r="A283" s="5" t="s">
        <v>1828</v>
      </c>
      <c r="B283" s="7">
        <v>1</v>
      </c>
      <c r="C283" s="5" t="s">
        <v>1729</v>
      </c>
    </row>
    <row r="284" spans="1:3">
      <c r="A284" s="5" t="s">
        <v>1829</v>
      </c>
      <c r="B284" s="7">
        <v>1</v>
      </c>
      <c r="C284" s="5" t="s">
        <v>1729</v>
      </c>
    </row>
    <row r="285" spans="1:3">
      <c r="A285" s="5" t="s">
        <v>1830</v>
      </c>
      <c r="B285" s="7">
        <v>1</v>
      </c>
      <c r="C285" s="5" t="s">
        <v>1729</v>
      </c>
    </row>
    <row r="286" spans="1:3">
      <c r="A286" s="5" t="s">
        <v>1831</v>
      </c>
      <c r="B286" s="7">
        <v>1</v>
      </c>
      <c r="C286" s="5" t="s">
        <v>1729</v>
      </c>
    </row>
    <row r="287" spans="1:3">
      <c r="A287" s="5" t="s">
        <v>1832</v>
      </c>
      <c r="B287" s="7">
        <v>1</v>
      </c>
      <c r="C287" s="5" t="s">
        <v>1729</v>
      </c>
    </row>
    <row r="288" spans="1:3">
      <c r="A288" s="5" t="s">
        <v>1833</v>
      </c>
      <c r="B288" s="7">
        <v>1</v>
      </c>
      <c r="C288" s="5" t="s">
        <v>1729</v>
      </c>
    </row>
    <row r="289" spans="1:3">
      <c r="A289" s="5" t="s">
        <v>1834</v>
      </c>
      <c r="B289" s="7">
        <v>1</v>
      </c>
      <c r="C289" s="5" t="s">
        <v>1729</v>
      </c>
    </row>
    <row r="290" spans="1:3">
      <c r="A290" s="5" t="s">
        <v>1835</v>
      </c>
      <c r="B290" s="7">
        <v>1</v>
      </c>
      <c r="C290" s="5" t="s">
        <v>1729</v>
      </c>
    </row>
    <row r="291" spans="1:3">
      <c r="A291" s="5" t="s">
        <v>1836</v>
      </c>
      <c r="B291" s="7">
        <v>1</v>
      </c>
      <c r="C291" s="5" t="s">
        <v>1729</v>
      </c>
    </row>
    <row r="292" spans="1:3">
      <c r="A292" s="5" t="s">
        <v>1837</v>
      </c>
      <c r="B292" s="7">
        <v>1</v>
      </c>
      <c r="C292" s="5" t="s">
        <v>1729</v>
      </c>
    </row>
    <row r="293" spans="1:3">
      <c r="A293" s="5" t="s">
        <v>1838</v>
      </c>
      <c r="B293" s="7">
        <v>1</v>
      </c>
      <c r="C293" s="5" t="s">
        <v>1729</v>
      </c>
    </row>
    <row r="294" spans="1:3">
      <c r="A294" s="5" t="s">
        <v>1839</v>
      </c>
      <c r="B294" s="7">
        <v>1</v>
      </c>
      <c r="C294" s="5" t="s">
        <v>1729</v>
      </c>
    </row>
    <row r="295" spans="1:3">
      <c r="A295" s="5" t="s">
        <v>1840</v>
      </c>
      <c r="B295" s="7">
        <v>1</v>
      </c>
      <c r="C295" s="5" t="s">
        <v>1729</v>
      </c>
    </row>
    <row r="296" spans="1:3">
      <c r="A296" s="5" t="s">
        <v>1841</v>
      </c>
      <c r="B296" s="7">
        <v>1</v>
      </c>
      <c r="C296" s="5" t="s">
        <v>1729</v>
      </c>
    </row>
    <row r="297" spans="1:3">
      <c r="A297" s="5" t="s">
        <v>1842</v>
      </c>
      <c r="B297" s="7">
        <v>1</v>
      </c>
      <c r="C297" s="5" t="s">
        <v>1729</v>
      </c>
    </row>
    <row r="298" spans="1:3">
      <c r="A298" s="5" t="s">
        <v>1843</v>
      </c>
      <c r="B298" s="7">
        <v>1</v>
      </c>
      <c r="C298" s="5" t="s">
        <v>1729</v>
      </c>
    </row>
    <row r="299" spans="1:3">
      <c r="A299" s="5" t="s">
        <v>1844</v>
      </c>
      <c r="B299" s="7">
        <v>1</v>
      </c>
      <c r="C299" s="5" t="s">
        <v>1729</v>
      </c>
    </row>
    <row r="300" spans="1:3">
      <c r="A300" s="5" t="s">
        <v>1845</v>
      </c>
      <c r="B300" s="7">
        <v>1</v>
      </c>
      <c r="C300" s="5" t="s">
        <v>1729</v>
      </c>
    </row>
  </sheetData>
  <mergeCells count="8">
    <mergeCell ref="A140:P140"/>
    <mergeCell ref="A169:L169"/>
    <mergeCell ref="A181:C181"/>
    <mergeCell ref="A2:W2"/>
    <mergeCell ref="A15:R15"/>
    <mergeCell ref="A103:E103"/>
    <mergeCell ref="A107:E107"/>
    <mergeCell ref="A112:P112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89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22" t="str">
        <f>HYPERLINK("#A"&amp;MATCH("campus",A8:A65536,0)+7,"campus")</f>
        <v>campus</v>
      </c>
      <c r="B4" s="7">
        <v>308</v>
      </c>
      <c r="C4" s="7">
        <v>5</v>
      </c>
      <c r="D4" s="7">
        <v>81</v>
      </c>
      <c r="E4" s="7">
        <v>17</v>
      </c>
      <c r="F4" s="6">
        <v>243.60000610351562</v>
      </c>
      <c r="G4" s="8" t="s">
        <v>567</v>
      </c>
      <c r="H4" s="8" t="s">
        <v>330</v>
      </c>
      <c r="I4" s="8" t="s">
        <v>1334</v>
      </c>
      <c r="J4" s="8" t="s">
        <v>230</v>
      </c>
      <c r="K4" s="7">
        <v>250</v>
      </c>
      <c r="L4" s="7">
        <v>0</v>
      </c>
      <c r="M4" s="7">
        <v>250</v>
      </c>
      <c r="N4" s="7">
        <v>0</v>
      </c>
      <c r="O4" s="6">
        <v>81.199996948242188</v>
      </c>
      <c r="P4" s="6">
        <v>81.199996948242188</v>
      </c>
      <c r="Q4" s="6">
        <v>81.199996948242188</v>
      </c>
      <c r="R4" s="7">
        <v>3292</v>
      </c>
      <c r="S4" s="7">
        <v>3082</v>
      </c>
      <c r="T4" s="7">
        <v>1</v>
      </c>
      <c r="U4" s="7">
        <v>3</v>
      </c>
      <c r="V4" s="5" t="s">
        <v>753</v>
      </c>
      <c r="W4" s="5" t="s">
        <v>754</v>
      </c>
    </row>
    <row r="5" spans="1:23">
      <c r="A5" s="22" t="str">
        <f>HYPERLINK("#A"&amp;MATCH("campus_nastran",A8:A65536,0)+7,"campus_nastran")</f>
        <v>campus_nastran</v>
      </c>
      <c r="B5" s="7">
        <v>308</v>
      </c>
      <c r="C5" s="7">
        <v>4</v>
      </c>
      <c r="D5" s="7">
        <v>78</v>
      </c>
      <c r="E5" s="7">
        <v>0</v>
      </c>
      <c r="F5" s="6">
        <v>250</v>
      </c>
      <c r="G5" s="8" t="s">
        <v>280</v>
      </c>
      <c r="H5" s="8" t="s">
        <v>330</v>
      </c>
      <c r="I5" s="8" t="s">
        <v>547</v>
      </c>
      <c r="J5" s="8" t="s">
        <v>238</v>
      </c>
      <c r="K5" s="7">
        <v>250</v>
      </c>
      <c r="L5" s="7">
        <v>0</v>
      </c>
      <c r="M5" s="7">
        <v>250</v>
      </c>
      <c r="N5" s="7">
        <v>0</v>
      </c>
      <c r="O5" s="6">
        <v>81.199996948242188</v>
      </c>
      <c r="P5" s="6">
        <v>81.199996948242188</v>
      </c>
      <c r="Q5" s="6">
        <v>81.199996948242188</v>
      </c>
      <c r="R5" s="7">
        <v>2625</v>
      </c>
      <c r="S5" s="7">
        <v>2479</v>
      </c>
      <c r="T5" s="7">
        <v>1</v>
      </c>
      <c r="U5" s="7">
        <v>3</v>
      </c>
      <c r="V5" s="5" t="s">
        <v>753</v>
      </c>
      <c r="W5" s="5" t="s">
        <v>754</v>
      </c>
    </row>
    <row r="6" spans="1:23">
      <c r="A6" s="22" t="str">
        <f>HYPERLINK("#A"&amp;MATCH("campus_patran",A8:A65536,0)+7,"campus_patran")</f>
        <v>campus_patran</v>
      </c>
      <c r="B6" s="7">
        <v>308</v>
      </c>
      <c r="C6" s="7">
        <v>1</v>
      </c>
      <c r="D6" s="7">
        <v>3</v>
      </c>
      <c r="E6" s="7">
        <v>0</v>
      </c>
      <c r="F6" s="6">
        <v>77</v>
      </c>
      <c r="G6" s="8" t="s">
        <v>567</v>
      </c>
      <c r="H6" s="8" t="s">
        <v>486</v>
      </c>
      <c r="I6" s="8" t="s">
        <v>1723</v>
      </c>
      <c r="J6" s="8" t="s">
        <v>239</v>
      </c>
      <c r="K6" s="7">
        <v>77</v>
      </c>
      <c r="L6" s="7">
        <v>0</v>
      </c>
      <c r="M6" s="7">
        <v>77</v>
      </c>
      <c r="N6" s="7">
        <v>0</v>
      </c>
      <c r="O6" s="6">
        <v>25</v>
      </c>
      <c r="P6" s="6">
        <v>25</v>
      </c>
      <c r="Q6" s="6">
        <v>25</v>
      </c>
      <c r="R6" s="7">
        <v>667</v>
      </c>
      <c r="S6" s="7">
        <v>603</v>
      </c>
      <c r="T6" s="7">
        <v>0</v>
      </c>
      <c r="U6" s="7">
        <v>1</v>
      </c>
      <c r="V6" s="5" t="s">
        <v>753</v>
      </c>
      <c r="W6" s="5" t="s">
        <v>754</v>
      </c>
    </row>
    <row r="9" spans="1:23">
      <c r="A9" s="27" t="s">
        <v>333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3">
      <c r="A10" s="4" t="s">
        <v>0</v>
      </c>
      <c r="B10" s="4" t="s">
        <v>62</v>
      </c>
      <c r="C10" s="4" t="s">
        <v>334</v>
      </c>
      <c r="D10" s="4" t="s">
        <v>335</v>
      </c>
      <c r="E10" s="4" t="s">
        <v>336</v>
      </c>
      <c r="F10" s="4" t="s">
        <v>337</v>
      </c>
      <c r="G10" s="4" t="s">
        <v>338</v>
      </c>
      <c r="H10" s="4" t="s">
        <v>339</v>
      </c>
      <c r="I10" s="4" t="s">
        <v>340</v>
      </c>
      <c r="J10" s="4" t="s">
        <v>123</v>
      </c>
      <c r="K10" s="4" t="s">
        <v>341</v>
      </c>
      <c r="L10" s="4" t="s">
        <v>342</v>
      </c>
      <c r="M10" s="4" t="s">
        <v>13</v>
      </c>
      <c r="N10" s="4" t="s">
        <v>343</v>
      </c>
      <c r="O10" s="4" t="s">
        <v>131</v>
      </c>
      <c r="P10" s="4" t="s">
        <v>326</v>
      </c>
      <c r="Q10" s="4" t="s">
        <v>344</v>
      </c>
      <c r="R10" s="4" t="s">
        <v>345</v>
      </c>
    </row>
    <row r="11" spans="1:23">
      <c r="A11" s="5" t="s">
        <v>30</v>
      </c>
      <c r="B11" s="5" t="s">
        <v>144</v>
      </c>
      <c r="C11" s="5" t="s">
        <v>643</v>
      </c>
      <c r="D11" s="5" t="s">
        <v>421</v>
      </c>
      <c r="E11" s="5" t="s">
        <v>644</v>
      </c>
      <c r="F11" s="7">
        <v>13501088</v>
      </c>
      <c r="G11" s="5" t="s">
        <v>755</v>
      </c>
      <c r="H11" s="5" t="s">
        <v>351</v>
      </c>
      <c r="I11" s="5" t="s">
        <v>352</v>
      </c>
      <c r="J11" s="6">
        <v>250</v>
      </c>
      <c r="K11" s="5" t="s">
        <v>1920</v>
      </c>
      <c r="L11" s="5" t="s">
        <v>1921</v>
      </c>
      <c r="M11" s="8" t="s">
        <v>636</v>
      </c>
      <c r="N11" s="8" t="s">
        <v>745</v>
      </c>
      <c r="O11" s="6">
        <v>2395.833251953125</v>
      </c>
      <c r="P11" s="6">
        <v>2395.833251953125</v>
      </c>
      <c r="Q11" s="7">
        <v>71</v>
      </c>
      <c r="R11" s="7">
        <v>4</v>
      </c>
    </row>
    <row r="12" spans="1:23">
      <c r="A12" s="5" t="s">
        <v>30</v>
      </c>
      <c r="B12" s="5" t="s">
        <v>144</v>
      </c>
      <c r="C12" s="5" t="s">
        <v>390</v>
      </c>
      <c r="D12" s="5" t="s">
        <v>391</v>
      </c>
      <c r="E12" s="5" t="s">
        <v>392</v>
      </c>
      <c r="F12" s="7">
        <v>18003521</v>
      </c>
      <c r="G12" s="5" t="s">
        <v>393</v>
      </c>
      <c r="H12" s="5" t="s">
        <v>351</v>
      </c>
      <c r="I12" s="5" t="s">
        <v>369</v>
      </c>
      <c r="J12" s="6">
        <v>77</v>
      </c>
      <c r="K12" s="5" t="s">
        <v>1922</v>
      </c>
      <c r="L12" s="5" t="s">
        <v>1923</v>
      </c>
      <c r="M12" s="8" t="s">
        <v>239</v>
      </c>
      <c r="N12" s="8" t="s">
        <v>1723</v>
      </c>
      <c r="O12" s="6">
        <v>667.33331298828125</v>
      </c>
      <c r="P12" s="6">
        <v>603.16668701171875</v>
      </c>
      <c r="Q12" s="7">
        <v>3</v>
      </c>
      <c r="R12" s="7">
        <v>0</v>
      </c>
    </row>
    <row r="13" spans="1:23">
      <c r="A13" s="5" t="s">
        <v>30</v>
      </c>
      <c r="B13" s="5" t="s">
        <v>144</v>
      </c>
      <c r="C13" s="5" t="s">
        <v>661</v>
      </c>
      <c r="D13" s="5" t="s">
        <v>495</v>
      </c>
      <c r="E13" s="5" t="s">
        <v>662</v>
      </c>
      <c r="F13" s="7">
        <v>18000139</v>
      </c>
      <c r="G13" s="5" t="s">
        <v>755</v>
      </c>
      <c r="H13" s="5" t="s">
        <v>351</v>
      </c>
      <c r="I13" s="5" t="s">
        <v>369</v>
      </c>
      <c r="J13" s="6">
        <v>250</v>
      </c>
      <c r="K13" s="5" t="s">
        <v>1924</v>
      </c>
      <c r="L13" s="5" t="s">
        <v>1925</v>
      </c>
      <c r="M13" s="8" t="s">
        <v>259</v>
      </c>
      <c r="N13" s="8" t="s">
        <v>1401</v>
      </c>
      <c r="O13" s="6">
        <v>187.5</v>
      </c>
      <c r="P13" s="6">
        <v>41.666698455810547</v>
      </c>
      <c r="Q13" s="7">
        <v>5</v>
      </c>
      <c r="R13" s="7">
        <v>12</v>
      </c>
    </row>
    <row r="14" spans="1:23">
      <c r="A14" s="5" t="s">
        <v>30</v>
      </c>
      <c r="B14" s="5" t="s">
        <v>144</v>
      </c>
      <c r="C14" s="5" t="s">
        <v>739</v>
      </c>
      <c r="D14" s="5" t="s">
        <v>585</v>
      </c>
      <c r="E14" s="5" t="s">
        <v>740</v>
      </c>
      <c r="F14" s="7">
        <v>13500937</v>
      </c>
      <c r="G14" s="5" t="s">
        <v>755</v>
      </c>
      <c r="H14" s="5" t="s">
        <v>351</v>
      </c>
      <c r="I14" s="5" t="s">
        <v>742</v>
      </c>
      <c r="J14" s="6">
        <v>250</v>
      </c>
      <c r="K14" s="5" t="s">
        <v>1926</v>
      </c>
      <c r="L14" s="5" t="s">
        <v>744</v>
      </c>
      <c r="M14" s="8" t="s">
        <v>330</v>
      </c>
      <c r="N14" s="8" t="s">
        <v>330</v>
      </c>
      <c r="O14" s="6">
        <v>20.83329963684082</v>
      </c>
      <c r="P14" s="6">
        <v>20.83329963684082</v>
      </c>
      <c r="Q14" s="7">
        <v>1</v>
      </c>
      <c r="R14" s="7">
        <v>0</v>
      </c>
    </row>
    <row r="15" spans="1:23">
      <c r="A15" s="5" t="s">
        <v>30</v>
      </c>
      <c r="B15" s="5" t="s">
        <v>144</v>
      </c>
      <c r="C15" s="5" t="s">
        <v>727</v>
      </c>
      <c r="D15" s="5" t="s">
        <v>358</v>
      </c>
      <c r="E15" s="5" t="s">
        <v>728</v>
      </c>
      <c r="F15" s="7">
        <v>18002333</v>
      </c>
      <c r="G15" s="5" t="s">
        <v>729</v>
      </c>
      <c r="H15" s="5" t="s">
        <v>351</v>
      </c>
      <c r="I15" s="5" t="s">
        <v>352</v>
      </c>
      <c r="J15" s="6">
        <v>250</v>
      </c>
      <c r="K15" s="5" t="s">
        <v>1927</v>
      </c>
      <c r="L15" s="5" t="s">
        <v>1928</v>
      </c>
      <c r="M15" s="8" t="s">
        <v>330</v>
      </c>
      <c r="N15" s="8" t="s">
        <v>330</v>
      </c>
      <c r="O15" s="6">
        <v>20.83329963684082</v>
      </c>
      <c r="P15" s="6">
        <v>20.83329963684082</v>
      </c>
      <c r="Q15" s="7">
        <v>1</v>
      </c>
      <c r="R15" s="7">
        <v>0</v>
      </c>
    </row>
    <row r="16" spans="1:23">
      <c r="A16" s="5" t="s">
        <v>30</v>
      </c>
      <c r="B16" s="5" t="s">
        <v>144</v>
      </c>
      <c r="C16" s="5" t="s">
        <v>357</v>
      </c>
      <c r="D16" s="5" t="s">
        <v>358</v>
      </c>
      <c r="E16" s="5" t="s">
        <v>359</v>
      </c>
      <c r="F16" s="7">
        <v>18003133</v>
      </c>
      <c r="G16" s="5" t="s">
        <v>360</v>
      </c>
      <c r="H16" s="5" t="s">
        <v>351</v>
      </c>
      <c r="I16" s="5" t="s">
        <v>352</v>
      </c>
      <c r="J16" s="6">
        <v>0</v>
      </c>
      <c r="K16" s="5" t="s">
        <v>1929</v>
      </c>
      <c r="L16" s="5" t="s">
        <v>1929</v>
      </c>
      <c r="M16" s="8" t="s">
        <v>288</v>
      </c>
      <c r="N16" s="8" t="s">
        <v>288</v>
      </c>
      <c r="O16" s="6">
        <v>0</v>
      </c>
      <c r="P16" s="6">
        <v>0</v>
      </c>
      <c r="Q16" s="7">
        <v>0</v>
      </c>
      <c r="R16" s="7">
        <v>1</v>
      </c>
    </row>
    <row r="18" spans="1:18">
      <c r="A18" s="4" t="s">
        <v>0</v>
      </c>
      <c r="B18" s="4" t="s">
        <v>62</v>
      </c>
      <c r="C18" s="4" t="s">
        <v>334</v>
      </c>
      <c r="D18" s="4" t="s">
        <v>335</v>
      </c>
      <c r="E18" s="4" t="s">
        <v>336</v>
      </c>
      <c r="F18" s="4" t="s">
        <v>337</v>
      </c>
      <c r="G18" s="4" t="s">
        <v>338</v>
      </c>
      <c r="H18" s="4" t="s">
        <v>339</v>
      </c>
      <c r="I18" s="4" t="s">
        <v>340</v>
      </c>
      <c r="J18" s="4" t="s">
        <v>123</v>
      </c>
      <c r="K18" s="4" t="s">
        <v>341</v>
      </c>
      <c r="L18" s="4" t="s">
        <v>342</v>
      </c>
      <c r="M18" s="4" t="s">
        <v>13</v>
      </c>
      <c r="N18" s="4" t="s">
        <v>343</v>
      </c>
      <c r="O18" s="4" t="s">
        <v>131</v>
      </c>
      <c r="P18" s="4" t="s">
        <v>326</v>
      </c>
      <c r="Q18" s="4" t="s">
        <v>344</v>
      </c>
      <c r="R18" s="4" t="s">
        <v>345</v>
      </c>
    </row>
    <row r="19" spans="1:18">
      <c r="A19" s="5" t="s">
        <v>30</v>
      </c>
      <c r="B19" s="5" t="s">
        <v>215</v>
      </c>
      <c r="C19" s="5" t="s">
        <v>643</v>
      </c>
      <c r="D19" s="5" t="s">
        <v>421</v>
      </c>
      <c r="E19" s="5" t="s">
        <v>644</v>
      </c>
      <c r="F19" s="7">
        <v>13501088</v>
      </c>
      <c r="G19" s="5" t="s">
        <v>755</v>
      </c>
      <c r="H19" s="5" t="s">
        <v>351</v>
      </c>
      <c r="I19" s="5" t="s">
        <v>352</v>
      </c>
      <c r="J19" s="6">
        <v>250</v>
      </c>
      <c r="K19" s="5" t="s">
        <v>1920</v>
      </c>
      <c r="L19" s="5" t="s">
        <v>1930</v>
      </c>
      <c r="M19" s="8" t="s">
        <v>636</v>
      </c>
      <c r="N19" s="8" t="s">
        <v>547</v>
      </c>
      <c r="O19" s="6">
        <v>2395.833251953125</v>
      </c>
      <c r="P19" s="6">
        <v>2395.833251953125</v>
      </c>
      <c r="Q19" s="7">
        <v>71</v>
      </c>
      <c r="R19" s="7">
        <v>0</v>
      </c>
    </row>
    <row r="20" spans="1:18">
      <c r="A20" s="5" t="s">
        <v>30</v>
      </c>
      <c r="B20" s="5" t="s">
        <v>215</v>
      </c>
      <c r="C20" s="5" t="s">
        <v>661</v>
      </c>
      <c r="D20" s="5" t="s">
        <v>495</v>
      </c>
      <c r="E20" s="5" t="s">
        <v>662</v>
      </c>
      <c r="F20" s="7">
        <v>18000139</v>
      </c>
      <c r="G20" s="5" t="s">
        <v>755</v>
      </c>
      <c r="H20" s="5" t="s">
        <v>351</v>
      </c>
      <c r="I20" s="5" t="s">
        <v>369</v>
      </c>
      <c r="J20" s="6">
        <v>250</v>
      </c>
      <c r="K20" s="5" t="s">
        <v>1931</v>
      </c>
      <c r="L20" s="5" t="s">
        <v>1925</v>
      </c>
      <c r="M20" s="8" t="s">
        <v>259</v>
      </c>
      <c r="N20" s="8" t="s">
        <v>282</v>
      </c>
      <c r="O20" s="6">
        <v>187.5</v>
      </c>
      <c r="P20" s="6">
        <v>41.666698455810547</v>
      </c>
      <c r="Q20" s="7">
        <v>5</v>
      </c>
      <c r="R20" s="7">
        <v>0</v>
      </c>
    </row>
    <row r="21" spans="1:18">
      <c r="A21" s="5" t="s">
        <v>30</v>
      </c>
      <c r="B21" s="5" t="s">
        <v>215</v>
      </c>
      <c r="C21" s="5" t="s">
        <v>739</v>
      </c>
      <c r="D21" s="5" t="s">
        <v>585</v>
      </c>
      <c r="E21" s="5" t="s">
        <v>740</v>
      </c>
      <c r="F21" s="7">
        <v>13500937</v>
      </c>
      <c r="G21" s="5" t="s">
        <v>755</v>
      </c>
      <c r="H21" s="5" t="s">
        <v>351</v>
      </c>
      <c r="I21" s="5" t="s">
        <v>742</v>
      </c>
      <c r="J21" s="6">
        <v>250</v>
      </c>
      <c r="K21" s="5" t="s">
        <v>1926</v>
      </c>
      <c r="L21" s="5" t="s">
        <v>744</v>
      </c>
      <c r="M21" s="8" t="s">
        <v>330</v>
      </c>
      <c r="N21" s="8" t="s">
        <v>330</v>
      </c>
      <c r="O21" s="6">
        <v>20.83329963684082</v>
      </c>
      <c r="P21" s="6">
        <v>20.83329963684082</v>
      </c>
      <c r="Q21" s="7">
        <v>1</v>
      </c>
      <c r="R21" s="7">
        <v>0</v>
      </c>
    </row>
    <row r="22" spans="1:18">
      <c r="A22" s="5" t="s">
        <v>30</v>
      </c>
      <c r="B22" s="5" t="s">
        <v>215</v>
      </c>
      <c r="C22" s="5" t="s">
        <v>727</v>
      </c>
      <c r="D22" s="5" t="s">
        <v>358</v>
      </c>
      <c r="E22" s="5" t="s">
        <v>728</v>
      </c>
      <c r="F22" s="7">
        <v>18002333</v>
      </c>
      <c r="G22" s="5" t="s">
        <v>729</v>
      </c>
      <c r="H22" s="5" t="s">
        <v>351</v>
      </c>
      <c r="I22" s="5" t="s">
        <v>352</v>
      </c>
      <c r="J22" s="6">
        <v>250</v>
      </c>
      <c r="K22" s="5" t="s">
        <v>1927</v>
      </c>
      <c r="L22" s="5" t="s">
        <v>1928</v>
      </c>
      <c r="M22" s="8" t="s">
        <v>330</v>
      </c>
      <c r="N22" s="8" t="s">
        <v>330</v>
      </c>
      <c r="O22" s="6">
        <v>20.83329963684082</v>
      </c>
      <c r="P22" s="6">
        <v>20.83329963684082</v>
      </c>
      <c r="Q22" s="7">
        <v>1</v>
      </c>
      <c r="R22" s="7">
        <v>0</v>
      </c>
    </row>
    <row r="24" spans="1:18">
      <c r="A24" s="4" t="s">
        <v>0</v>
      </c>
      <c r="B24" s="4" t="s">
        <v>62</v>
      </c>
      <c r="C24" s="4" t="s">
        <v>334</v>
      </c>
      <c r="D24" s="4" t="s">
        <v>335</v>
      </c>
      <c r="E24" s="4" t="s">
        <v>336</v>
      </c>
      <c r="F24" s="4" t="s">
        <v>337</v>
      </c>
      <c r="G24" s="4" t="s">
        <v>338</v>
      </c>
      <c r="H24" s="4" t="s">
        <v>339</v>
      </c>
      <c r="I24" s="4" t="s">
        <v>340</v>
      </c>
      <c r="J24" s="4" t="s">
        <v>123</v>
      </c>
      <c r="K24" s="4" t="s">
        <v>341</v>
      </c>
      <c r="L24" s="4" t="s">
        <v>342</v>
      </c>
      <c r="M24" s="4" t="s">
        <v>13</v>
      </c>
      <c r="N24" s="4" t="s">
        <v>343</v>
      </c>
      <c r="O24" s="4" t="s">
        <v>131</v>
      </c>
      <c r="P24" s="4" t="s">
        <v>326</v>
      </c>
      <c r="Q24" s="4" t="s">
        <v>344</v>
      </c>
      <c r="R24" s="4" t="s">
        <v>345</v>
      </c>
    </row>
    <row r="25" spans="1:18">
      <c r="A25" s="5" t="s">
        <v>30</v>
      </c>
      <c r="B25" s="5" t="s">
        <v>149</v>
      </c>
      <c r="C25" s="5" t="s">
        <v>390</v>
      </c>
      <c r="D25" s="5" t="s">
        <v>391</v>
      </c>
      <c r="E25" s="5" t="s">
        <v>392</v>
      </c>
      <c r="F25" s="7">
        <v>18003521</v>
      </c>
      <c r="G25" s="5" t="s">
        <v>393</v>
      </c>
      <c r="H25" s="5" t="s">
        <v>351</v>
      </c>
      <c r="I25" s="5" t="s">
        <v>369</v>
      </c>
      <c r="J25" s="6">
        <v>77</v>
      </c>
      <c r="K25" s="5" t="s">
        <v>1922</v>
      </c>
      <c r="L25" s="5" t="s">
        <v>1923</v>
      </c>
      <c r="M25" s="8" t="s">
        <v>239</v>
      </c>
      <c r="N25" s="8" t="s">
        <v>1723</v>
      </c>
      <c r="O25" s="6">
        <v>667.33331298828125</v>
      </c>
      <c r="P25" s="6">
        <v>603.16668701171875</v>
      </c>
      <c r="Q25" s="7">
        <v>3</v>
      </c>
      <c r="R25" s="7">
        <v>0</v>
      </c>
    </row>
    <row r="28" spans="1:18">
      <c r="A28" s="27" t="s">
        <v>600</v>
      </c>
      <c r="B28" s="28"/>
      <c r="C28" s="28"/>
      <c r="D28" s="28"/>
      <c r="E28" s="28"/>
    </row>
    <row r="29" spans="1:18">
      <c r="A29" s="4" t="s">
        <v>339</v>
      </c>
      <c r="B29" s="4" t="s">
        <v>316</v>
      </c>
      <c r="C29" s="4" t="s">
        <v>124</v>
      </c>
      <c r="D29" s="4" t="s">
        <v>601</v>
      </c>
      <c r="E29" s="4" t="s">
        <v>131</v>
      </c>
    </row>
    <row r="30" spans="1:18">
      <c r="A30" s="5" t="s">
        <v>602</v>
      </c>
      <c r="B30" s="7">
        <v>5</v>
      </c>
      <c r="C30" s="7">
        <v>162</v>
      </c>
      <c r="D30" s="8" t="s">
        <v>32</v>
      </c>
      <c r="E30" s="6">
        <v>6584.6669921875</v>
      </c>
    </row>
    <row r="32" spans="1:18">
      <c r="A32" s="27" t="s">
        <v>606</v>
      </c>
      <c r="B32" s="28"/>
      <c r="C32" s="28"/>
      <c r="D32" s="28"/>
      <c r="E32" s="28"/>
    </row>
    <row r="33" spans="1:16">
      <c r="A33" s="4" t="s">
        <v>340</v>
      </c>
      <c r="B33" s="4" t="s">
        <v>316</v>
      </c>
      <c r="C33" s="4" t="s">
        <v>124</v>
      </c>
      <c r="D33" s="4" t="s">
        <v>601</v>
      </c>
      <c r="E33" s="4" t="s">
        <v>131</v>
      </c>
    </row>
    <row r="34" spans="1:16">
      <c r="A34" s="5" t="s">
        <v>572</v>
      </c>
      <c r="B34" s="7">
        <v>5</v>
      </c>
      <c r="C34" s="7">
        <v>162</v>
      </c>
      <c r="D34" s="8" t="s">
        <v>32</v>
      </c>
      <c r="E34" s="6">
        <v>6584.6669921875</v>
      </c>
    </row>
    <row r="37" spans="1:16">
      <c r="A37" s="27" t="s">
        <v>611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>
      <c r="A38" s="4" t="s">
        <v>62</v>
      </c>
      <c r="B38" s="4" t="s">
        <v>63</v>
      </c>
      <c r="C38" s="4" t="s">
        <v>339</v>
      </c>
      <c r="D38" s="4" t="s">
        <v>316</v>
      </c>
      <c r="E38" s="4" t="s">
        <v>124</v>
      </c>
      <c r="F38" s="4" t="s">
        <v>123</v>
      </c>
      <c r="G38" s="4" t="s">
        <v>317</v>
      </c>
      <c r="H38" s="4" t="s">
        <v>318</v>
      </c>
      <c r="I38" s="4" t="s">
        <v>612</v>
      </c>
      <c r="J38" s="4" t="s">
        <v>613</v>
      </c>
      <c r="K38" s="4" t="s">
        <v>134</v>
      </c>
      <c r="L38" s="4" t="s">
        <v>614</v>
      </c>
      <c r="M38" s="4" t="s">
        <v>8</v>
      </c>
      <c r="N38" s="4" t="s">
        <v>9</v>
      </c>
      <c r="O38" s="4" t="s">
        <v>10</v>
      </c>
      <c r="P38" s="4" t="s">
        <v>131</v>
      </c>
    </row>
    <row r="39" spans="1:16">
      <c r="A39" s="5" t="s">
        <v>144</v>
      </c>
      <c r="B39" s="7">
        <v>308</v>
      </c>
      <c r="C39" s="5" t="s">
        <v>602</v>
      </c>
      <c r="D39" s="7">
        <v>5</v>
      </c>
      <c r="E39" s="7">
        <v>81</v>
      </c>
      <c r="F39" s="6">
        <v>243.60000610351562</v>
      </c>
      <c r="G39" s="8" t="s">
        <v>567</v>
      </c>
      <c r="H39" s="8" t="s">
        <v>330</v>
      </c>
      <c r="I39" s="8" t="s">
        <v>1334</v>
      </c>
      <c r="J39" s="8" t="s">
        <v>230</v>
      </c>
      <c r="K39" s="7">
        <v>250</v>
      </c>
      <c r="L39" s="6">
        <v>250</v>
      </c>
      <c r="M39" s="7">
        <v>81</v>
      </c>
      <c r="N39" s="7">
        <v>81</v>
      </c>
      <c r="O39" s="7">
        <v>81</v>
      </c>
      <c r="P39" s="6">
        <v>3292.33349609375</v>
      </c>
    </row>
    <row r="41" spans="1:16">
      <c r="A41" s="4" t="s">
        <v>62</v>
      </c>
      <c r="B41" s="4" t="s">
        <v>63</v>
      </c>
      <c r="C41" s="4" t="s">
        <v>339</v>
      </c>
      <c r="D41" s="4" t="s">
        <v>316</v>
      </c>
      <c r="E41" s="4" t="s">
        <v>124</v>
      </c>
      <c r="F41" s="4" t="s">
        <v>123</v>
      </c>
      <c r="G41" s="4" t="s">
        <v>317</v>
      </c>
      <c r="H41" s="4" t="s">
        <v>318</v>
      </c>
      <c r="I41" s="4" t="s">
        <v>612</v>
      </c>
      <c r="J41" s="4" t="s">
        <v>613</v>
      </c>
      <c r="K41" s="4" t="s">
        <v>134</v>
      </c>
      <c r="L41" s="4" t="s">
        <v>614</v>
      </c>
      <c r="M41" s="4" t="s">
        <v>8</v>
      </c>
      <c r="N41" s="4" t="s">
        <v>9</v>
      </c>
      <c r="O41" s="4" t="s">
        <v>10</v>
      </c>
      <c r="P41" s="4" t="s">
        <v>131</v>
      </c>
    </row>
    <row r="42" spans="1:16">
      <c r="A42" s="5" t="s">
        <v>215</v>
      </c>
      <c r="B42" s="7">
        <v>308</v>
      </c>
      <c r="C42" s="5" t="s">
        <v>602</v>
      </c>
      <c r="D42" s="7">
        <v>4</v>
      </c>
      <c r="E42" s="7">
        <v>78</v>
      </c>
      <c r="F42" s="6">
        <v>250</v>
      </c>
      <c r="G42" s="8" t="s">
        <v>280</v>
      </c>
      <c r="H42" s="8" t="s">
        <v>330</v>
      </c>
      <c r="I42" s="8" t="s">
        <v>547</v>
      </c>
      <c r="J42" s="8" t="s">
        <v>238</v>
      </c>
      <c r="K42" s="7">
        <v>250</v>
      </c>
      <c r="L42" s="6">
        <v>250</v>
      </c>
      <c r="M42" s="7">
        <v>81</v>
      </c>
      <c r="N42" s="7">
        <v>81</v>
      </c>
      <c r="O42" s="7">
        <v>81</v>
      </c>
      <c r="P42" s="6">
        <v>2625.000244140625</v>
      </c>
    </row>
    <row r="44" spans="1:16">
      <c r="A44" s="4" t="s">
        <v>62</v>
      </c>
      <c r="B44" s="4" t="s">
        <v>63</v>
      </c>
      <c r="C44" s="4" t="s">
        <v>339</v>
      </c>
      <c r="D44" s="4" t="s">
        <v>316</v>
      </c>
      <c r="E44" s="4" t="s">
        <v>124</v>
      </c>
      <c r="F44" s="4" t="s">
        <v>123</v>
      </c>
      <c r="G44" s="4" t="s">
        <v>317</v>
      </c>
      <c r="H44" s="4" t="s">
        <v>318</v>
      </c>
      <c r="I44" s="4" t="s">
        <v>612</v>
      </c>
      <c r="J44" s="4" t="s">
        <v>613</v>
      </c>
      <c r="K44" s="4" t="s">
        <v>134</v>
      </c>
      <c r="L44" s="4" t="s">
        <v>614</v>
      </c>
      <c r="M44" s="4" t="s">
        <v>8</v>
      </c>
      <c r="N44" s="4" t="s">
        <v>9</v>
      </c>
      <c r="O44" s="4" t="s">
        <v>10</v>
      </c>
      <c r="P44" s="4" t="s">
        <v>131</v>
      </c>
    </row>
    <row r="45" spans="1:16">
      <c r="A45" s="5" t="s">
        <v>149</v>
      </c>
      <c r="B45" s="7">
        <v>308</v>
      </c>
      <c r="C45" s="5" t="s">
        <v>602</v>
      </c>
      <c r="D45" s="7">
        <v>1</v>
      </c>
      <c r="E45" s="7">
        <v>3</v>
      </c>
      <c r="F45" s="6">
        <v>77</v>
      </c>
      <c r="G45" s="8" t="s">
        <v>567</v>
      </c>
      <c r="H45" s="8" t="s">
        <v>486</v>
      </c>
      <c r="I45" s="8" t="s">
        <v>1723</v>
      </c>
      <c r="J45" s="8" t="s">
        <v>239</v>
      </c>
      <c r="K45" s="7">
        <v>77</v>
      </c>
      <c r="L45" s="6">
        <v>77</v>
      </c>
      <c r="M45" s="7">
        <v>25</v>
      </c>
      <c r="N45" s="7">
        <v>25</v>
      </c>
      <c r="O45" s="7">
        <v>25</v>
      </c>
      <c r="P45" s="6">
        <v>667.33331298828125</v>
      </c>
    </row>
    <row r="47" spans="1:16">
      <c r="A47" s="27" t="s">
        <v>618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>
      <c r="A48" s="4" t="s">
        <v>62</v>
      </c>
      <c r="B48" s="4" t="s">
        <v>63</v>
      </c>
      <c r="C48" s="4" t="s">
        <v>340</v>
      </c>
      <c r="D48" s="4" t="s">
        <v>316</v>
      </c>
      <c r="E48" s="4" t="s">
        <v>124</v>
      </c>
      <c r="F48" s="4" t="s">
        <v>123</v>
      </c>
      <c r="G48" s="4" t="s">
        <v>317</v>
      </c>
      <c r="H48" s="4" t="s">
        <v>318</v>
      </c>
      <c r="I48" s="4" t="s">
        <v>612</v>
      </c>
      <c r="J48" s="4" t="s">
        <v>613</v>
      </c>
      <c r="K48" s="4" t="s">
        <v>134</v>
      </c>
      <c r="L48" s="4" t="s">
        <v>614</v>
      </c>
      <c r="M48" s="4" t="s">
        <v>8</v>
      </c>
      <c r="N48" s="4" t="s">
        <v>9</v>
      </c>
      <c r="O48" s="4" t="s">
        <v>10</v>
      </c>
      <c r="P48" s="4" t="s">
        <v>131</v>
      </c>
    </row>
    <row r="49" spans="1:16">
      <c r="A49" s="5" t="s">
        <v>144</v>
      </c>
      <c r="B49" s="7">
        <v>308</v>
      </c>
      <c r="C49" s="5" t="s">
        <v>572</v>
      </c>
      <c r="D49" s="7">
        <v>5</v>
      </c>
      <c r="E49" s="7">
        <v>81</v>
      </c>
      <c r="F49" s="6">
        <v>243.60000610351562</v>
      </c>
      <c r="G49" s="8" t="s">
        <v>567</v>
      </c>
      <c r="H49" s="8" t="s">
        <v>330</v>
      </c>
      <c r="I49" s="8" t="s">
        <v>1334</v>
      </c>
      <c r="J49" s="8" t="s">
        <v>230</v>
      </c>
      <c r="K49" s="7">
        <v>250</v>
      </c>
      <c r="L49" s="6">
        <v>250</v>
      </c>
      <c r="M49" s="7">
        <v>81</v>
      </c>
      <c r="N49" s="7">
        <v>81</v>
      </c>
      <c r="O49" s="7">
        <v>81</v>
      </c>
      <c r="P49" s="6">
        <v>3292.33349609375</v>
      </c>
    </row>
    <row r="51" spans="1:16">
      <c r="A51" s="4" t="s">
        <v>62</v>
      </c>
      <c r="B51" s="4" t="s">
        <v>63</v>
      </c>
      <c r="C51" s="4" t="s">
        <v>340</v>
      </c>
      <c r="D51" s="4" t="s">
        <v>316</v>
      </c>
      <c r="E51" s="4" t="s">
        <v>124</v>
      </c>
      <c r="F51" s="4" t="s">
        <v>123</v>
      </c>
      <c r="G51" s="4" t="s">
        <v>317</v>
      </c>
      <c r="H51" s="4" t="s">
        <v>318</v>
      </c>
      <c r="I51" s="4" t="s">
        <v>612</v>
      </c>
      <c r="J51" s="4" t="s">
        <v>613</v>
      </c>
      <c r="K51" s="4" t="s">
        <v>134</v>
      </c>
      <c r="L51" s="4" t="s">
        <v>614</v>
      </c>
      <c r="M51" s="4" t="s">
        <v>8</v>
      </c>
      <c r="N51" s="4" t="s">
        <v>9</v>
      </c>
      <c r="O51" s="4" t="s">
        <v>10</v>
      </c>
      <c r="P51" s="4" t="s">
        <v>131</v>
      </c>
    </row>
    <row r="52" spans="1:16">
      <c r="A52" s="5" t="s">
        <v>215</v>
      </c>
      <c r="B52" s="7">
        <v>308</v>
      </c>
      <c r="C52" s="5" t="s">
        <v>572</v>
      </c>
      <c r="D52" s="7">
        <v>4</v>
      </c>
      <c r="E52" s="7">
        <v>78</v>
      </c>
      <c r="F52" s="6">
        <v>250</v>
      </c>
      <c r="G52" s="8" t="s">
        <v>280</v>
      </c>
      <c r="H52" s="8" t="s">
        <v>330</v>
      </c>
      <c r="I52" s="8" t="s">
        <v>547</v>
      </c>
      <c r="J52" s="8" t="s">
        <v>238</v>
      </c>
      <c r="K52" s="7">
        <v>250</v>
      </c>
      <c r="L52" s="6">
        <v>250</v>
      </c>
      <c r="M52" s="7">
        <v>81</v>
      </c>
      <c r="N52" s="7">
        <v>81</v>
      </c>
      <c r="O52" s="7">
        <v>81</v>
      </c>
      <c r="P52" s="6">
        <v>2625.000244140625</v>
      </c>
    </row>
    <row r="54" spans="1:16">
      <c r="A54" s="4" t="s">
        <v>62</v>
      </c>
      <c r="B54" s="4" t="s">
        <v>63</v>
      </c>
      <c r="C54" s="4" t="s">
        <v>340</v>
      </c>
      <c r="D54" s="4" t="s">
        <v>316</v>
      </c>
      <c r="E54" s="4" t="s">
        <v>124</v>
      </c>
      <c r="F54" s="4" t="s">
        <v>123</v>
      </c>
      <c r="G54" s="4" t="s">
        <v>317</v>
      </c>
      <c r="H54" s="4" t="s">
        <v>318</v>
      </c>
      <c r="I54" s="4" t="s">
        <v>612</v>
      </c>
      <c r="J54" s="4" t="s">
        <v>613</v>
      </c>
      <c r="K54" s="4" t="s">
        <v>134</v>
      </c>
      <c r="L54" s="4" t="s">
        <v>614</v>
      </c>
      <c r="M54" s="4" t="s">
        <v>8</v>
      </c>
      <c r="N54" s="4" t="s">
        <v>9</v>
      </c>
      <c r="O54" s="4" t="s">
        <v>10</v>
      </c>
      <c r="P54" s="4" t="s">
        <v>131</v>
      </c>
    </row>
    <row r="55" spans="1:16">
      <c r="A55" s="5" t="s">
        <v>149</v>
      </c>
      <c r="B55" s="7">
        <v>308</v>
      </c>
      <c r="C55" s="5" t="s">
        <v>572</v>
      </c>
      <c r="D55" s="7">
        <v>1</v>
      </c>
      <c r="E55" s="7">
        <v>3</v>
      </c>
      <c r="F55" s="6">
        <v>77</v>
      </c>
      <c r="G55" s="8" t="s">
        <v>567</v>
      </c>
      <c r="H55" s="8" t="s">
        <v>486</v>
      </c>
      <c r="I55" s="8" t="s">
        <v>1723</v>
      </c>
      <c r="J55" s="8" t="s">
        <v>239</v>
      </c>
      <c r="K55" s="7">
        <v>77</v>
      </c>
      <c r="L55" s="6">
        <v>77</v>
      </c>
      <c r="M55" s="7">
        <v>25</v>
      </c>
      <c r="N55" s="7">
        <v>25</v>
      </c>
      <c r="O55" s="7">
        <v>25</v>
      </c>
      <c r="P55" s="6">
        <v>667.33331298828125</v>
      </c>
    </row>
    <row r="58" spans="1:16">
      <c r="A58" s="27" t="s">
        <v>627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6">
      <c r="A59" s="4" t="s">
        <v>0</v>
      </c>
      <c r="B59" s="4" t="s">
        <v>62</v>
      </c>
      <c r="C59" s="4" t="s">
        <v>628</v>
      </c>
      <c r="D59" s="4" t="s">
        <v>629</v>
      </c>
      <c r="E59" s="4" t="s">
        <v>630</v>
      </c>
      <c r="F59" s="4" t="s">
        <v>631</v>
      </c>
      <c r="G59" s="4" t="s">
        <v>632</v>
      </c>
      <c r="H59" s="4" t="s">
        <v>334</v>
      </c>
      <c r="I59" s="4" t="s">
        <v>633</v>
      </c>
      <c r="J59" s="4" t="s">
        <v>337</v>
      </c>
      <c r="K59" s="4" t="s">
        <v>339</v>
      </c>
      <c r="L59" s="4" t="s">
        <v>340</v>
      </c>
    </row>
    <row r="60" spans="1:16">
      <c r="A60" s="5" t="s">
        <v>30</v>
      </c>
      <c r="B60" s="5" t="s">
        <v>144</v>
      </c>
      <c r="C60" s="5" t="s">
        <v>1916</v>
      </c>
      <c r="D60" s="5" t="s">
        <v>1916</v>
      </c>
      <c r="E60" s="7">
        <v>24</v>
      </c>
      <c r="F60" s="7">
        <v>1</v>
      </c>
      <c r="G60" s="5" t="s">
        <v>1911</v>
      </c>
      <c r="H60" s="5" t="s">
        <v>661</v>
      </c>
      <c r="I60" s="5" t="s">
        <v>1932</v>
      </c>
      <c r="J60" s="7">
        <v>18000139</v>
      </c>
      <c r="K60" s="5" t="s">
        <v>351</v>
      </c>
      <c r="L60" s="5" t="s">
        <v>369</v>
      </c>
    </row>
    <row r="61" spans="1:16">
      <c r="A61" s="5" t="s">
        <v>30</v>
      </c>
      <c r="B61" s="5" t="s">
        <v>144</v>
      </c>
      <c r="C61" s="5" t="s">
        <v>1674</v>
      </c>
      <c r="D61" s="5" t="s">
        <v>1643</v>
      </c>
      <c r="E61" s="7">
        <v>8</v>
      </c>
      <c r="F61" s="7">
        <v>4</v>
      </c>
      <c r="G61" s="5" t="s">
        <v>1911</v>
      </c>
      <c r="H61" s="5" t="s">
        <v>643</v>
      </c>
      <c r="I61" s="5" t="s">
        <v>1933</v>
      </c>
      <c r="J61" s="7">
        <v>13501088</v>
      </c>
      <c r="K61" s="5" t="s">
        <v>351</v>
      </c>
      <c r="L61" s="5" t="s">
        <v>352</v>
      </c>
    </row>
    <row r="62" spans="1:16">
      <c r="A62" s="5" t="s">
        <v>30</v>
      </c>
      <c r="B62" s="5" t="s">
        <v>144</v>
      </c>
      <c r="C62" s="5" t="s">
        <v>1676</v>
      </c>
      <c r="D62" s="5" t="s">
        <v>1676</v>
      </c>
      <c r="E62" s="7">
        <v>2</v>
      </c>
      <c r="F62" s="7">
        <v>1</v>
      </c>
      <c r="G62" s="5" t="s">
        <v>1911</v>
      </c>
      <c r="H62" s="5" t="s">
        <v>357</v>
      </c>
      <c r="I62" s="5" t="s">
        <v>1649</v>
      </c>
      <c r="J62" s="7">
        <v>18003133</v>
      </c>
      <c r="K62" s="5" t="s">
        <v>351</v>
      </c>
      <c r="L62" s="5" t="s">
        <v>352</v>
      </c>
    </row>
    <row r="65" spans="1:3">
      <c r="A65" s="27" t="s">
        <v>634</v>
      </c>
      <c r="B65" s="28"/>
      <c r="C65" s="28"/>
    </row>
    <row r="66" spans="1:3">
      <c r="A66" s="4" t="s">
        <v>62</v>
      </c>
      <c r="B66" s="4" t="s">
        <v>63</v>
      </c>
      <c r="C66" s="4" t="s">
        <v>635</v>
      </c>
    </row>
    <row r="67" spans="1:3">
      <c r="A67" s="5" t="s">
        <v>1728</v>
      </c>
      <c r="B67" s="7">
        <v>1</v>
      </c>
      <c r="C67" s="5" t="s">
        <v>1729</v>
      </c>
    </row>
    <row r="68" spans="1:3">
      <c r="A68" s="5" t="s">
        <v>1730</v>
      </c>
      <c r="B68" s="7">
        <v>1</v>
      </c>
      <c r="C68" s="5" t="s">
        <v>1729</v>
      </c>
    </row>
    <row r="69" spans="1:3">
      <c r="A69" s="5" t="s">
        <v>1731</v>
      </c>
      <c r="B69" s="7">
        <v>1</v>
      </c>
      <c r="C69" s="5" t="s">
        <v>1729</v>
      </c>
    </row>
    <row r="70" spans="1:3">
      <c r="A70" s="5" t="s">
        <v>1732</v>
      </c>
      <c r="B70" s="7">
        <v>1</v>
      </c>
      <c r="C70" s="5" t="s">
        <v>1729</v>
      </c>
    </row>
    <row r="71" spans="1:3">
      <c r="A71" s="5" t="s">
        <v>1733</v>
      </c>
      <c r="B71" s="7">
        <v>1</v>
      </c>
      <c r="C71" s="5" t="s">
        <v>1729</v>
      </c>
    </row>
    <row r="72" spans="1:3">
      <c r="A72" s="5" t="s">
        <v>1734</v>
      </c>
      <c r="B72" s="7">
        <v>1</v>
      </c>
      <c r="C72" s="5" t="s">
        <v>1729</v>
      </c>
    </row>
    <row r="73" spans="1:3">
      <c r="A73" s="5" t="s">
        <v>1735</v>
      </c>
      <c r="B73" s="7">
        <v>1</v>
      </c>
      <c r="C73" s="5" t="s">
        <v>1729</v>
      </c>
    </row>
    <row r="74" spans="1:3">
      <c r="A74" s="5" t="s">
        <v>1736</v>
      </c>
      <c r="B74" s="7">
        <v>1</v>
      </c>
      <c r="C74" s="5" t="s">
        <v>1729</v>
      </c>
    </row>
    <row r="75" spans="1:3">
      <c r="A75" s="5" t="s">
        <v>1737</v>
      </c>
      <c r="B75" s="7">
        <v>1</v>
      </c>
      <c r="C75" s="5" t="s">
        <v>1729</v>
      </c>
    </row>
    <row r="76" spans="1:3">
      <c r="A76" s="5" t="s">
        <v>1738</v>
      </c>
      <c r="B76" s="7">
        <v>1</v>
      </c>
      <c r="C76" s="5" t="s">
        <v>1729</v>
      </c>
    </row>
    <row r="77" spans="1:3">
      <c r="A77" s="5" t="s">
        <v>1739</v>
      </c>
      <c r="B77" s="7">
        <v>1</v>
      </c>
      <c r="C77" s="5" t="s">
        <v>1729</v>
      </c>
    </row>
    <row r="78" spans="1:3">
      <c r="A78" s="5" t="s">
        <v>1740</v>
      </c>
      <c r="B78" s="7">
        <v>1</v>
      </c>
      <c r="C78" s="5" t="s">
        <v>1729</v>
      </c>
    </row>
    <row r="79" spans="1:3">
      <c r="A79" s="5" t="s">
        <v>1741</v>
      </c>
      <c r="B79" s="7">
        <v>1</v>
      </c>
      <c r="C79" s="5" t="s">
        <v>1729</v>
      </c>
    </row>
    <row r="80" spans="1:3">
      <c r="A80" s="5" t="s">
        <v>1742</v>
      </c>
      <c r="B80" s="7">
        <v>1</v>
      </c>
      <c r="C80" s="5" t="s">
        <v>1729</v>
      </c>
    </row>
    <row r="81" spans="1:3">
      <c r="A81" s="5" t="s">
        <v>1743</v>
      </c>
      <c r="B81" s="7">
        <v>1</v>
      </c>
      <c r="C81" s="5" t="s">
        <v>1729</v>
      </c>
    </row>
    <row r="82" spans="1:3">
      <c r="A82" s="5" t="s">
        <v>1744</v>
      </c>
      <c r="B82" s="7">
        <v>1</v>
      </c>
      <c r="C82" s="5" t="s">
        <v>1729</v>
      </c>
    </row>
    <row r="83" spans="1:3">
      <c r="A83" s="5" t="s">
        <v>1745</v>
      </c>
      <c r="B83" s="7">
        <v>1</v>
      </c>
      <c r="C83" s="5" t="s">
        <v>1729</v>
      </c>
    </row>
    <row r="84" spans="1:3">
      <c r="A84" s="5" t="s">
        <v>1746</v>
      </c>
      <c r="B84" s="7">
        <v>1</v>
      </c>
      <c r="C84" s="5" t="s">
        <v>1729</v>
      </c>
    </row>
    <row r="85" spans="1:3">
      <c r="A85" s="5" t="s">
        <v>1747</v>
      </c>
      <c r="B85" s="7">
        <v>1</v>
      </c>
      <c r="C85" s="5" t="s">
        <v>1729</v>
      </c>
    </row>
    <row r="86" spans="1:3">
      <c r="A86" s="5" t="s">
        <v>1748</v>
      </c>
      <c r="B86" s="7">
        <v>1</v>
      </c>
      <c r="C86" s="5" t="s">
        <v>1729</v>
      </c>
    </row>
    <row r="87" spans="1:3">
      <c r="A87" s="5" t="s">
        <v>1749</v>
      </c>
      <c r="B87" s="7">
        <v>1</v>
      </c>
      <c r="C87" s="5" t="s">
        <v>1729</v>
      </c>
    </row>
    <row r="88" spans="1:3">
      <c r="A88" s="5" t="s">
        <v>1750</v>
      </c>
      <c r="B88" s="7">
        <v>1</v>
      </c>
      <c r="C88" s="5" t="s">
        <v>1729</v>
      </c>
    </row>
    <row r="89" spans="1:3">
      <c r="A89" s="5" t="s">
        <v>1751</v>
      </c>
      <c r="B89" s="7">
        <v>1</v>
      </c>
      <c r="C89" s="5" t="s">
        <v>1729</v>
      </c>
    </row>
    <row r="90" spans="1:3">
      <c r="A90" s="5" t="s">
        <v>1752</v>
      </c>
      <c r="B90" s="7">
        <v>1</v>
      </c>
      <c r="C90" s="5" t="s">
        <v>1729</v>
      </c>
    </row>
    <row r="91" spans="1:3">
      <c r="A91" s="5" t="s">
        <v>1753</v>
      </c>
      <c r="B91" s="7">
        <v>1</v>
      </c>
      <c r="C91" s="5" t="s">
        <v>1729</v>
      </c>
    </row>
    <row r="92" spans="1:3">
      <c r="A92" s="5" t="s">
        <v>1754</v>
      </c>
      <c r="B92" s="7">
        <v>1</v>
      </c>
      <c r="C92" s="5" t="s">
        <v>1729</v>
      </c>
    </row>
    <row r="93" spans="1:3">
      <c r="A93" s="5" t="s">
        <v>1755</v>
      </c>
      <c r="B93" s="7">
        <v>1</v>
      </c>
      <c r="C93" s="5" t="s">
        <v>1729</v>
      </c>
    </row>
    <row r="94" spans="1:3">
      <c r="A94" s="5" t="s">
        <v>1756</v>
      </c>
      <c r="B94" s="7">
        <v>1</v>
      </c>
      <c r="C94" s="5" t="s">
        <v>1729</v>
      </c>
    </row>
    <row r="95" spans="1:3">
      <c r="A95" s="5" t="s">
        <v>1757</v>
      </c>
      <c r="B95" s="7">
        <v>1</v>
      </c>
      <c r="C95" s="5" t="s">
        <v>1729</v>
      </c>
    </row>
    <row r="96" spans="1:3">
      <c r="A96" s="5" t="s">
        <v>1758</v>
      </c>
      <c r="B96" s="7">
        <v>1</v>
      </c>
      <c r="C96" s="5" t="s">
        <v>1729</v>
      </c>
    </row>
    <row r="97" spans="1:3">
      <c r="A97" s="5" t="s">
        <v>1934</v>
      </c>
      <c r="B97" s="7">
        <v>308</v>
      </c>
      <c r="C97" s="5" t="s">
        <v>1729</v>
      </c>
    </row>
    <row r="98" spans="1:3">
      <c r="A98" s="5" t="s">
        <v>217</v>
      </c>
      <c r="B98" s="7">
        <v>308</v>
      </c>
      <c r="C98" s="5" t="s">
        <v>1729</v>
      </c>
    </row>
    <row r="99" spans="1:3">
      <c r="A99" s="5" t="s">
        <v>227</v>
      </c>
      <c r="B99" s="7">
        <v>308</v>
      </c>
      <c r="C99" s="5" t="s">
        <v>1729</v>
      </c>
    </row>
    <row r="100" spans="1:3">
      <c r="A100" s="5" t="s">
        <v>1760</v>
      </c>
      <c r="B100" s="7">
        <v>1</v>
      </c>
      <c r="C100" s="5" t="s">
        <v>1729</v>
      </c>
    </row>
    <row r="101" spans="1:3">
      <c r="A101" s="5" t="s">
        <v>1761</v>
      </c>
      <c r="B101" s="7">
        <v>1</v>
      </c>
      <c r="C101" s="5" t="s">
        <v>1729</v>
      </c>
    </row>
    <row r="102" spans="1:3">
      <c r="A102" s="5" t="s">
        <v>1762</v>
      </c>
      <c r="B102" s="7">
        <v>1</v>
      </c>
      <c r="C102" s="5" t="s">
        <v>1729</v>
      </c>
    </row>
    <row r="103" spans="1:3">
      <c r="A103" s="5" t="s">
        <v>1763</v>
      </c>
      <c r="B103" s="7">
        <v>1</v>
      </c>
      <c r="C103" s="5" t="s">
        <v>1729</v>
      </c>
    </row>
    <row r="104" spans="1:3">
      <c r="A104" s="5" t="s">
        <v>1764</v>
      </c>
      <c r="B104" s="7">
        <v>1</v>
      </c>
      <c r="C104" s="5" t="s">
        <v>1729</v>
      </c>
    </row>
    <row r="105" spans="1:3">
      <c r="A105" s="5" t="s">
        <v>1765</v>
      </c>
      <c r="B105" s="7">
        <v>1</v>
      </c>
      <c r="C105" s="5" t="s">
        <v>1729</v>
      </c>
    </row>
    <row r="106" spans="1:3">
      <c r="A106" s="5" t="s">
        <v>1766</v>
      </c>
      <c r="B106" s="7">
        <v>1</v>
      </c>
      <c r="C106" s="5" t="s">
        <v>1729</v>
      </c>
    </row>
    <row r="107" spans="1:3">
      <c r="A107" s="5" t="s">
        <v>1767</v>
      </c>
      <c r="B107" s="7">
        <v>1</v>
      </c>
      <c r="C107" s="5" t="s">
        <v>1729</v>
      </c>
    </row>
    <row r="108" spans="1:3">
      <c r="A108" s="5" t="s">
        <v>1768</v>
      </c>
      <c r="B108" s="7">
        <v>1</v>
      </c>
      <c r="C108" s="5" t="s">
        <v>1729</v>
      </c>
    </row>
    <row r="109" spans="1:3">
      <c r="A109" s="5" t="s">
        <v>1769</v>
      </c>
      <c r="B109" s="7">
        <v>1</v>
      </c>
      <c r="C109" s="5" t="s">
        <v>1729</v>
      </c>
    </row>
    <row r="110" spans="1:3">
      <c r="A110" s="5" t="s">
        <v>1770</v>
      </c>
      <c r="B110" s="7">
        <v>1</v>
      </c>
      <c r="C110" s="5" t="s">
        <v>1729</v>
      </c>
    </row>
    <row r="111" spans="1:3">
      <c r="A111" s="5" t="s">
        <v>1771</v>
      </c>
      <c r="B111" s="7">
        <v>1</v>
      </c>
      <c r="C111" s="5" t="s">
        <v>1729</v>
      </c>
    </row>
    <row r="112" spans="1:3">
      <c r="A112" s="5" t="s">
        <v>1772</v>
      </c>
      <c r="B112" s="7">
        <v>1</v>
      </c>
      <c r="C112" s="5" t="s">
        <v>1729</v>
      </c>
    </row>
    <row r="113" spans="1:3">
      <c r="A113" s="5" t="s">
        <v>1773</v>
      </c>
      <c r="B113" s="7">
        <v>1</v>
      </c>
      <c r="C113" s="5" t="s">
        <v>1729</v>
      </c>
    </row>
    <row r="114" spans="1:3">
      <c r="A114" s="5" t="s">
        <v>1774</v>
      </c>
      <c r="B114" s="7">
        <v>1</v>
      </c>
      <c r="C114" s="5" t="s">
        <v>1729</v>
      </c>
    </row>
    <row r="115" spans="1:3">
      <c r="A115" s="5" t="s">
        <v>1775</v>
      </c>
      <c r="B115" s="7">
        <v>1</v>
      </c>
      <c r="C115" s="5" t="s">
        <v>1729</v>
      </c>
    </row>
    <row r="116" spans="1:3">
      <c r="A116" s="5" t="s">
        <v>1776</v>
      </c>
      <c r="B116" s="7">
        <v>1</v>
      </c>
      <c r="C116" s="5" t="s">
        <v>1729</v>
      </c>
    </row>
    <row r="117" spans="1:3">
      <c r="A117" s="5" t="s">
        <v>1777</v>
      </c>
      <c r="B117" s="7">
        <v>1</v>
      </c>
      <c r="C117" s="5" t="s">
        <v>1729</v>
      </c>
    </row>
    <row r="118" spans="1:3">
      <c r="A118" s="5" t="s">
        <v>1778</v>
      </c>
      <c r="B118" s="7">
        <v>1</v>
      </c>
      <c r="C118" s="5" t="s">
        <v>1729</v>
      </c>
    </row>
    <row r="119" spans="1:3">
      <c r="A119" s="5" t="s">
        <v>1779</v>
      </c>
      <c r="B119" s="7">
        <v>1</v>
      </c>
      <c r="C119" s="5" t="s">
        <v>1729</v>
      </c>
    </row>
    <row r="120" spans="1:3">
      <c r="A120" s="5" t="s">
        <v>1780</v>
      </c>
      <c r="B120" s="7">
        <v>1</v>
      </c>
      <c r="C120" s="5" t="s">
        <v>1729</v>
      </c>
    </row>
    <row r="121" spans="1:3">
      <c r="A121" s="5" t="s">
        <v>1781</v>
      </c>
      <c r="B121" s="7">
        <v>1</v>
      </c>
      <c r="C121" s="5" t="s">
        <v>1729</v>
      </c>
    </row>
    <row r="122" spans="1:3">
      <c r="A122" s="5" t="s">
        <v>1782</v>
      </c>
      <c r="B122" s="7">
        <v>1</v>
      </c>
      <c r="C122" s="5" t="s">
        <v>1729</v>
      </c>
    </row>
    <row r="123" spans="1:3">
      <c r="A123" s="5" t="s">
        <v>1783</v>
      </c>
      <c r="B123" s="7">
        <v>1</v>
      </c>
      <c r="C123" s="5" t="s">
        <v>1729</v>
      </c>
    </row>
    <row r="124" spans="1:3">
      <c r="A124" s="5" t="s">
        <v>1784</v>
      </c>
      <c r="B124" s="7">
        <v>1</v>
      </c>
      <c r="C124" s="5" t="s">
        <v>1729</v>
      </c>
    </row>
    <row r="125" spans="1:3">
      <c r="A125" s="5" t="s">
        <v>1785</v>
      </c>
      <c r="B125" s="7">
        <v>1</v>
      </c>
      <c r="C125" s="5" t="s">
        <v>1729</v>
      </c>
    </row>
    <row r="126" spans="1:3">
      <c r="A126" s="5" t="s">
        <v>1786</v>
      </c>
      <c r="B126" s="7">
        <v>1</v>
      </c>
      <c r="C126" s="5" t="s">
        <v>1729</v>
      </c>
    </row>
    <row r="127" spans="1:3">
      <c r="A127" s="5" t="s">
        <v>1787</v>
      </c>
      <c r="B127" s="7">
        <v>1</v>
      </c>
      <c r="C127" s="5" t="s">
        <v>1729</v>
      </c>
    </row>
    <row r="128" spans="1:3">
      <c r="A128" s="5" t="s">
        <v>1788</v>
      </c>
      <c r="B128" s="7">
        <v>1</v>
      </c>
      <c r="C128" s="5" t="s">
        <v>1729</v>
      </c>
    </row>
    <row r="129" spans="1:3">
      <c r="A129" s="5" t="s">
        <v>1789</v>
      </c>
      <c r="B129" s="7">
        <v>1</v>
      </c>
      <c r="C129" s="5" t="s">
        <v>1729</v>
      </c>
    </row>
    <row r="130" spans="1:3">
      <c r="A130" s="5" t="s">
        <v>1790</v>
      </c>
      <c r="B130" s="7">
        <v>1</v>
      </c>
      <c r="C130" s="5" t="s">
        <v>1729</v>
      </c>
    </row>
    <row r="131" spans="1:3">
      <c r="A131" s="5" t="s">
        <v>1791</v>
      </c>
      <c r="B131" s="7">
        <v>1</v>
      </c>
      <c r="C131" s="5" t="s">
        <v>1729</v>
      </c>
    </row>
    <row r="132" spans="1:3">
      <c r="A132" s="5" t="s">
        <v>1792</v>
      </c>
      <c r="B132" s="7">
        <v>1</v>
      </c>
      <c r="C132" s="5" t="s">
        <v>1729</v>
      </c>
    </row>
    <row r="133" spans="1:3">
      <c r="A133" s="5" t="s">
        <v>1793</v>
      </c>
      <c r="B133" s="7">
        <v>1</v>
      </c>
      <c r="C133" s="5" t="s">
        <v>1729</v>
      </c>
    </row>
    <row r="134" spans="1:3">
      <c r="A134" s="5" t="s">
        <v>1794</v>
      </c>
      <c r="B134" s="7">
        <v>1</v>
      </c>
      <c r="C134" s="5" t="s">
        <v>1729</v>
      </c>
    </row>
    <row r="135" spans="1:3">
      <c r="A135" s="5" t="s">
        <v>1795</v>
      </c>
      <c r="B135" s="7">
        <v>1</v>
      </c>
      <c r="C135" s="5" t="s">
        <v>1729</v>
      </c>
    </row>
    <row r="136" spans="1:3">
      <c r="A136" s="5" t="s">
        <v>1796</v>
      </c>
      <c r="B136" s="7">
        <v>1</v>
      </c>
      <c r="C136" s="5" t="s">
        <v>1729</v>
      </c>
    </row>
    <row r="137" spans="1:3">
      <c r="A137" s="5" t="s">
        <v>1797</v>
      </c>
      <c r="B137" s="7">
        <v>1</v>
      </c>
      <c r="C137" s="5" t="s">
        <v>1729</v>
      </c>
    </row>
    <row r="138" spans="1:3">
      <c r="A138" s="5" t="s">
        <v>1798</v>
      </c>
      <c r="B138" s="7">
        <v>1</v>
      </c>
      <c r="C138" s="5" t="s">
        <v>1729</v>
      </c>
    </row>
    <row r="139" spans="1:3">
      <c r="A139" s="5" t="s">
        <v>1799</v>
      </c>
      <c r="B139" s="7">
        <v>1</v>
      </c>
      <c r="C139" s="5" t="s">
        <v>1729</v>
      </c>
    </row>
    <row r="140" spans="1:3">
      <c r="A140" s="5" t="s">
        <v>1800</v>
      </c>
      <c r="B140" s="7">
        <v>1</v>
      </c>
      <c r="C140" s="5" t="s">
        <v>1729</v>
      </c>
    </row>
    <row r="141" spans="1:3">
      <c r="A141" s="5" t="s">
        <v>1801</v>
      </c>
      <c r="B141" s="7">
        <v>1</v>
      </c>
      <c r="C141" s="5" t="s">
        <v>1729</v>
      </c>
    </row>
    <row r="142" spans="1:3">
      <c r="A142" s="5" t="s">
        <v>1802</v>
      </c>
      <c r="B142" s="7">
        <v>1</v>
      </c>
      <c r="C142" s="5" t="s">
        <v>1729</v>
      </c>
    </row>
    <row r="143" spans="1:3">
      <c r="A143" s="5" t="s">
        <v>1803</v>
      </c>
      <c r="B143" s="7">
        <v>1</v>
      </c>
      <c r="C143" s="5" t="s">
        <v>1729</v>
      </c>
    </row>
    <row r="144" spans="1:3">
      <c r="A144" s="5" t="s">
        <v>1804</v>
      </c>
      <c r="B144" s="7">
        <v>1</v>
      </c>
      <c r="C144" s="5" t="s">
        <v>1729</v>
      </c>
    </row>
    <row r="145" spans="1:3">
      <c r="A145" s="5" t="s">
        <v>1805</v>
      </c>
      <c r="B145" s="7">
        <v>1</v>
      </c>
      <c r="C145" s="5" t="s">
        <v>1729</v>
      </c>
    </row>
    <row r="146" spans="1:3">
      <c r="A146" s="5" t="s">
        <v>1806</v>
      </c>
      <c r="B146" s="7">
        <v>1</v>
      </c>
      <c r="C146" s="5" t="s">
        <v>1729</v>
      </c>
    </row>
    <row r="147" spans="1:3">
      <c r="A147" s="5" t="s">
        <v>1807</v>
      </c>
      <c r="B147" s="7">
        <v>1</v>
      </c>
      <c r="C147" s="5" t="s">
        <v>1729</v>
      </c>
    </row>
    <row r="148" spans="1:3">
      <c r="A148" s="5" t="s">
        <v>1808</v>
      </c>
      <c r="B148" s="7">
        <v>1</v>
      </c>
      <c r="C148" s="5" t="s">
        <v>1729</v>
      </c>
    </row>
    <row r="149" spans="1:3">
      <c r="A149" s="5" t="s">
        <v>1809</v>
      </c>
      <c r="B149" s="7">
        <v>1</v>
      </c>
      <c r="C149" s="5" t="s">
        <v>1729</v>
      </c>
    </row>
    <row r="150" spans="1:3">
      <c r="A150" s="5" t="s">
        <v>1810</v>
      </c>
      <c r="B150" s="7">
        <v>1</v>
      </c>
      <c r="C150" s="5" t="s">
        <v>1729</v>
      </c>
    </row>
    <row r="151" spans="1:3">
      <c r="A151" s="5" t="s">
        <v>1811</v>
      </c>
      <c r="B151" s="7">
        <v>1</v>
      </c>
      <c r="C151" s="5" t="s">
        <v>1729</v>
      </c>
    </row>
    <row r="152" spans="1:3">
      <c r="A152" s="5" t="s">
        <v>1812</v>
      </c>
      <c r="B152" s="7">
        <v>1</v>
      </c>
      <c r="C152" s="5" t="s">
        <v>1729</v>
      </c>
    </row>
    <row r="153" spans="1:3">
      <c r="A153" s="5" t="s">
        <v>1813</v>
      </c>
      <c r="B153" s="7">
        <v>1</v>
      </c>
      <c r="C153" s="5" t="s">
        <v>1729</v>
      </c>
    </row>
    <row r="154" spans="1:3">
      <c r="A154" s="5" t="s">
        <v>1814</v>
      </c>
      <c r="B154" s="7">
        <v>1</v>
      </c>
      <c r="C154" s="5" t="s">
        <v>1729</v>
      </c>
    </row>
    <row r="155" spans="1:3">
      <c r="A155" s="5" t="s">
        <v>1815</v>
      </c>
      <c r="B155" s="7">
        <v>1</v>
      </c>
      <c r="C155" s="5" t="s">
        <v>1729</v>
      </c>
    </row>
    <row r="156" spans="1:3">
      <c r="A156" s="5" t="s">
        <v>1816</v>
      </c>
      <c r="B156" s="7">
        <v>1</v>
      </c>
      <c r="C156" s="5" t="s">
        <v>1729</v>
      </c>
    </row>
    <row r="157" spans="1:3">
      <c r="A157" s="5" t="s">
        <v>1817</v>
      </c>
      <c r="B157" s="7">
        <v>1</v>
      </c>
      <c r="C157" s="5" t="s">
        <v>1729</v>
      </c>
    </row>
    <row r="158" spans="1:3">
      <c r="A158" s="5" t="s">
        <v>1818</v>
      </c>
      <c r="B158" s="7">
        <v>1</v>
      </c>
      <c r="C158" s="5" t="s">
        <v>1729</v>
      </c>
    </row>
    <row r="159" spans="1:3">
      <c r="A159" s="5" t="s">
        <v>1819</v>
      </c>
      <c r="B159" s="7">
        <v>1</v>
      </c>
      <c r="C159" s="5" t="s">
        <v>1729</v>
      </c>
    </row>
    <row r="160" spans="1:3">
      <c r="A160" s="5" t="s">
        <v>1820</v>
      </c>
      <c r="B160" s="7">
        <v>1</v>
      </c>
      <c r="C160" s="5" t="s">
        <v>1729</v>
      </c>
    </row>
    <row r="161" spans="1:3">
      <c r="A161" s="5" t="s">
        <v>1821</v>
      </c>
      <c r="B161" s="7">
        <v>1</v>
      </c>
      <c r="C161" s="5" t="s">
        <v>1729</v>
      </c>
    </row>
    <row r="162" spans="1:3">
      <c r="A162" s="5" t="s">
        <v>1822</v>
      </c>
      <c r="B162" s="7">
        <v>1</v>
      </c>
      <c r="C162" s="5" t="s">
        <v>1729</v>
      </c>
    </row>
    <row r="163" spans="1:3">
      <c r="A163" s="5" t="s">
        <v>1823</v>
      </c>
      <c r="B163" s="7">
        <v>1</v>
      </c>
      <c r="C163" s="5" t="s">
        <v>1729</v>
      </c>
    </row>
    <row r="164" spans="1:3">
      <c r="A164" s="5" t="s">
        <v>1824</v>
      </c>
      <c r="B164" s="7">
        <v>1</v>
      </c>
      <c r="C164" s="5" t="s">
        <v>1729</v>
      </c>
    </row>
    <row r="165" spans="1:3">
      <c r="A165" s="5" t="s">
        <v>1825</v>
      </c>
      <c r="B165" s="7">
        <v>1</v>
      </c>
      <c r="C165" s="5" t="s">
        <v>1729</v>
      </c>
    </row>
    <row r="166" spans="1:3">
      <c r="A166" s="5" t="s">
        <v>1826</v>
      </c>
      <c r="B166" s="7">
        <v>1</v>
      </c>
      <c r="C166" s="5" t="s">
        <v>1729</v>
      </c>
    </row>
    <row r="167" spans="1:3">
      <c r="A167" s="5" t="s">
        <v>1827</v>
      </c>
      <c r="B167" s="7">
        <v>1</v>
      </c>
      <c r="C167" s="5" t="s">
        <v>1729</v>
      </c>
    </row>
    <row r="168" spans="1:3">
      <c r="A168" s="5" t="s">
        <v>1828</v>
      </c>
      <c r="B168" s="7">
        <v>1</v>
      </c>
      <c r="C168" s="5" t="s">
        <v>1729</v>
      </c>
    </row>
    <row r="169" spans="1:3">
      <c r="A169" s="5" t="s">
        <v>1829</v>
      </c>
      <c r="B169" s="7">
        <v>1</v>
      </c>
      <c r="C169" s="5" t="s">
        <v>1729</v>
      </c>
    </row>
    <row r="170" spans="1:3">
      <c r="A170" s="5" t="s">
        <v>1831</v>
      </c>
      <c r="B170" s="7">
        <v>1</v>
      </c>
      <c r="C170" s="5" t="s">
        <v>1729</v>
      </c>
    </row>
    <row r="171" spans="1:3">
      <c r="A171" s="5" t="s">
        <v>1832</v>
      </c>
      <c r="B171" s="7">
        <v>1</v>
      </c>
      <c r="C171" s="5" t="s">
        <v>1729</v>
      </c>
    </row>
    <row r="172" spans="1:3">
      <c r="A172" s="5" t="s">
        <v>1833</v>
      </c>
      <c r="B172" s="7">
        <v>1</v>
      </c>
      <c r="C172" s="5" t="s">
        <v>1729</v>
      </c>
    </row>
    <row r="173" spans="1:3">
      <c r="A173" s="5" t="s">
        <v>1834</v>
      </c>
      <c r="B173" s="7">
        <v>1</v>
      </c>
      <c r="C173" s="5" t="s">
        <v>1729</v>
      </c>
    </row>
    <row r="174" spans="1:3">
      <c r="A174" s="5" t="s">
        <v>1835</v>
      </c>
      <c r="B174" s="7">
        <v>1</v>
      </c>
      <c r="C174" s="5" t="s">
        <v>1729</v>
      </c>
    </row>
    <row r="175" spans="1:3">
      <c r="A175" s="5" t="s">
        <v>1836</v>
      </c>
      <c r="B175" s="7">
        <v>1</v>
      </c>
      <c r="C175" s="5" t="s">
        <v>1729</v>
      </c>
    </row>
    <row r="176" spans="1:3">
      <c r="A176" s="5" t="s">
        <v>1837</v>
      </c>
      <c r="B176" s="7">
        <v>1</v>
      </c>
      <c r="C176" s="5" t="s">
        <v>1729</v>
      </c>
    </row>
    <row r="177" spans="1:3">
      <c r="A177" s="5" t="s">
        <v>1838</v>
      </c>
      <c r="B177" s="7">
        <v>1</v>
      </c>
      <c r="C177" s="5" t="s">
        <v>1729</v>
      </c>
    </row>
    <row r="178" spans="1:3">
      <c r="A178" s="5" t="s">
        <v>1839</v>
      </c>
      <c r="B178" s="7">
        <v>1</v>
      </c>
      <c r="C178" s="5" t="s">
        <v>1729</v>
      </c>
    </row>
    <row r="179" spans="1:3">
      <c r="A179" s="5" t="s">
        <v>1840</v>
      </c>
      <c r="B179" s="7">
        <v>1</v>
      </c>
      <c r="C179" s="5" t="s">
        <v>1729</v>
      </c>
    </row>
    <row r="180" spans="1:3">
      <c r="A180" s="5" t="s">
        <v>1841</v>
      </c>
      <c r="B180" s="7">
        <v>1</v>
      </c>
      <c r="C180" s="5" t="s">
        <v>1729</v>
      </c>
    </row>
    <row r="181" spans="1:3">
      <c r="A181" s="5" t="s">
        <v>1842</v>
      </c>
      <c r="B181" s="7">
        <v>1</v>
      </c>
      <c r="C181" s="5" t="s">
        <v>1729</v>
      </c>
    </row>
    <row r="182" spans="1:3">
      <c r="A182" s="5" t="s">
        <v>1843</v>
      </c>
      <c r="B182" s="7">
        <v>1</v>
      </c>
      <c r="C182" s="5" t="s">
        <v>1729</v>
      </c>
    </row>
    <row r="183" spans="1:3">
      <c r="A183" s="5" t="s">
        <v>1844</v>
      </c>
      <c r="B183" s="7">
        <v>1</v>
      </c>
      <c r="C183" s="5" t="s">
        <v>1729</v>
      </c>
    </row>
    <row r="184" spans="1:3">
      <c r="A184" s="5" t="s">
        <v>1845</v>
      </c>
      <c r="B184" s="7">
        <v>1</v>
      </c>
      <c r="C184" s="5" t="s">
        <v>1729</v>
      </c>
    </row>
    <row r="185" spans="1:3">
      <c r="A185" s="5" t="s">
        <v>1935</v>
      </c>
      <c r="B185" s="7">
        <v>33</v>
      </c>
      <c r="C185" s="5" t="s">
        <v>1729</v>
      </c>
    </row>
    <row r="186" spans="1:3">
      <c r="A186" s="5" t="s">
        <v>1936</v>
      </c>
      <c r="B186" s="7">
        <v>1</v>
      </c>
      <c r="C186" s="5" t="s">
        <v>1729</v>
      </c>
    </row>
    <row r="187" spans="1:3">
      <c r="A187" s="5" t="s">
        <v>1937</v>
      </c>
      <c r="B187" s="7">
        <v>1</v>
      </c>
      <c r="C187" s="5" t="s">
        <v>1729</v>
      </c>
    </row>
    <row r="188" spans="1:3">
      <c r="A188" s="5" t="s">
        <v>1938</v>
      </c>
      <c r="B188" s="7">
        <v>1</v>
      </c>
      <c r="C188" s="5" t="s">
        <v>1729</v>
      </c>
    </row>
    <row r="189" spans="1:3">
      <c r="A189" s="5" t="s">
        <v>1939</v>
      </c>
      <c r="B189" s="7">
        <v>46</v>
      </c>
      <c r="C189" s="5" t="s">
        <v>1729</v>
      </c>
    </row>
  </sheetData>
  <mergeCells count="8">
    <mergeCell ref="A47:P47"/>
    <mergeCell ref="A58:L58"/>
    <mergeCell ref="A65:C65"/>
    <mergeCell ref="A2:W2"/>
    <mergeCell ref="A9:R9"/>
    <mergeCell ref="A28:E28"/>
    <mergeCell ref="A32:E32"/>
    <mergeCell ref="A37:P37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7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23" t="str">
        <f>HYPERLINK("#A"&amp;MATCH("bacon",A8:A65536,0)+7,"bacon")</f>
        <v>bacon</v>
      </c>
      <c r="B4" s="7">
        <v>1</v>
      </c>
      <c r="C4" s="7">
        <v>1</v>
      </c>
      <c r="D4" s="7">
        <v>6</v>
      </c>
      <c r="E4" s="7">
        <v>27</v>
      </c>
      <c r="F4" s="6">
        <v>1</v>
      </c>
      <c r="G4" s="8" t="s">
        <v>280</v>
      </c>
      <c r="H4" s="8" t="s">
        <v>330</v>
      </c>
      <c r="I4" s="8" t="s">
        <v>745</v>
      </c>
      <c r="J4" s="8" t="s">
        <v>259</v>
      </c>
      <c r="K4" s="7">
        <v>1</v>
      </c>
      <c r="L4" s="7">
        <v>0</v>
      </c>
      <c r="M4" s="7">
        <v>1</v>
      </c>
      <c r="N4" s="7">
        <v>0</v>
      </c>
      <c r="O4" s="6">
        <v>100</v>
      </c>
      <c r="P4" s="6">
        <v>0</v>
      </c>
      <c r="Q4" s="6">
        <v>50</v>
      </c>
      <c r="R4" s="7">
        <v>1</v>
      </c>
      <c r="S4" s="7">
        <v>0</v>
      </c>
      <c r="T4" s="7">
        <v>0</v>
      </c>
      <c r="U4" s="7">
        <v>0</v>
      </c>
      <c r="V4" s="5" t="s">
        <v>753</v>
      </c>
      <c r="W4" s="5" t="s">
        <v>754</v>
      </c>
    </row>
    <row r="5" spans="1:23">
      <c r="A5" s="23" t="str">
        <f>HYPERLINK("#A"&amp;MATCH("caesam_tok",A8:A65536,0)+7,"caesam_tok")</f>
        <v>caesam_tok</v>
      </c>
      <c r="B5" s="7">
        <v>15</v>
      </c>
      <c r="C5" s="7">
        <v>1</v>
      </c>
      <c r="D5" s="7">
        <v>2</v>
      </c>
      <c r="E5" s="7">
        <v>13</v>
      </c>
      <c r="F5" s="6">
        <v>2</v>
      </c>
      <c r="G5" s="8" t="s">
        <v>330</v>
      </c>
      <c r="H5" s="8" t="s">
        <v>330</v>
      </c>
      <c r="I5" s="8" t="s">
        <v>330</v>
      </c>
      <c r="J5" s="8" t="s">
        <v>540</v>
      </c>
      <c r="K5" s="7">
        <v>4</v>
      </c>
      <c r="L5" s="7">
        <v>0</v>
      </c>
      <c r="M5" s="7">
        <v>4</v>
      </c>
      <c r="N5" s="7">
        <v>0</v>
      </c>
      <c r="O5" s="6">
        <v>26.700000762939453</v>
      </c>
      <c r="P5" s="6">
        <v>0</v>
      </c>
      <c r="Q5" s="6">
        <v>8.8999996185302734</v>
      </c>
      <c r="R5" s="7">
        <v>0</v>
      </c>
      <c r="S5" s="7">
        <v>0</v>
      </c>
      <c r="T5" s="7">
        <v>0</v>
      </c>
      <c r="U5" s="7">
        <v>0</v>
      </c>
      <c r="V5" s="5" t="s">
        <v>753</v>
      </c>
      <c r="W5" s="5" t="s">
        <v>754</v>
      </c>
    </row>
    <row r="6" spans="1:23">
      <c r="A6" s="23" t="e">
        <f>HYPERLINK("#A"&amp;MATCH("asef",A8:A65536,0)+7,"asef")</f>
        <v>#N/A</v>
      </c>
      <c r="B6" s="7">
        <v>1</v>
      </c>
      <c r="C6" s="7">
        <v>0</v>
      </c>
      <c r="D6" s="7">
        <v>0</v>
      </c>
      <c r="E6" s="7">
        <v>24</v>
      </c>
      <c r="F6" s="6">
        <v>0</v>
      </c>
      <c r="G6" s="8" t="s">
        <v>288</v>
      </c>
      <c r="H6" s="8" t="s">
        <v>288</v>
      </c>
      <c r="I6" s="8" t="s">
        <v>288</v>
      </c>
      <c r="J6" s="8" t="s">
        <v>288</v>
      </c>
      <c r="K6" s="7">
        <v>0</v>
      </c>
      <c r="L6" s="7">
        <v>0</v>
      </c>
      <c r="M6" s="7">
        <v>0</v>
      </c>
      <c r="N6" s="7">
        <v>0</v>
      </c>
      <c r="O6" s="6">
        <v>0</v>
      </c>
      <c r="P6" s="6">
        <v>0</v>
      </c>
      <c r="Q6" s="6">
        <v>0</v>
      </c>
      <c r="R6" s="7">
        <v>0</v>
      </c>
      <c r="S6" s="7">
        <v>0</v>
      </c>
      <c r="T6" s="7">
        <v>0</v>
      </c>
      <c r="U6" s="7">
        <v>0</v>
      </c>
      <c r="V6" s="5" t="s">
        <v>753</v>
      </c>
      <c r="W6" s="5" t="s">
        <v>754</v>
      </c>
    </row>
    <row r="9" spans="1:23">
      <c r="A9" s="27" t="s">
        <v>333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3">
      <c r="A10" s="4" t="s">
        <v>0</v>
      </c>
      <c r="B10" s="4" t="s">
        <v>62</v>
      </c>
      <c r="C10" s="4" t="s">
        <v>334</v>
      </c>
      <c r="D10" s="4" t="s">
        <v>335</v>
      </c>
      <c r="E10" s="4" t="s">
        <v>336</v>
      </c>
      <c r="F10" s="4" t="s">
        <v>337</v>
      </c>
      <c r="G10" s="4" t="s">
        <v>338</v>
      </c>
      <c r="H10" s="4" t="s">
        <v>339</v>
      </c>
      <c r="I10" s="4" t="s">
        <v>340</v>
      </c>
      <c r="J10" s="4" t="s">
        <v>123</v>
      </c>
      <c r="K10" s="4" t="s">
        <v>341</v>
      </c>
      <c r="L10" s="4" t="s">
        <v>342</v>
      </c>
      <c r="M10" s="4" t="s">
        <v>13</v>
      </c>
      <c r="N10" s="4" t="s">
        <v>343</v>
      </c>
      <c r="O10" s="4" t="s">
        <v>131</v>
      </c>
      <c r="P10" s="4" t="s">
        <v>326</v>
      </c>
      <c r="Q10" s="4" t="s">
        <v>344</v>
      </c>
      <c r="R10" s="4" t="s">
        <v>345</v>
      </c>
    </row>
    <row r="11" spans="1:23">
      <c r="A11" s="5" t="s">
        <v>20</v>
      </c>
      <c r="B11" s="5" t="s">
        <v>293</v>
      </c>
      <c r="C11" s="5" t="s">
        <v>1940</v>
      </c>
      <c r="D11" s="5" t="s">
        <v>366</v>
      </c>
      <c r="E11" s="5" t="s">
        <v>1941</v>
      </c>
      <c r="F11" s="7">
        <v>18003561</v>
      </c>
      <c r="G11" s="5" t="s">
        <v>755</v>
      </c>
      <c r="H11" s="5" t="s">
        <v>351</v>
      </c>
      <c r="I11" s="5" t="s">
        <v>742</v>
      </c>
      <c r="J11" s="6">
        <v>0</v>
      </c>
      <c r="K11" s="5" t="s">
        <v>1942</v>
      </c>
      <c r="L11" s="5" t="s">
        <v>1943</v>
      </c>
      <c r="M11" s="8" t="s">
        <v>288</v>
      </c>
      <c r="N11" s="8" t="s">
        <v>288</v>
      </c>
      <c r="O11" s="6">
        <v>0</v>
      </c>
      <c r="P11" s="6">
        <v>0</v>
      </c>
      <c r="Q11" s="7">
        <v>0</v>
      </c>
      <c r="R11" s="7">
        <v>24</v>
      </c>
    </row>
    <row r="13" spans="1:23">
      <c r="A13" s="4" t="s">
        <v>0</v>
      </c>
      <c r="B13" s="4" t="s">
        <v>62</v>
      </c>
      <c r="C13" s="4" t="s">
        <v>334</v>
      </c>
      <c r="D13" s="4" t="s">
        <v>335</v>
      </c>
      <c r="E13" s="4" t="s">
        <v>336</v>
      </c>
      <c r="F13" s="4" t="s">
        <v>337</v>
      </c>
      <c r="G13" s="4" t="s">
        <v>338</v>
      </c>
      <c r="H13" s="4" t="s">
        <v>339</v>
      </c>
      <c r="I13" s="4" t="s">
        <v>340</v>
      </c>
      <c r="J13" s="4" t="s">
        <v>123</v>
      </c>
      <c r="K13" s="4" t="s">
        <v>341</v>
      </c>
      <c r="L13" s="4" t="s">
        <v>342</v>
      </c>
      <c r="M13" s="4" t="s">
        <v>13</v>
      </c>
      <c r="N13" s="4" t="s">
        <v>343</v>
      </c>
      <c r="O13" s="4" t="s">
        <v>131</v>
      </c>
      <c r="P13" s="4" t="s">
        <v>326</v>
      </c>
      <c r="Q13" s="4" t="s">
        <v>344</v>
      </c>
      <c r="R13" s="4" t="s">
        <v>345</v>
      </c>
    </row>
    <row r="14" spans="1:23">
      <c r="A14" s="5" t="s">
        <v>20</v>
      </c>
      <c r="B14" s="5" t="s">
        <v>261</v>
      </c>
      <c r="C14" s="5" t="s">
        <v>1940</v>
      </c>
      <c r="D14" s="5" t="s">
        <v>366</v>
      </c>
      <c r="E14" s="5" t="s">
        <v>1941</v>
      </c>
      <c r="F14" s="7">
        <v>18003561</v>
      </c>
      <c r="G14" s="5" t="s">
        <v>755</v>
      </c>
      <c r="H14" s="5" t="s">
        <v>351</v>
      </c>
      <c r="I14" s="5" t="s">
        <v>742</v>
      </c>
      <c r="J14" s="6">
        <v>1</v>
      </c>
      <c r="K14" s="5" t="s">
        <v>1944</v>
      </c>
      <c r="L14" s="5" t="s">
        <v>1945</v>
      </c>
      <c r="M14" s="8" t="s">
        <v>259</v>
      </c>
      <c r="N14" s="8" t="s">
        <v>1198</v>
      </c>
      <c r="O14" s="6">
        <v>0.75</v>
      </c>
      <c r="P14" s="6">
        <v>0.5</v>
      </c>
      <c r="Q14" s="7">
        <v>6</v>
      </c>
      <c r="R14" s="7">
        <v>27</v>
      </c>
    </row>
    <row r="16" spans="1:23">
      <c r="A16" s="4" t="s">
        <v>0</v>
      </c>
      <c r="B16" s="4" t="s">
        <v>62</v>
      </c>
      <c r="C16" s="4" t="s">
        <v>334</v>
      </c>
      <c r="D16" s="4" t="s">
        <v>335</v>
      </c>
      <c r="E16" s="4" t="s">
        <v>336</v>
      </c>
      <c r="F16" s="4" t="s">
        <v>337</v>
      </c>
      <c r="G16" s="4" t="s">
        <v>338</v>
      </c>
      <c r="H16" s="4" t="s">
        <v>339</v>
      </c>
      <c r="I16" s="4" t="s">
        <v>340</v>
      </c>
      <c r="J16" s="4" t="s">
        <v>123</v>
      </c>
      <c r="K16" s="4" t="s">
        <v>341</v>
      </c>
      <c r="L16" s="4" t="s">
        <v>342</v>
      </c>
      <c r="M16" s="4" t="s">
        <v>13</v>
      </c>
      <c r="N16" s="4" t="s">
        <v>343</v>
      </c>
      <c r="O16" s="4" t="s">
        <v>131</v>
      </c>
      <c r="P16" s="4" t="s">
        <v>326</v>
      </c>
      <c r="Q16" s="4" t="s">
        <v>344</v>
      </c>
      <c r="R16" s="4" t="s">
        <v>345</v>
      </c>
    </row>
    <row r="17" spans="1:18">
      <c r="A17" s="5" t="s">
        <v>20</v>
      </c>
      <c r="B17" s="5" t="s">
        <v>245</v>
      </c>
      <c r="C17" s="5" t="s">
        <v>1940</v>
      </c>
      <c r="D17" s="5" t="s">
        <v>366</v>
      </c>
      <c r="E17" s="5" t="s">
        <v>1941</v>
      </c>
      <c r="F17" s="7">
        <v>18003561</v>
      </c>
      <c r="G17" s="5" t="s">
        <v>755</v>
      </c>
      <c r="H17" s="5" t="s">
        <v>351</v>
      </c>
      <c r="I17" s="5" t="s">
        <v>742</v>
      </c>
      <c r="J17" s="6">
        <v>2</v>
      </c>
      <c r="K17" s="5" t="s">
        <v>1946</v>
      </c>
      <c r="L17" s="5" t="s">
        <v>1947</v>
      </c>
      <c r="M17" s="8" t="s">
        <v>540</v>
      </c>
      <c r="N17" s="8" t="s">
        <v>288</v>
      </c>
      <c r="O17" s="6">
        <v>0.33329999446868896</v>
      </c>
      <c r="P17" s="6">
        <v>0.33329999446868896</v>
      </c>
      <c r="Q17" s="7">
        <v>2</v>
      </c>
      <c r="R17" s="7">
        <v>13</v>
      </c>
    </row>
    <row r="20" spans="1:18">
      <c r="A20" s="27" t="s">
        <v>600</v>
      </c>
      <c r="B20" s="28"/>
      <c r="C20" s="28"/>
      <c r="D20" s="28"/>
      <c r="E20" s="28"/>
    </row>
    <row r="21" spans="1:18">
      <c r="A21" s="4" t="s">
        <v>339</v>
      </c>
      <c r="B21" s="4" t="s">
        <v>316</v>
      </c>
      <c r="C21" s="4" t="s">
        <v>124</v>
      </c>
      <c r="D21" s="4" t="s">
        <v>601</v>
      </c>
      <c r="E21" s="4" t="s">
        <v>131</v>
      </c>
    </row>
    <row r="22" spans="1:18">
      <c r="A22" s="5" t="s">
        <v>602</v>
      </c>
      <c r="B22" s="7">
        <v>1</v>
      </c>
      <c r="C22" s="7">
        <v>8</v>
      </c>
      <c r="D22" s="8" t="s">
        <v>23</v>
      </c>
      <c r="E22" s="6">
        <v>1.083299994468689</v>
      </c>
    </row>
    <row r="24" spans="1:18">
      <c r="A24" s="27" t="s">
        <v>606</v>
      </c>
      <c r="B24" s="28"/>
      <c r="C24" s="28"/>
      <c r="D24" s="28"/>
      <c r="E24" s="28"/>
    </row>
    <row r="25" spans="1:18">
      <c r="A25" s="4" t="s">
        <v>340</v>
      </c>
      <c r="B25" s="4" t="s">
        <v>316</v>
      </c>
      <c r="C25" s="4" t="s">
        <v>124</v>
      </c>
      <c r="D25" s="4" t="s">
        <v>601</v>
      </c>
      <c r="E25" s="4" t="s">
        <v>131</v>
      </c>
    </row>
    <row r="26" spans="1:18">
      <c r="A26" s="5" t="s">
        <v>572</v>
      </c>
      <c r="B26" s="7">
        <v>1</v>
      </c>
      <c r="C26" s="7">
        <v>8</v>
      </c>
      <c r="D26" s="8" t="s">
        <v>23</v>
      </c>
      <c r="E26" s="6">
        <v>1.083299994468689</v>
      </c>
    </row>
    <row r="29" spans="1:18">
      <c r="A29" s="27" t="s">
        <v>611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8">
      <c r="A30" s="4" t="s">
        <v>62</v>
      </c>
      <c r="B30" s="4" t="s">
        <v>63</v>
      </c>
      <c r="C30" s="4" t="s">
        <v>339</v>
      </c>
      <c r="D30" s="4" t="s">
        <v>316</v>
      </c>
      <c r="E30" s="4" t="s">
        <v>124</v>
      </c>
      <c r="F30" s="4" t="s">
        <v>123</v>
      </c>
      <c r="G30" s="4" t="s">
        <v>317</v>
      </c>
      <c r="H30" s="4" t="s">
        <v>318</v>
      </c>
      <c r="I30" s="4" t="s">
        <v>612</v>
      </c>
      <c r="J30" s="4" t="s">
        <v>613</v>
      </c>
      <c r="K30" s="4" t="s">
        <v>134</v>
      </c>
      <c r="L30" s="4" t="s">
        <v>614</v>
      </c>
      <c r="M30" s="4" t="s">
        <v>8</v>
      </c>
      <c r="N30" s="4" t="s">
        <v>9</v>
      </c>
      <c r="O30" s="4" t="s">
        <v>10</v>
      </c>
      <c r="P30" s="4" t="s">
        <v>131</v>
      </c>
    </row>
    <row r="31" spans="1:18">
      <c r="A31" s="5" t="s">
        <v>261</v>
      </c>
      <c r="B31" s="7">
        <v>1</v>
      </c>
      <c r="C31" s="5" t="s">
        <v>602</v>
      </c>
      <c r="D31" s="7">
        <v>1</v>
      </c>
      <c r="E31" s="7">
        <v>6</v>
      </c>
      <c r="F31" s="6">
        <v>1</v>
      </c>
      <c r="G31" s="8" t="s">
        <v>280</v>
      </c>
      <c r="H31" s="8" t="s">
        <v>330</v>
      </c>
      <c r="I31" s="8" t="s">
        <v>745</v>
      </c>
      <c r="J31" s="8" t="s">
        <v>262</v>
      </c>
      <c r="K31" s="7">
        <v>1</v>
      </c>
      <c r="L31" s="6">
        <v>0.5</v>
      </c>
      <c r="M31" s="7">
        <v>100</v>
      </c>
      <c r="N31" s="7">
        <v>0</v>
      </c>
      <c r="O31" s="7">
        <v>50</v>
      </c>
      <c r="P31" s="6">
        <v>0.74989998340606689</v>
      </c>
    </row>
    <row r="33" spans="1:16">
      <c r="A33" s="4" t="s">
        <v>62</v>
      </c>
      <c r="B33" s="4" t="s">
        <v>63</v>
      </c>
      <c r="C33" s="4" t="s">
        <v>339</v>
      </c>
      <c r="D33" s="4" t="s">
        <v>316</v>
      </c>
      <c r="E33" s="4" t="s">
        <v>124</v>
      </c>
      <c r="F33" s="4" t="s">
        <v>123</v>
      </c>
      <c r="G33" s="4" t="s">
        <v>317</v>
      </c>
      <c r="H33" s="4" t="s">
        <v>318</v>
      </c>
      <c r="I33" s="4" t="s">
        <v>612</v>
      </c>
      <c r="J33" s="4" t="s">
        <v>613</v>
      </c>
      <c r="K33" s="4" t="s">
        <v>134</v>
      </c>
      <c r="L33" s="4" t="s">
        <v>614</v>
      </c>
      <c r="M33" s="4" t="s">
        <v>8</v>
      </c>
      <c r="N33" s="4" t="s">
        <v>9</v>
      </c>
      <c r="O33" s="4" t="s">
        <v>10</v>
      </c>
      <c r="P33" s="4" t="s">
        <v>131</v>
      </c>
    </row>
    <row r="34" spans="1:16">
      <c r="A34" s="5" t="s">
        <v>245</v>
      </c>
      <c r="B34" s="7">
        <v>15</v>
      </c>
      <c r="C34" s="5" t="s">
        <v>602</v>
      </c>
      <c r="D34" s="7">
        <v>1</v>
      </c>
      <c r="E34" s="7">
        <v>2</v>
      </c>
      <c r="F34" s="6">
        <v>2</v>
      </c>
      <c r="G34" s="8" t="s">
        <v>330</v>
      </c>
      <c r="H34" s="8" t="s">
        <v>330</v>
      </c>
      <c r="I34" s="8" t="s">
        <v>330</v>
      </c>
      <c r="J34" s="8" t="s">
        <v>282</v>
      </c>
      <c r="K34" s="7">
        <v>4</v>
      </c>
      <c r="L34" s="6">
        <v>1.2999999523162842</v>
      </c>
      <c r="M34" s="7">
        <v>27</v>
      </c>
      <c r="N34" s="7">
        <v>0</v>
      </c>
      <c r="O34" s="7">
        <v>9</v>
      </c>
      <c r="P34" s="6">
        <v>0.33340001106262207</v>
      </c>
    </row>
    <row r="36" spans="1:16">
      <c r="A36" s="27" t="s">
        <v>618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>
      <c r="A37" s="4" t="s">
        <v>62</v>
      </c>
      <c r="B37" s="4" t="s">
        <v>63</v>
      </c>
      <c r="C37" s="4" t="s">
        <v>340</v>
      </c>
      <c r="D37" s="4" t="s">
        <v>316</v>
      </c>
      <c r="E37" s="4" t="s">
        <v>124</v>
      </c>
      <c r="F37" s="4" t="s">
        <v>123</v>
      </c>
      <c r="G37" s="4" t="s">
        <v>317</v>
      </c>
      <c r="H37" s="4" t="s">
        <v>318</v>
      </c>
      <c r="I37" s="4" t="s">
        <v>612</v>
      </c>
      <c r="J37" s="4" t="s">
        <v>613</v>
      </c>
      <c r="K37" s="4" t="s">
        <v>134</v>
      </c>
      <c r="L37" s="4" t="s">
        <v>614</v>
      </c>
      <c r="M37" s="4" t="s">
        <v>8</v>
      </c>
      <c r="N37" s="4" t="s">
        <v>9</v>
      </c>
      <c r="O37" s="4" t="s">
        <v>10</v>
      </c>
      <c r="P37" s="4" t="s">
        <v>131</v>
      </c>
    </row>
    <row r="38" spans="1:16">
      <c r="A38" s="5" t="s">
        <v>261</v>
      </c>
      <c r="B38" s="7">
        <v>1</v>
      </c>
      <c r="C38" s="5" t="s">
        <v>572</v>
      </c>
      <c r="D38" s="7">
        <v>1</v>
      </c>
      <c r="E38" s="7">
        <v>6</v>
      </c>
      <c r="F38" s="6">
        <v>1</v>
      </c>
      <c r="G38" s="8" t="s">
        <v>280</v>
      </c>
      <c r="H38" s="8" t="s">
        <v>330</v>
      </c>
      <c r="I38" s="8" t="s">
        <v>745</v>
      </c>
      <c r="J38" s="8" t="s">
        <v>262</v>
      </c>
      <c r="K38" s="7">
        <v>1</v>
      </c>
      <c r="L38" s="6">
        <v>0.5</v>
      </c>
      <c r="M38" s="7">
        <v>100</v>
      </c>
      <c r="N38" s="7">
        <v>0</v>
      </c>
      <c r="O38" s="7">
        <v>50</v>
      </c>
      <c r="P38" s="6">
        <v>0.74989998340606689</v>
      </c>
    </row>
    <row r="40" spans="1:16">
      <c r="A40" s="4" t="s">
        <v>62</v>
      </c>
      <c r="B40" s="4" t="s">
        <v>63</v>
      </c>
      <c r="C40" s="4" t="s">
        <v>340</v>
      </c>
      <c r="D40" s="4" t="s">
        <v>316</v>
      </c>
      <c r="E40" s="4" t="s">
        <v>124</v>
      </c>
      <c r="F40" s="4" t="s">
        <v>123</v>
      </c>
      <c r="G40" s="4" t="s">
        <v>317</v>
      </c>
      <c r="H40" s="4" t="s">
        <v>318</v>
      </c>
      <c r="I40" s="4" t="s">
        <v>612</v>
      </c>
      <c r="J40" s="4" t="s">
        <v>613</v>
      </c>
      <c r="K40" s="4" t="s">
        <v>134</v>
      </c>
      <c r="L40" s="4" t="s">
        <v>614</v>
      </c>
      <c r="M40" s="4" t="s">
        <v>8</v>
      </c>
      <c r="N40" s="4" t="s">
        <v>9</v>
      </c>
      <c r="O40" s="4" t="s">
        <v>10</v>
      </c>
      <c r="P40" s="4" t="s">
        <v>131</v>
      </c>
    </row>
    <row r="41" spans="1:16">
      <c r="A41" s="5" t="s">
        <v>245</v>
      </c>
      <c r="B41" s="7">
        <v>15</v>
      </c>
      <c r="C41" s="5" t="s">
        <v>572</v>
      </c>
      <c r="D41" s="7">
        <v>1</v>
      </c>
      <c r="E41" s="7">
        <v>2</v>
      </c>
      <c r="F41" s="6">
        <v>2</v>
      </c>
      <c r="G41" s="8" t="s">
        <v>330</v>
      </c>
      <c r="H41" s="8" t="s">
        <v>330</v>
      </c>
      <c r="I41" s="8" t="s">
        <v>330</v>
      </c>
      <c r="J41" s="8" t="s">
        <v>282</v>
      </c>
      <c r="K41" s="7">
        <v>4</v>
      </c>
      <c r="L41" s="6">
        <v>1.2999999523162842</v>
      </c>
      <c r="M41" s="7">
        <v>27</v>
      </c>
      <c r="N41" s="7">
        <v>0</v>
      </c>
      <c r="O41" s="7">
        <v>9</v>
      </c>
      <c r="P41" s="6">
        <v>0.33340001106262207</v>
      </c>
    </row>
    <row r="44" spans="1:16">
      <c r="A44" s="27" t="s">
        <v>627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6">
      <c r="A45" s="4" t="s">
        <v>0</v>
      </c>
      <c r="B45" s="4" t="s">
        <v>62</v>
      </c>
      <c r="C45" s="4" t="s">
        <v>628</v>
      </c>
      <c r="D45" s="4" t="s">
        <v>629</v>
      </c>
      <c r="E45" s="4" t="s">
        <v>630</v>
      </c>
      <c r="F45" s="4" t="s">
        <v>631</v>
      </c>
      <c r="G45" s="4" t="s">
        <v>632</v>
      </c>
      <c r="H45" s="4" t="s">
        <v>334</v>
      </c>
      <c r="I45" s="4" t="s">
        <v>633</v>
      </c>
      <c r="J45" s="4" t="s">
        <v>337</v>
      </c>
      <c r="K45" s="4" t="s">
        <v>339</v>
      </c>
      <c r="L45" s="4" t="s">
        <v>340</v>
      </c>
    </row>
    <row r="46" spans="1:16">
      <c r="A46" s="5" t="s">
        <v>20</v>
      </c>
      <c r="B46" s="5" t="s">
        <v>293</v>
      </c>
      <c r="C46" s="5" t="s">
        <v>1639</v>
      </c>
      <c r="D46" s="5" t="s">
        <v>1617</v>
      </c>
      <c r="E46" s="7">
        <v>64</v>
      </c>
      <c r="F46" s="7">
        <v>3</v>
      </c>
      <c r="G46" s="5" t="s">
        <v>1911</v>
      </c>
      <c r="H46" s="5" t="s">
        <v>1940</v>
      </c>
      <c r="I46" s="5" t="s">
        <v>1948</v>
      </c>
      <c r="J46" s="7">
        <v>18003561</v>
      </c>
      <c r="K46" s="5" t="s">
        <v>351</v>
      </c>
      <c r="L46" s="5" t="s">
        <v>742</v>
      </c>
    </row>
    <row r="48" spans="1:16">
      <c r="A48" s="27" t="s">
        <v>634</v>
      </c>
      <c r="B48" s="28"/>
      <c r="C48" s="28"/>
    </row>
    <row r="49" spans="1:3">
      <c r="A49" s="4" t="s">
        <v>62</v>
      </c>
      <c r="B49" s="4" t="s">
        <v>63</v>
      </c>
      <c r="C49" s="4" t="s">
        <v>635</v>
      </c>
    </row>
    <row r="50" spans="1:3">
      <c r="A50" s="5" t="s">
        <v>165</v>
      </c>
      <c r="B50" s="7">
        <v>3</v>
      </c>
      <c r="C50" s="5" t="s">
        <v>1729</v>
      </c>
    </row>
    <row r="51" spans="1:3">
      <c r="A51" s="5" t="s">
        <v>1949</v>
      </c>
      <c r="B51" s="7">
        <v>3</v>
      </c>
      <c r="C51" s="5" t="s">
        <v>1729</v>
      </c>
    </row>
    <row r="52" spans="1:3">
      <c r="A52" s="5" t="s">
        <v>1950</v>
      </c>
      <c r="B52" s="7">
        <v>1</v>
      </c>
      <c r="C52" s="5" t="s">
        <v>1729</v>
      </c>
    </row>
    <row r="53" spans="1:3">
      <c r="A53" s="5" t="s">
        <v>1951</v>
      </c>
      <c r="B53" s="7">
        <v>1</v>
      </c>
      <c r="C53" s="5" t="s">
        <v>1729</v>
      </c>
    </row>
    <row r="54" spans="1:3">
      <c r="A54" s="5" t="s">
        <v>1952</v>
      </c>
      <c r="B54" s="7">
        <v>1</v>
      </c>
      <c r="C54" s="5" t="s">
        <v>1729</v>
      </c>
    </row>
    <row r="55" spans="1:3">
      <c r="A55" s="5" t="s">
        <v>287</v>
      </c>
      <c r="B55" s="7">
        <v>1</v>
      </c>
      <c r="C55" s="5" t="s">
        <v>1729</v>
      </c>
    </row>
    <row r="56" spans="1:3">
      <c r="A56" s="5" t="s">
        <v>1953</v>
      </c>
      <c r="B56" s="7">
        <v>2147483647</v>
      </c>
      <c r="C56" s="5" t="s">
        <v>1729</v>
      </c>
    </row>
    <row r="57" spans="1:3">
      <c r="A57" s="5" t="s">
        <v>1954</v>
      </c>
      <c r="B57" s="7">
        <v>1</v>
      </c>
      <c r="C57" s="5" t="s">
        <v>1729</v>
      </c>
    </row>
  </sheetData>
  <mergeCells count="8">
    <mergeCell ref="A36:P36"/>
    <mergeCell ref="A44:L44"/>
    <mergeCell ref="A48:C48"/>
    <mergeCell ref="A2:W2"/>
    <mergeCell ref="A9:R9"/>
    <mergeCell ref="A20:E20"/>
    <mergeCell ref="A24:E24"/>
    <mergeCell ref="A29:P29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76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24" t="str">
        <f>HYPERLINK("#A"&amp;MATCH("caesam",A10:A65536,0)+9,"caesam")</f>
        <v>caesam</v>
      </c>
      <c r="B4" s="7">
        <v>3</v>
      </c>
      <c r="C4" s="7">
        <v>9</v>
      </c>
      <c r="D4" s="7">
        <v>32</v>
      </c>
      <c r="E4" s="7">
        <v>0</v>
      </c>
      <c r="F4" s="6">
        <v>1</v>
      </c>
      <c r="G4" s="8" t="s">
        <v>1955</v>
      </c>
      <c r="H4" s="8" t="s">
        <v>330</v>
      </c>
      <c r="I4" s="8" t="s">
        <v>1956</v>
      </c>
      <c r="J4" s="8" t="s">
        <v>166</v>
      </c>
      <c r="K4" s="7">
        <v>3</v>
      </c>
      <c r="L4" s="7">
        <v>0</v>
      </c>
      <c r="M4" s="7">
        <v>3</v>
      </c>
      <c r="N4" s="7">
        <v>0</v>
      </c>
      <c r="O4" s="6">
        <v>100</v>
      </c>
      <c r="P4" s="6">
        <v>33.299999237060547</v>
      </c>
      <c r="Q4" s="6">
        <v>54.900001525878906</v>
      </c>
      <c r="R4" s="7">
        <v>240</v>
      </c>
      <c r="S4" s="7">
        <v>152</v>
      </c>
      <c r="T4" s="7">
        <v>11</v>
      </c>
      <c r="U4" s="7">
        <v>16</v>
      </c>
      <c r="V4" s="5" t="s">
        <v>753</v>
      </c>
      <c r="W4" s="5" t="s">
        <v>754</v>
      </c>
    </row>
    <row r="5" spans="1:23">
      <c r="A5" s="24" t="str">
        <f>HYPERLINK("#A"&amp;MATCH("caesam_tok",A10:A65536,0)+9,"caesam_tok")</f>
        <v>caesam_tok</v>
      </c>
      <c r="B5" s="7">
        <v>15</v>
      </c>
      <c r="C5" s="7">
        <v>1</v>
      </c>
      <c r="D5" s="7">
        <v>69</v>
      </c>
      <c r="E5" s="7">
        <v>24</v>
      </c>
      <c r="F5" s="6">
        <v>2</v>
      </c>
      <c r="G5" s="8" t="s">
        <v>540</v>
      </c>
      <c r="H5" s="8" t="s">
        <v>330</v>
      </c>
      <c r="I5" s="8" t="s">
        <v>330</v>
      </c>
      <c r="J5" s="8" t="s">
        <v>752</v>
      </c>
      <c r="K5" s="7">
        <v>14</v>
      </c>
      <c r="L5" s="7">
        <v>0</v>
      </c>
      <c r="M5" s="7">
        <v>14</v>
      </c>
      <c r="N5" s="7">
        <v>0</v>
      </c>
      <c r="O5" s="6">
        <v>93.300003051757813</v>
      </c>
      <c r="P5" s="6">
        <v>0</v>
      </c>
      <c r="Q5" s="6">
        <v>28</v>
      </c>
      <c r="R5" s="7">
        <v>12</v>
      </c>
      <c r="S5" s="7">
        <v>8</v>
      </c>
      <c r="T5" s="7">
        <v>0</v>
      </c>
      <c r="U5" s="7">
        <v>0</v>
      </c>
      <c r="V5" s="5" t="s">
        <v>753</v>
      </c>
      <c r="W5" s="5" t="s">
        <v>754</v>
      </c>
    </row>
    <row r="6" spans="1:23">
      <c r="A6" s="24" t="str">
        <f>HYPERLINK("#A"&amp;MATCH("bacon",A10:A65536,0)+9,"bacon")</f>
        <v>bacon</v>
      </c>
      <c r="B6" s="7">
        <v>1</v>
      </c>
      <c r="C6" s="7">
        <v>1</v>
      </c>
      <c r="D6" s="7">
        <v>1</v>
      </c>
      <c r="E6" s="7">
        <v>132</v>
      </c>
      <c r="F6" s="6">
        <v>1</v>
      </c>
      <c r="G6" s="8" t="s">
        <v>330</v>
      </c>
      <c r="H6" s="8" t="s">
        <v>330</v>
      </c>
      <c r="I6" s="8" t="s">
        <v>330</v>
      </c>
      <c r="J6" s="8" t="s">
        <v>330</v>
      </c>
      <c r="K6" s="7">
        <v>1</v>
      </c>
      <c r="L6" s="7">
        <v>0</v>
      </c>
      <c r="M6" s="7">
        <v>1</v>
      </c>
      <c r="N6" s="7">
        <v>0</v>
      </c>
      <c r="O6" s="6">
        <v>100</v>
      </c>
      <c r="P6" s="6">
        <v>0</v>
      </c>
      <c r="Q6" s="6">
        <v>16.700000762939453</v>
      </c>
      <c r="R6" s="7">
        <v>0</v>
      </c>
      <c r="S6" s="7">
        <v>0</v>
      </c>
      <c r="T6" s="7">
        <v>0</v>
      </c>
      <c r="U6" s="7">
        <v>0</v>
      </c>
      <c r="V6" s="5" t="s">
        <v>753</v>
      </c>
      <c r="W6" s="5" t="s">
        <v>754</v>
      </c>
    </row>
    <row r="7" spans="1:23">
      <c r="A7" s="24" t="e">
        <f>HYPERLINK("#A"&amp;MATCH("samres",A10:A65536,0)+9,"samres")</f>
        <v>#N/A</v>
      </c>
      <c r="B7" s="7">
        <v>1</v>
      </c>
      <c r="C7" s="7">
        <v>0</v>
      </c>
      <c r="D7" s="7">
        <v>0</v>
      </c>
      <c r="E7" s="7">
        <v>39</v>
      </c>
      <c r="F7" s="6">
        <v>0</v>
      </c>
      <c r="G7" s="8" t="s">
        <v>288</v>
      </c>
      <c r="H7" s="8" t="s">
        <v>288</v>
      </c>
      <c r="I7" s="8" t="s">
        <v>288</v>
      </c>
      <c r="J7" s="8" t="s">
        <v>288</v>
      </c>
      <c r="K7" s="7">
        <v>0</v>
      </c>
      <c r="L7" s="7">
        <v>0</v>
      </c>
      <c r="M7" s="7">
        <v>0</v>
      </c>
      <c r="N7" s="7">
        <v>0</v>
      </c>
      <c r="O7" s="6">
        <v>0</v>
      </c>
      <c r="P7" s="6">
        <v>0</v>
      </c>
      <c r="Q7" s="6">
        <v>0</v>
      </c>
      <c r="R7" s="7">
        <v>0</v>
      </c>
      <c r="S7" s="7">
        <v>0</v>
      </c>
      <c r="T7" s="7">
        <v>0</v>
      </c>
      <c r="U7" s="7">
        <v>0</v>
      </c>
      <c r="V7" s="5" t="s">
        <v>753</v>
      </c>
      <c r="W7" s="5" t="s">
        <v>754</v>
      </c>
    </row>
    <row r="8" spans="1:23">
      <c r="A8" s="24" t="e">
        <f>HYPERLINK("#A"&amp;MATCH("asef",A10:A65536,0)+9,"asef")</f>
        <v>#N/A</v>
      </c>
      <c r="B8" s="7">
        <v>1</v>
      </c>
      <c r="C8" s="7">
        <v>0</v>
      </c>
      <c r="D8" s="7">
        <v>0</v>
      </c>
      <c r="E8" s="7">
        <v>123</v>
      </c>
      <c r="F8" s="6">
        <v>0</v>
      </c>
      <c r="G8" s="8" t="s">
        <v>288</v>
      </c>
      <c r="H8" s="8" t="s">
        <v>288</v>
      </c>
      <c r="I8" s="8" t="s">
        <v>288</v>
      </c>
      <c r="J8" s="8" t="s">
        <v>288</v>
      </c>
      <c r="K8" s="7">
        <v>0</v>
      </c>
      <c r="L8" s="7">
        <v>0</v>
      </c>
      <c r="M8" s="7">
        <v>0</v>
      </c>
      <c r="N8" s="7">
        <v>0</v>
      </c>
      <c r="O8" s="6">
        <v>0</v>
      </c>
      <c r="P8" s="6">
        <v>0</v>
      </c>
      <c r="Q8" s="6">
        <v>0</v>
      </c>
      <c r="R8" s="7">
        <v>0</v>
      </c>
      <c r="S8" s="7">
        <v>0</v>
      </c>
      <c r="T8" s="7">
        <v>0</v>
      </c>
      <c r="U8" s="7">
        <v>0</v>
      </c>
      <c r="V8" s="5" t="s">
        <v>753</v>
      </c>
      <c r="W8" s="5" t="s">
        <v>754</v>
      </c>
    </row>
    <row r="11" spans="1:23">
      <c r="A11" s="27" t="s">
        <v>333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23">
      <c r="A12" s="4" t="s">
        <v>0</v>
      </c>
      <c r="B12" s="4" t="s">
        <v>62</v>
      </c>
      <c r="C12" s="4" t="s">
        <v>334</v>
      </c>
      <c r="D12" s="4" t="s">
        <v>335</v>
      </c>
      <c r="E12" s="4" t="s">
        <v>336</v>
      </c>
      <c r="F12" s="4" t="s">
        <v>337</v>
      </c>
      <c r="G12" s="4" t="s">
        <v>338</v>
      </c>
      <c r="H12" s="4" t="s">
        <v>339</v>
      </c>
      <c r="I12" s="4" t="s">
        <v>340</v>
      </c>
      <c r="J12" s="4" t="s">
        <v>123</v>
      </c>
      <c r="K12" s="4" t="s">
        <v>341</v>
      </c>
      <c r="L12" s="4" t="s">
        <v>342</v>
      </c>
      <c r="M12" s="4" t="s">
        <v>13</v>
      </c>
      <c r="N12" s="4" t="s">
        <v>343</v>
      </c>
      <c r="O12" s="4" t="s">
        <v>131</v>
      </c>
      <c r="P12" s="4" t="s">
        <v>326</v>
      </c>
      <c r="Q12" s="4" t="s">
        <v>344</v>
      </c>
      <c r="R12" s="4" t="s">
        <v>345</v>
      </c>
    </row>
    <row r="13" spans="1:23">
      <c r="A13" s="5" t="s">
        <v>40</v>
      </c>
      <c r="B13" s="5" t="s">
        <v>293</v>
      </c>
      <c r="C13" s="5" t="s">
        <v>1940</v>
      </c>
      <c r="D13" s="5" t="s">
        <v>366</v>
      </c>
      <c r="E13" s="5" t="s">
        <v>1941</v>
      </c>
      <c r="F13" s="7">
        <v>18003561</v>
      </c>
      <c r="G13" s="5" t="s">
        <v>755</v>
      </c>
      <c r="H13" s="5" t="s">
        <v>351</v>
      </c>
      <c r="I13" s="5" t="s">
        <v>742</v>
      </c>
      <c r="J13" s="6">
        <v>0</v>
      </c>
      <c r="K13" s="5" t="s">
        <v>1957</v>
      </c>
      <c r="L13" s="5" t="s">
        <v>1958</v>
      </c>
      <c r="M13" s="8" t="s">
        <v>288</v>
      </c>
      <c r="N13" s="8" t="s">
        <v>288</v>
      </c>
      <c r="O13" s="6">
        <v>0</v>
      </c>
      <c r="P13" s="6">
        <v>0</v>
      </c>
      <c r="Q13" s="7">
        <v>0</v>
      </c>
      <c r="R13" s="7">
        <v>123</v>
      </c>
    </row>
    <row r="15" spans="1:23">
      <c r="A15" s="4" t="s">
        <v>0</v>
      </c>
      <c r="B15" s="4" t="s">
        <v>62</v>
      </c>
      <c r="C15" s="4" t="s">
        <v>334</v>
      </c>
      <c r="D15" s="4" t="s">
        <v>335</v>
      </c>
      <c r="E15" s="4" t="s">
        <v>336</v>
      </c>
      <c r="F15" s="4" t="s">
        <v>337</v>
      </c>
      <c r="G15" s="4" t="s">
        <v>338</v>
      </c>
      <c r="H15" s="4" t="s">
        <v>339</v>
      </c>
      <c r="I15" s="4" t="s">
        <v>340</v>
      </c>
      <c r="J15" s="4" t="s">
        <v>123</v>
      </c>
      <c r="K15" s="4" t="s">
        <v>341</v>
      </c>
      <c r="L15" s="4" t="s">
        <v>342</v>
      </c>
      <c r="M15" s="4" t="s">
        <v>13</v>
      </c>
      <c r="N15" s="4" t="s">
        <v>343</v>
      </c>
      <c r="O15" s="4" t="s">
        <v>131</v>
      </c>
      <c r="P15" s="4" t="s">
        <v>326</v>
      </c>
      <c r="Q15" s="4" t="s">
        <v>344</v>
      </c>
      <c r="R15" s="4" t="s">
        <v>345</v>
      </c>
    </row>
    <row r="16" spans="1:23">
      <c r="A16" s="5" t="s">
        <v>40</v>
      </c>
      <c r="B16" s="5" t="s">
        <v>261</v>
      </c>
      <c r="C16" s="5" t="s">
        <v>1940</v>
      </c>
      <c r="D16" s="5" t="s">
        <v>366</v>
      </c>
      <c r="E16" s="5" t="s">
        <v>1941</v>
      </c>
      <c r="F16" s="7">
        <v>18003561</v>
      </c>
      <c r="G16" s="5" t="s">
        <v>755</v>
      </c>
      <c r="H16" s="5" t="s">
        <v>351</v>
      </c>
      <c r="I16" s="5" t="s">
        <v>742</v>
      </c>
      <c r="J16" s="6">
        <v>1</v>
      </c>
      <c r="K16" s="5" t="s">
        <v>1959</v>
      </c>
      <c r="L16" s="5" t="s">
        <v>1960</v>
      </c>
      <c r="M16" s="8" t="s">
        <v>330</v>
      </c>
      <c r="N16" s="8" t="s">
        <v>288</v>
      </c>
      <c r="O16" s="6">
        <v>8.3300001919269562E-2</v>
      </c>
      <c r="P16" s="6">
        <v>8.3300001919269562E-2</v>
      </c>
      <c r="Q16" s="7">
        <v>1</v>
      </c>
      <c r="R16" s="7">
        <v>132</v>
      </c>
    </row>
    <row r="18" spans="1:18">
      <c r="A18" s="4" t="s">
        <v>0</v>
      </c>
      <c r="B18" s="4" t="s">
        <v>62</v>
      </c>
      <c r="C18" s="4" t="s">
        <v>334</v>
      </c>
      <c r="D18" s="4" t="s">
        <v>335</v>
      </c>
      <c r="E18" s="4" t="s">
        <v>336</v>
      </c>
      <c r="F18" s="4" t="s">
        <v>337</v>
      </c>
      <c r="G18" s="4" t="s">
        <v>338</v>
      </c>
      <c r="H18" s="4" t="s">
        <v>339</v>
      </c>
      <c r="I18" s="4" t="s">
        <v>340</v>
      </c>
      <c r="J18" s="4" t="s">
        <v>123</v>
      </c>
      <c r="K18" s="4" t="s">
        <v>341</v>
      </c>
      <c r="L18" s="4" t="s">
        <v>342</v>
      </c>
      <c r="M18" s="4" t="s">
        <v>13</v>
      </c>
      <c r="N18" s="4" t="s">
        <v>343</v>
      </c>
      <c r="O18" s="4" t="s">
        <v>131</v>
      </c>
      <c r="P18" s="4" t="s">
        <v>326</v>
      </c>
      <c r="Q18" s="4" t="s">
        <v>344</v>
      </c>
      <c r="R18" s="4" t="s">
        <v>345</v>
      </c>
    </row>
    <row r="19" spans="1:18">
      <c r="A19" s="5" t="s">
        <v>40</v>
      </c>
      <c r="B19" s="5" t="s">
        <v>165</v>
      </c>
      <c r="C19" s="5" t="s">
        <v>398</v>
      </c>
      <c r="D19" s="5" t="s">
        <v>383</v>
      </c>
      <c r="E19" s="5" t="s">
        <v>399</v>
      </c>
      <c r="F19" s="7">
        <v>18002101</v>
      </c>
      <c r="G19" s="5" t="s">
        <v>400</v>
      </c>
      <c r="H19" s="5" t="s">
        <v>351</v>
      </c>
      <c r="I19" s="5" t="s">
        <v>369</v>
      </c>
      <c r="J19" s="6">
        <v>1</v>
      </c>
      <c r="K19" s="5" t="s">
        <v>1180</v>
      </c>
      <c r="L19" s="5" t="s">
        <v>1961</v>
      </c>
      <c r="M19" s="8" t="s">
        <v>1962</v>
      </c>
      <c r="N19" s="8" t="s">
        <v>1963</v>
      </c>
      <c r="O19" s="6">
        <v>55.75</v>
      </c>
      <c r="P19" s="6">
        <v>54.75</v>
      </c>
      <c r="Q19" s="7">
        <v>10</v>
      </c>
      <c r="R19" s="7">
        <v>0</v>
      </c>
    </row>
    <row r="20" spans="1:18">
      <c r="A20" s="5" t="s">
        <v>40</v>
      </c>
      <c r="B20" s="5" t="s">
        <v>165</v>
      </c>
      <c r="C20" s="5" t="s">
        <v>390</v>
      </c>
      <c r="D20" s="5" t="s">
        <v>391</v>
      </c>
      <c r="E20" s="5" t="s">
        <v>392</v>
      </c>
      <c r="F20" s="7">
        <v>18003521</v>
      </c>
      <c r="G20" s="5" t="s">
        <v>393</v>
      </c>
      <c r="H20" s="5" t="s">
        <v>351</v>
      </c>
      <c r="I20" s="5" t="s">
        <v>369</v>
      </c>
      <c r="J20" s="6">
        <v>1</v>
      </c>
      <c r="K20" s="5" t="s">
        <v>1964</v>
      </c>
      <c r="L20" s="5" t="s">
        <v>1965</v>
      </c>
      <c r="M20" s="8" t="s">
        <v>1955</v>
      </c>
      <c r="N20" s="8" t="s">
        <v>1955</v>
      </c>
      <c r="O20" s="6">
        <v>43.666698455810547</v>
      </c>
      <c r="P20" s="6">
        <v>15.66670036315918</v>
      </c>
      <c r="Q20" s="7">
        <v>1</v>
      </c>
      <c r="R20" s="7">
        <v>0</v>
      </c>
    </row>
    <row r="21" spans="1:18">
      <c r="A21" s="5" t="s">
        <v>40</v>
      </c>
      <c r="B21" s="5" t="s">
        <v>165</v>
      </c>
      <c r="C21" s="5" t="s">
        <v>681</v>
      </c>
      <c r="D21" s="5" t="s">
        <v>348</v>
      </c>
      <c r="E21" s="5" t="s">
        <v>682</v>
      </c>
      <c r="F21" s="7">
        <v>20033590</v>
      </c>
      <c r="G21" s="5" t="s">
        <v>683</v>
      </c>
      <c r="H21" s="5" t="s">
        <v>351</v>
      </c>
      <c r="I21" s="5" t="s">
        <v>369</v>
      </c>
      <c r="J21" s="6">
        <v>1</v>
      </c>
      <c r="K21" s="5" t="s">
        <v>1966</v>
      </c>
      <c r="L21" s="5" t="s">
        <v>1967</v>
      </c>
      <c r="M21" s="8" t="s">
        <v>1968</v>
      </c>
      <c r="N21" s="8" t="s">
        <v>1969</v>
      </c>
      <c r="O21" s="6">
        <v>34.583301544189453</v>
      </c>
      <c r="P21" s="6">
        <v>20.58329963684082</v>
      </c>
      <c r="Q21" s="7">
        <v>10</v>
      </c>
      <c r="R21" s="7">
        <v>0</v>
      </c>
    </row>
    <row r="22" spans="1:18">
      <c r="A22" s="5" t="s">
        <v>40</v>
      </c>
      <c r="B22" s="5" t="s">
        <v>165</v>
      </c>
      <c r="C22" s="5" t="s">
        <v>674</v>
      </c>
      <c r="D22" s="5" t="s">
        <v>348</v>
      </c>
      <c r="E22" s="5" t="s">
        <v>675</v>
      </c>
      <c r="F22" s="7">
        <v>13501398</v>
      </c>
      <c r="G22" s="5" t="s">
        <v>676</v>
      </c>
      <c r="H22" s="5" t="s">
        <v>351</v>
      </c>
      <c r="I22" s="5" t="s">
        <v>369</v>
      </c>
      <c r="J22" s="6">
        <v>1</v>
      </c>
      <c r="K22" s="5" t="s">
        <v>1970</v>
      </c>
      <c r="L22" s="5" t="s">
        <v>1971</v>
      </c>
      <c r="M22" s="8" t="s">
        <v>1972</v>
      </c>
      <c r="N22" s="8" t="s">
        <v>1973</v>
      </c>
      <c r="O22" s="6">
        <v>32.583301544189453</v>
      </c>
      <c r="P22" s="6">
        <v>18.58329963684082</v>
      </c>
      <c r="Q22" s="7">
        <v>4</v>
      </c>
      <c r="R22" s="7">
        <v>0</v>
      </c>
    </row>
    <row r="23" spans="1:18">
      <c r="A23" s="5" t="s">
        <v>40</v>
      </c>
      <c r="B23" s="5" t="s">
        <v>165</v>
      </c>
      <c r="C23" s="5" t="s">
        <v>520</v>
      </c>
      <c r="D23" s="5" t="s">
        <v>366</v>
      </c>
      <c r="E23" s="5" t="s">
        <v>521</v>
      </c>
      <c r="F23" s="7">
        <v>18003758</v>
      </c>
      <c r="G23" s="5" t="s">
        <v>522</v>
      </c>
      <c r="H23" s="5" t="s">
        <v>351</v>
      </c>
      <c r="I23" s="5" t="s">
        <v>352</v>
      </c>
      <c r="J23" s="6">
        <v>1</v>
      </c>
      <c r="K23" s="5" t="s">
        <v>1974</v>
      </c>
      <c r="L23" s="5" t="s">
        <v>1975</v>
      </c>
      <c r="M23" s="8" t="s">
        <v>1976</v>
      </c>
      <c r="N23" s="8" t="s">
        <v>1976</v>
      </c>
      <c r="O23" s="6">
        <v>30.83329963684082</v>
      </c>
      <c r="P23" s="6">
        <v>16.83329963684082</v>
      </c>
      <c r="Q23" s="7">
        <v>1</v>
      </c>
      <c r="R23" s="7">
        <v>0</v>
      </c>
    </row>
    <row r="24" spans="1:18">
      <c r="A24" s="5" t="s">
        <v>40</v>
      </c>
      <c r="B24" s="5" t="s">
        <v>165</v>
      </c>
      <c r="C24" s="5" t="s">
        <v>357</v>
      </c>
      <c r="D24" s="5" t="s">
        <v>358</v>
      </c>
      <c r="E24" s="5" t="s">
        <v>359</v>
      </c>
      <c r="F24" s="7">
        <v>18003133</v>
      </c>
      <c r="G24" s="5" t="s">
        <v>360</v>
      </c>
      <c r="H24" s="5" t="s">
        <v>351</v>
      </c>
      <c r="I24" s="5" t="s">
        <v>352</v>
      </c>
      <c r="J24" s="6">
        <v>1</v>
      </c>
      <c r="K24" s="5" t="s">
        <v>1977</v>
      </c>
      <c r="L24" s="5" t="s">
        <v>560</v>
      </c>
      <c r="M24" s="8" t="s">
        <v>1682</v>
      </c>
      <c r="N24" s="8" t="s">
        <v>1682</v>
      </c>
      <c r="O24" s="6">
        <v>25</v>
      </c>
      <c r="P24" s="6">
        <v>11</v>
      </c>
      <c r="Q24" s="7">
        <v>1</v>
      </c>
      <c r="R24" s="7">
        <v>0</v>
      </c>
    </row>
    <row r="25" spans="1:18">
      <c r="A25" s="5" t="s">
        <v>40</v>
      </c>
      <c r="B25" s="5" t="s">
        <v>165</v>
      </c>
      <c r="C25" s="5" t="s">
        <v>650</v>
      </c>
      <c r="D25" s="5" t="s">
        <v>421</v>
      </c>
      <c r="E25" s="5" t="s">
        <v>651</v>
      </c>
      <c r="F25" s="7">
        <v>18003108</v>
      </c>
      <c r="G25" s="5" t="s">
        <v>652</v>
      </c>
      <c r="H25" s="5" t="s">
        <v>351</v>
      </c>
      <c r="I25" s="5" t="s">
        <v>369</v>
      </c>
      <c r="J25" s="6">
        <v>1</v>
      </c>
      <c r="K25" s="5" t="s">
        <v>1978</v>
      </c>
      <c r="L25" s="5" t="s">
        <v>1979</v>
      </c>
      <c r="M25" s="8" t="s">
        <v>1327</v>
      </c>
      <c r="N25" s="8" t="s">
        <v>1593</v>
      </c>
      <c r="O25" s="6">
        <v>13</v>
      </c>
      <c r="P25" s="6">
        <v>13</v>
      </c>
      <c r="Q25" s="7">
        <v>2</v>
      </c>
      <c r="R25" s="7">
        <v>0</v>
      </c>
    </row>
    <row r="26" spans="1:18">
      <c r="A26" s="5" t="s">
        <v>40</v>
      </c>
      <c r="B26" s="5" t="s">
        <v>165</v>
      </c>
      <c r="C26" s="5" t="s">
        <v>1940</v>
      </c>
      <c r="D26" s="5" t="s">
        <v>366</v>
      </c>
      <c r="E26" s="5" t="s">
        <v>1941</v>
      </c>
      <c r="F26" s="7">
        <v>18003561</v>
      </c>
      <c r="G26" s="5" t="s">
        <v>947</v>
      </c>
      <c r="H26" s="5" t="s">
        <v>351</v>
      </c>
      <c r="I26" s="5" t="s">
        <v>742</v>
      </c>
      <c r="J26" s="6">
        <v>1</v>
      </c>
      <c r="K26" s="5" t="s">
        <v>1980</v>
      </c>
      <c r="L26" s="5" t="s">
        <v>1981</v>
      </c>
      <c r="M26" s="8" t="s">
        <v>923</v>
      </c>
      <c r="N26" s="8" t="s">
        <v>1602</v>
      </c>
      <c r="O26" s="6">
        <v>4</v>
      </c>
      <c r="P26" s="6">
        <v>1.083299994468689</v>
      </c>
      <c r="Q26" s="7">
        <v>2</v>
      </c>
      <c r="R26" s="7">
        <v>0</v>
      </c>
    </row>
    <row r="27" spans="1:18">
      <c r="A27" s="5" t="s">
        <v>40</v>
      </c>
      <c r="B27" s="5" t="s">
        <v>165</v>
      </c>
      <c r="C27" s="5" t="s">
        <v>494</v>
      </c>
      <c r="D27" s="5" t="s">
        <v>495</v>
      </c>
      <c r="E27" s="5" t="s">
        <v>496</v>
      </c>
      <c r="F27" s="7">
        <v>18003931</v>
      </c>
      <c r="G27" s="5" t="s">
        <v>497</v>
      </c>
      <c r="H27" s="5" t="s">
        <v>351</v>
      </c>
      <c r="I27" s="5" t="s">
        <v>352</v>
      </c>
      <c r="J27" s="6">
        <v>1</v>
      </c>
      <c r="K27" s="5" t="s">
        <v>1982</v>
      </c>
      <c r="L27" s="5" t="s">
        <v>1983</v>
      </c>
      <c r="M27" s="8" t="s">
        <v>540</v>
      </c>
      <c r="N27" s="8" t="s">
        <v>540</v>
      </c>
      <c r="O27" s="6">
        <v>0.16670000553131104</v>
      </c>
      <c r="P27" s="6">
        <v>0.16670000553131104</v>
      </c>
      <c r="Q27" s="7">
        <v>1</v>
      </c>
      <c r="R27" s="7">
        <v>0</v>
      </c>
    </row>
    <row r="29" spans="1:18">
      <c r="A29" s="4" t="s">
        <v>0</v>
      </c>
      <c r="B29" s="4" t="s">
        <v>62</v>
      </c>
      <c r="C29" s="4" t="s">
        <v>334</v>
      </c>
      <c r="D29" s="4" t="s">
        <v>335</v>
      </c>
      <c r="E29" s="4" t="s">
        <v>336</v>
      </c>
      <c r="F29" s="4" t="s">
        <v>337</v>
      </c>
      <c r="G29" s="4" t="s">
        <v>338</v>
      </c>
      <c r="H29" s="4" t="s">
        <v>339</v>
      </c>
      <c r="I29" s="4" t="s">
        <v>340</v>
      </c>
      <c r="J29" s="4" t="s">
        <v>123</v>
      </c>
      <c r="K29" s="4" t="s">
        <v>341</v>
      </c>
      <c r="L29" s="4" t="s">
        <v>342</v>
      </c>
      <c r="M29" s="4" t="s">
        <v>13</v>
      </c>
      <c r="N29" s="4" t="s">
        <v>343</v>
      </c>
      <c r="O29" s="4" t="s">
        <v>131</v>
      </c>
      <c r="P29" s="4" t="s">
        <v>326</v>
      </c>
      <c r="Q29" s="4" t="s">
        <v>344</v>
      </c>
      <c r="R29" s="4" t="s">
        <v>345</v>
      </c>
    </row>
    <row r="30" spans="1:18">
      <c r="A30" s="5" t="s">
        <v>40</v>
      </c>
      <c r="B30" s="5" t="s">
        <v>245</v>
      </c>
      <c r="C30" s="5" t="s">
        <v>1940</v>
      </c>
      <c r="D30" s="5" t="s">
        <v>366</v>
      </c>
      <c r="E30" s="5" t="s">
        <v>1941</v>
      </c>
      <c r="F30" s="7">
        <v>18003561</v>
      </c>
      <c r="G30" s="5" t="s">
        <v>947</v>
      </c>
      <c r="H30" s="5" t="s">
        <v>351</v>
      </c>
      <c r="I30" s="5" t="s">
        <v>742</v>
      </c>
      <c r="J30" s="6">
        <v>2</v>
      </c>
      <c r="K30" s="5" t="s">
        <v>1984</v>
      </c>
      <c r="L30" s="5" t="s">
        <v>1985</v>
      </c>
      <c r="M30" s="8" t="s">
        <v>752</v>
      </c>
      <c r="N30" s="8" t="s">
        <v>1397</v>
      </c>
      <c r="O30" s="6">
        <v>11.66670036315918</v>
      </c>
      <c r="P30" s="6">
        <v>7.5</v>
      </c>
      <c r="Q30" s="7">
        <v>69</v>
      </c>
      <c r="R30" s="7">
        <v>24</v>
      </c>
    </row>
    <row r="32" spans="1:18">
      <c r="A32" s="4" t="s">
        <v>0</v>
      </c>
      <c r="B32" s="4" t="s">
        <v>62</v>
      </c>
      <c r="C32" s="4" t="s">
        <v>334</v>
      </c>
      <c r="D32" s="4" t="s">
        <v>335</v>
      </c>
      <c r="E32" s="4" t="s">
        <v>336</v>
      </c>
      <c r="F32" s="4" t="s">
        <v>337</v>
      </c>
      <c r="G32" s="4" t="s">
        <v>338</v>
      </c>
      <c r="H32" s="4" t="s">
        <v>339</v>
      </c>
      <c r="I32" s="4" t="s">
        <v>340</v>
      </c>
      <c r="J32" s="4" t="s">
        <v>123</v>
      </c>
      <c r="K32" s="4" t="s">
        <v>341</v>
      </c>
      <c r="L32" s="4" t="s">
        <v>342</v>
      </c>
      <c r="M32" s="4" t="s">
        <v>13</v>
      </c>
      <c r="N32" s="4" t="s">
        <v>343</v>
      </c>
      <c r="O32" s="4" t="s">
        <v>131</v>
      </c>
      <c r="P32" s="4" t="s">
        <v>326</v>
      </c>
      <c r="Q32" s="4" t="s">
        <v>344</v>
      </c>
      <c r="R32" s="4" t="s">
        <v>345</v>
      </c>
    </row>
    <row r="33" spans="1:18">
      <c r="A33" s="5" t="s">
        <v>40</v>
      </c>
      <c r="B33" s="5" t="s">
        <v>287</v>
      </c>
      <c r="C33" s="5" t="s">
        <v>1940</v>
      </c>
      <c r="D33" s="5" t="s">
        <v>366</v>
      </c>
      <c r="E33" s="5" t="s">
        <v>1941</v>
      </c>
      <c r="F33" s="7">
        <v>18003561</v>
      </c>
      <c r="G33" s="5" t="s">
        <v>755</v>
      </c>
      <c r="H33" s="5" t="s">
        <v>351</v>
      </c>
      <c r="I33" s="5" t="s">
        <v>742</v>
      </c>
      <c r="J33" s="6">
        <v>0</v>
      </c>
      <c r="K33" s="5" t="s">
        <v>1986</v>
      </c>
      <c r="L33" s="5" t="s">
        <v>1987</v>
      </c>
      <c r="M33" s="8" t="s">
        <v>288</v>
      </c>
      <c r="N33" s="8" t="s">
        <v>288</v>
      </c>
      <c r="O33" s="6">
        <v>0</v>
      </c>
      <c r="P33" s="6">
        <v>0</v>
      </c>
      <c r="Q33" s="7">
        <v>0</v>
      </c>
      <c r="R33" s="7">
        <v>39</v>
      </c>
    </row>
    <row r="36" spans="1:18">
      <c r="A36" s="27" t="s">
        <v>600</v>
      </c>
      <c r="B36" s="28"/>
      <c r="C36" s="28"/>
      <c r="D36" s="28"/>
      <c r="E36" s="28"/>
    </row>
    <row r="37" spans="1:18">
      <c r="A37" s="4" t="s">
        <v>339</v>
      </c>
      <c r="B37" s="4" t="s">
        <v>316</v>
      </c>
      <c r="C37" s="4" t="s">
        <v>124</v>
      </c>
      <c r="D37" s="4" t="s">
        <v>601</v>
      </c>
      <c r="E37" s="4" t="s">
        <v>131</v>
      </c>
    </row>
    <row r="38" spans="1:18">
      <c r="A38" s="5" t="s">
        <v>602</v>
      </c>
      <c r="B38" s="7">
        <v>9</v>
      </c>
      <c r="C38" s="7">
        <v>102</v>
      </c>
      <c r="D38" s="8" t="s">
        <v>42</v>
      </c>
      <c r="E38" s="6">
        <v>251.33560180664062</v>
      </c>
    </row>
    <row r="40" spans="1:18">
      <c r="A40" s="27" t="s">
        <v>606</v>
      </c>
      <c r="B40" s="28"/>
      <c r="C40" s="28"/>
      <c r="D40" s="28"/>
      <c r="E40" s="28"/>
    </row>
    <row r="41" spans="1:18">
      <c r="A41" s="4" t="s">
        <v>340</v>
      </c>
      <c r="B41" s="4" t="s">
        <v>316</v>
      </c>
      <c r="C41" s="4" t="s">
        <v>124</v>
      </c>
      <c r="D41" s="4" t="s">
        <v>601</v>
      </c>
      <c r="E41" s="4" t="s">
        <v>131</v>
      </c>
    </row>
    <row r="42" spans="1:18">
      <c r="A42" s="5" t="s">
        <v>572</v>
      </c>
      <c r="B42" s="7">
        <v>9</v>
      </c>
      <c r="C42" s="7">
        <v>102</v>
      </c>
      <c r="D42" s="8" t="s">
        <v>42</v>
      </c>
      <c r="E42" s="6">
        <v>251.33560180664062</v>
      </c>
    </row>
    <row r="45" spans="1:18">
      <c r="A45" s="27" t="s">
        <v>611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8">
      <c r="A46" s="4" t="s">
        <v>62</v>
      </c>
      <c r="B46" s="4" t="s">
        <v>63</v>
      </c>
      <c r="C46" s="4" t="s">
        <v>339</v>
      </c>
      <c r="D46" s="4" t="s">
        <v>316</v>
      </c>
      <c r="E46" s="4" t="s">
        <v>124</v>
      </c>
      <c r="F46" s="4" t="s">
        <v>123</v>
      </c>
      <c r="G46" s="4" t="s">
        <v>317</v>
      </c>
      <c r="H46" s="4" t="s">
        <v>318</v>
      </c>
      <c r="I46" s="4" t="s">
        <v>612</v>
      </c>
      <c r="J46" s="4" t="s">
        <v>613</v>
      </c>
      <c r="K46" s="4" t="s">
        <v>134</v>
      </c>
      <c r="L46" s="4" t="s">
        <v>614</v>
      </c>
      <c r="M46" s="4" t="s">
        <v>8</v>
      </c>
      <c r="N46" s="4" t="s">
        <v>9</v>
      </c>
      <c r="O46" s="4" t="s">
        <v>10</v>
      </c>
      <c r="P46" s="4" t="s">
        <v>131</v>
      </c>
    </row>
    <row r="47" spans="1:18">
      <c r="A47" s="5" t="s">
        <v>261</v>
      </c>
      <c r="B47" s="7">
        <v>1</v>
      </c>
      <c r="C47" s="5" t="s">
        <v>602</v>
      </c>
      <c r="D47" s="7">
        <v>1</v>
      </c>
      <c r="E47" s="7">
        <v>1</v>
      </c>
      <c r="F47" s="6">
        <v>1</v>
      </c>
      <c r="G47" s="8" t="s">
        <v>330</v>
      </c>
      <c r="H47" s="8" t="s">
        <v>330</v>
      </c>
      <c r="I47" s="8" t="s">
        <v>330</v>
      </c>
      <c r="J47" s="8" t="s">
        <v>87</v>
      </c>
      <c r="K47" s="7">
        <v>1</v>
      </c>
      <c r="L47" s="6">
        <v>0.20000000298023224</v>
      </c>
      <c r="M47" s="7">
        <v>100</v>
      </c>
      <c r="N47" s="7">
        <v>0</v>
      </c>
      <c r="O47" s="7">
        <v>17</v>
      </c>
      <c r="P47" s="6">
        <v>8.3300001919269562E-2</v>
      </c>
    </row>
    <row r="49" spans="1:16">
      <c r="A49" s="4" t="s">
        <v>62</v>
      </c>
      <c r="B49" s="4" t="s">
        <v>63</v>
      </c>
      <c r="C49" s="4" t="s">
        <v>339</v>
      </c>
      <c r="D49" s="4" t="s">
        <v>316</v>
      </c>
      <c r="E49" s="4" t="s">
        <v>124</v>
      </c>
      <c r="F49" s="4" t="s">
        <v>123</v>
      </c>
      <c r="G49" s="4" t="s">
        <v>317</v>
      </c>
      <c r="H49" s="4" t="s">
        <v>318</v>
      </c>
      <c r="I49" s="4" t="s">
        <v>612</v>
      </c>
      <c r="J49" s="4" t="s">
        <v>613</v>
      </c>
      <c r="K49" s="4" t="s">
        <v>134</v>
      </c>
      <c r="L49" s="4" t="s">
        <v>614</v>
      </c>
      <c r="M49" s="4" t="s">
        <v>8</v>
      </c>
      <c r="N49" s="4" t="s">
        <v>9</v>
      </c>
      <c r="O49" s="4" t="s">
        <v>10</v>
      </c>
      <c r="P49" s="4" t="s">
        <v>131</v>
      </c>
    </row>
    <row r="50" spans="1:16">
      <c r="A50" s="5" t="s">
        <v>165</v>
      </c>
      <c r="B50" s="7">
        <v>3</v>
      </c>
      <c r="C50" s="5" t="s">
        <v>602</v>
      </c>
      <c r="D50" s="7">
        <v>9</v>
      </c>
      <c r="E50" s="7">
        <v>32</v>
      </c>
      <c r="F50" s="6">
        <v>1</v>
      </c>
      <c r="G50" s="8" t="s">
        <v>1955</v>
      </c>
      <c r="H50" s="8" t="s">
        <v>330</v>
      </c>
      <c r="I50" s="8" t="s">
        <v>1956</v>
      </c>
      <c r="J50" s="8" t="s">
        <v>166</v>
      </c>
      <c r="K50" s="7">
        <v>3</v>
      </c>
      <c r="L50" s="6">
        <v>1.6000000238418579</v>
      </c>
      <c r="M50" s="7">
        <v>100</v>
      </c>
      <c r="N50" s="7">
        <v>33</v>
      </c>
      <c r="O50" s="7">
        <v>55</v>
      </c>
      <c r="P50" s="6">
        <v>239.58340454101562</v>
      </c>
    </row>
    <row r="52" spans="1:16">
      <c r="A52" s="4" t="s">
        <v>62</v>
      </c>
      <c r="B52" s="4" t="s">
        <v>63</v>
      </c>
      <c r="C52" s="4" t="s">
        <v>339</v>
      </c>
      <c r="D52" s="4" t="s">
        <v>316</v>
      </c>
      <c r="E52" s="4" t="s">
        <v>124</v>
      </c>
      <c r="F52" s="4" t="s">
        <v>123</v>
      </c>
      <c r="G52" s="4" t="s">
        <v>317</v>
      </c>
      <c r="H52" s="4" t="s">
        <v>318</v>
      </c>
      <c r="I52" s="4" t="s">
        <v>612</v>
      </c>
      <c r="J52" s="4" t="s">
        <v>613</v>
      </c>
      <c r="K52" s="4" t="s">
        <v>134</v>
      </c>
      <c r="L52" s="4" t="s">
        <v>614</v>
      </c>
      <c r="M52" s="4" t="s">
        <v>8</v>
      </c>
      <c r="N52" s="4" t="s">
        <v>9</v>
      </c>
      <c r="O52" s="4" t="s">
        <v>10</v>
      </c>
      <c r="P52" s="4" t="s">
        <v>131</v>
      </c>
    </row>
    <row r="53" spans="1:16">
      <c r="A53" s="5" t="s">
        <v>245</v>
      </c>
      <c r="B53" s="7">
        <v>15</v>
      </c>
      <c r="C53" s="5" t="s">
        <v>602</v>
      </c>
      <c r="D53" s="7">
        <v>1</v>
      </c>
      <c r="E53" s="7">
        <v>69</v>
      </c>
      <c r="F53" s="6">
        <v>2</v>
      </c>
      <c r="G53" s="8" t="s">
        <v>540</v>
      </c>
      <c r="H53" s="8" t="s">
        <v>330</v>
      </c>
      <c r="I53" s="8" t="s">
        <v>330</v>
      </c>
      <c r="J53" s="8" t="s">
        <v>246</v>
      </c>
      <c r="K53" s="7">
        <v>14</v>
      </c>
      <c r="L53" s="6">
        <v>4.1999998092651367</v>
      </c>
      <c r="M53" s="7">
        <v>93</v>
      </c>
      <c r="N53" s="7">
        <v>0</v>
      </c>
      <c r="O53" s="7">
        <v>28</v>
      </c>
      <c r="P53" s="6">
        <v>11.668899536132812</v>
      </c>
    </row>
    <row r="55" spans="1:16">
      <c r="A55" s="27" t="s">
        <v>618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>
      <c r="A56" s="4" t="s">
        <v>62</v>
      </c>
      <c r="B56" s="4" t="s">
        <v>63</v>
      </c>
      <c r="C56" s="4" t="s">
        <v>340</v>
      </c>
      <c r="D56" s="4" t="s">
        <v>316</v>
      </c>
      <c r="E56" s="4" t="s">
        <v>124</v>
      </c>
      <c r="F56" s="4" t="s">
        <v>123</v>
      </c>
      <c r="G56" s="4" t="s">
        <v>317</v>
      </c>
      <c r="H56" s="4" t="s">
        <v>318</v>
      </c>
      <c r="I56" s="4" t="s">
        <v>612</v>
      </c>
      <c r="J56" s="4" t="s">
        <v>613</v>
      </c>
      <c r="K56" s="4" t="s">
        <v>134</v>
      </c>
      <c r="L56" s="4" t="s">
        <v>614</v>
      </c>
      <c r="M56" s="4" t="s">
        <v>8</v>
      </c>
      <c r="N56" s="4" t="s">
        <v>9</v>
      </c>
      <c r="O56" s="4" t="s">
        <v>10</v>
      </c>
      <c r="P56" s="4" t="s">
        <v>131</v>
      </c>
    </row>
    <row r="57" spans="1:16">
      <c r="A57" s="5" t="s">
        <v>261</v>
      </c>
      <c r="B57" s="7">
        <v>1</v>
      </c>
      <c r="C57" s="5" t="s">
        <v>572</v>
      </c>
      <c r="D57" s="7">
        <v>1</v>
      </c>
      <c r="E57" s="7">
        <v>1</v>
      </c>
      <c r="F57" s="6">
        <v>1</v>
      </c>
      <c r="G57" s="8" t="s">
        <v>330</v>
      </c>
      <c r="H57" s="8" t="s">
        <v>330</v>
      </c>
      <c r="I57" s="8" t="s">
        <v>330</v>
      </c>
      <c r="J57" s="8" t="s">
        <v>87</v>
      </c>
      <c r="K57" s="7">
        <v>1</v>
      </c>
      <c r="L57" s="6">
        <v>0.20000000298023224</v>
      </c>
      <c r="M57" s="7">
        <v>100</v>
      </c>
      <c r="N57" s="7">
        <v>0</v>
      </c>
      <c r="O57" s="7">
        <v>17</v>
      </c>
      <c r="P57" s="6">
        <v>8.3300001919269562E-2</v>
      </c>
    </row>
    <row r="59" spans="1:16">
      <c r="A59" s="4" t="s">
        <v>62</v>
      </c>
      <c r="B59" s="4" t="s">
        <v>63</v>
      </c>
      <c r="C59" s="4" t="s">
        <v>340</v>
      </c>
      <c r="D59" s="4" t="s">
        <v>316</v>
      </c>
      <c r="E59" s="4" t="s">
        <v>124</v>
      </c>
      <c r="F59" s="4" t="s">
        <v>123</v>
      </c>
      <c r="G59" s="4" t="s">
        <v>317</v>
      </c>
      <c r="H59" s="4" t="s">
        <v>318</v>
      </c>
      <c r="I59" s="4" t="s">
        <v>612</v>
      </c>
      <c r="J59" s="4" t="s">
        <v>613</v>
      </c>
      <c r="K59" s="4" t="s">
        <v>134</v>
      </c>
      <c r="L59" s="4" t="s">
        <v>614</v>
      </c>
      <c r="M59" s="4" t="s">
        <v>8</v>
      </c>
      <c r="N59" s="4" t="s">
        <v>9</v>
      </c>
      <c r="O59" s="4" t="s">
        <v>10</v>
      </c>
      <c r="P59" s="4" t="s">
        <v>131</v>
      </c>
    </row>
    <row r="60" spans="1:16">
      <c r="A60" s="5" t="s">
        <v>165</v>
      </c>
      <c r="B60" s="7">
        <v>3</v>
      </c>
      <c r="C60" s="5" t="s">
        <v>572</v>
      </c>
      <c r="D60" s="7">
        <v>9</v>
      </c>
      <c r="E60" s="7">
        <v>32</v>
      </c>
      <c r="F60" s="6">
        <v>1</v>
      </c>
      <c r="G60" s="8" t="s">
        <v>1955</v>
      </c>
      <c r="H60" s="8" t="s">
        <v>330</v>
      </c>
      <c r="I60" s="8" t="s">
        <v>1956</v>
      </c>
      <c r="J60" s="8" t="s">
        <v>166</v>
      </c>
      <c r="K60" s="7">
        <v>3</v>
      </c>
      <c r="L60" s="6">
        <v>1.6000000238418579</v>
      </c>
      <c r="M60" s="7">
        <v>100</v>
      </c>
      <c r="N60" s="7">
        <v>33</v>
      </c>
      <c r="O60" s="7">
        <v>55</v>
      </c>
      <c r="P60" s="6">
        <v>239.58340454101562</v>
      </c>
    </row>
    <row r="62" spans="1:16">
      <c r="A62" s="4" t="s">
        <v>62</v>
      </c>
      <c r="B62" s="4" t="s">
        <v>63</v>
      </c>
      <c r="C62" s="4" t="s">
        <v>340</v>
      </c>
      <c r="D62" s="4" t="s">
        <v>316</v>
      </c>
      <c r="E62" s="4" t="s">
        <v>124</v>
      </c>
      <c r="F62" s="4" t="s">
        <v>123</v>
      </c>
      <c r="G62" s="4" t="s">
        <v>317</v>
      </c>
      <c r="H62" s="4" t="s">
        <v>318</v>
      </c>
      <c r="I62" s="4" t="s">
        <v>612</v>
      </c>
      <c r="J62" s="4" t="s">
        <v>613</v>
      </c>
      <c r="K62" s="4" t="s">
        <v>134</v>
      </c>
      <c r="L62" s="4" t="s">
        <v>614</v>
      </c>
      <c r="M62" s="4" t="s">
        <v>8</v>
      </c>
      <c r="N62" s="4" t="s">
        <v>9</v>
      </c>
      <c r="O62" s="4" t="s">
        <v>10</v>
      </c>
      <c r="P62" s="4" t="s">
        <v>131</v>
      </c>
    </row>
    <row r="63" spans="1:16">
      <c r="A63" s="5" t="s">
        <v>245</v>
      </c>
      <c r="B63" s="7">
        <v>15</v>
      </c>
      <c r="C63" s="5" t="s">
        <v>572</v>
      </c>
      <c r="D63" s="7">
        <v>1</v>
      </c>
      <c r="E63" s="7">
        <v>69</v>
      </c>
      <c r="F63" s="6">
        <v>2</v>
      </c>
      <c r="G63" s="8" t="s">
        <v>540</v>
      </c>
      <c r="H63" s="8" t="s">
        <v>330</v>
      </c>
      <c r="I63" s="8" t="s">
        <v>330</v>
      </c>
      <c r="J63" s="8" t="s">
        <v>246</v>
      </c>
      <c r="K63" s="7">
        <v>14</v>
      </c>
      <c r="L63" s="6">
        <v>4.1999998092651367</v>
      </c>
      <c r="M63" s="7">
        <v>93</v>
      </c>
      <c r="N63" s="7">
        <v>0</v>
      </c>
      <c r="O63" s="7">
        <v>28</v>
      </c>
      <c r="P63" s="6">
        <v>11.668899536132812</v>
      </c>
    </row>
    <row r="66" spans="1:12">
      <c r="A66" s="27" t="s">
        <v>627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1:12">
      <c r="A67" s="4" t="s">
        <v>0</v>
      </c>
      <c r="B67" s="4" t="s">
        <v>62</v>
      </c>
      <c r="C67" s="4" t="s">
        <v>628</v>
      </c>
      <c r="D67" s="4" t="s">
        <v>629</v>
      </c>
      <c r="E67" s="4" t="s">
        <v>630</v>
      </c>
      <c r="F67" s="4" t="s">
        <v>631</v>
      </c>
      <c r="G67" s="4" t="s">
        <v>632</v>
      </c>
      <c r="H67" s="4" t="s">
        <v>334</v>
      </c>
      <c r="I67" s="4" t="s">
        <v>633</v>
      </c>
      <c r="J67" s="4" t="s">
        <v>337</v>
      </c>
      <c r="K67" s="4" t="s">
        <v>339</v>
      </c>
      <c r="L67" s="4" t="s">
        <v>340</v>
      </c>
    </row>
    <row r="68" spans="1:12">
      <c r="A68" s="5" t="s">
        <v>40</v>
      </c>
      <c r="B68" s="5" t="s">
        <v>293</v>
      </c>
      <c r="C68" s="5" t="s">
        <v>1651</v>
      </c>
      <c r="D68" s="5" t="s">
        <v>1617</v>
      </c>
      <c r="E68" s="7">
        <v>316</v>
      </c>
      <c r="F68" s="7">
        <v>6</v>
      </c>
      <c r="G68" s="5" t="s">
        <v>1911</v>
      </c>
      <c r="H68" s="5" t="s">
        <v>1940</v>
      </c>
      <c r="I68" s="5" t="s">
        <v>1948</v>
      </c>
      <c r="J68" s="7">
        <v>18003561</v>
      </c>
      <c r="K68" s="5" t="s">
        <v>351</v>
      </c>
      <c r="L68" s="5" t="s">
        <v>742</v>
      </c>
    </row>
    <row r="69" spans="1:12">
      <c r="A69" s="5" t="s">
        <v>40</v>
      </c>
      <c r="B69" s="5" t="s">
        <v>245</v>
      </c>
      <c r="C69" s="5" t="s">
        <v>1628</v>
      </c>
      <c r="D69" s="5" t="s">
        <v>1617</v>
      </c>
      <c r="E69" s="7">
        <v>2</v>
      </c>
      <c r="F69" s="7">
        <v>2</v>
      </c>
      <c r="G69" s="5" t="s">
        <v>1988</v>
      </c>
      <c r="H69" s="5" t="s">
        <v>1940</v>
      </c>
      <c r="I69" s="5" t="s">
        <v>1948</v>
      </c>
      <c r="J69" s="7">
        <v>18003561</v>
      </c>
      <c r="K69" s="5" t="s">
        <v>351</v>
      </c>
      <c r="L69" s="5" t="s">
        <v>742</v>
      </c>
    </row>
    <row r="72" spans="1:12">
      <c r="A72" s="27" t="s">
        <v>634</v>
      </c>
      <c r="B72" s="28"/>
      <c r="C72" s="28"/>
    </row>
    <row r="73" spans="1:12">
      <c r="A73" s="4" t="s">
        <v>62</v>
      </c>
      <c r="B73" s="4" t="s">
        <v>63</v>
      </c>
      <c r="C73" s="4" t="s">
        <v>635</v>
      </c>
    </row>
    <row r="74" spans="1:12">
      <c r="A74" s="5" t="s">
        <v>1949</v>
      </c>
      <c r="B74" s="7">
        <v>3</v>
      </c>
      <c r="C74" s="5" t="s">
        <v>1729</v>
      </c>
    </row>
    <row r="75" spans="1:12">
      <c r="A75" s="5" t="s">
        <v>1952</v>
      </c>
      <c r="B75" s="7">
        <v>1</v>
      </c>
      <c r="C75" s="5" t="s">
        <v>1729</v>
      </c>
    </row>
    <row r="76" spans="1:12">
      <c r="A76" s="5" t="s">
        <v>1953</v>
      </c>
      <c r="B76" s="7">
        <v>2147483647</v>
      </c>
      <c r="C76" s="5" t="s">
        <v>1729</v>
      </c>
    </row>
  </sheetData>
  <mergeCells count="8">
    <mergeCell ref="A55:P55"/>
    <mergeCell ref="A66:L66"/>
    <mergeCell ref="A72:C72"/>
    <mergeCell ref="A2:W2"/>
    <mergeCell ref="A11:R11"/>
    <mergeCell ref="A36:E36"/>
    <mergeCell ref="A40:E40"/>
    <mergeCell ref="A45:P45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6" sqref="B6"/>
    </sheetView>
  </sheetViews>
  <sheetFormatPr baseColWidth="10" defaultRowHeight="15.75"/>
  <cols>
    <col min="1" max="1" width="8.75" customWidth="1" collapsed="1"/>
    <col min="2" max="2" width="10" customWidth="1" collapsed="1"/>
    <col min="3" max="3" width="16.375" customWidth="1" collapsed="1"/>
    <col min="4" max="4" width="14.5" customWidth="1" collapsed="1"/>
    <col min="5" max="5" width="17.5" customWidth="1" collapsed="1"/>
    <col min="6" max="6" width="19" customWidth="1" collapsed="1"/>
  </cols>
  <sheetData>
    <row r="1" spans="1:6" ht="18.75">
      <c r="A1" s="26" t="s">
        <v>19</v>
      </c>
      <c r="B1" s="26"/>
      <c r="C1" s="26"/>
      <c r="D1" s="26"/>
      <c r="E1" s="26"/>
      <c r="F1" s="26"/>
    </row>
    <row r="2" spans="1:6" ht="18.75">
      <c r="A2" s="26"/>
      <c r="B2" s="26"/>
      <c r="C2" s="26"/>
      <c r="D2" s="26"/>
      <c r="E2" s="26"/>
      <c r="F2" s="26"/>
    </row>
    <row r="3" spans="1:6" ht="18.75">
      <c r="A3" s="26" t="s">
        <v>18</v>
      </c>
      <c r="B3" s="26"/>
      <c r="C3" s="26"/>
      <c r="D3" s="26"/>
      <c r="E3" s="26"/>
      <c r="F3" s="26"/>
    </row>
    <row r="4" spans="1:6">
      <c r="A4" s="3" t="s">
        <v>62</v>
      </c>
      <c r="B4" s="3" t="s">
        <v>63</v>
      </c>
      <c r="C4" s="3" t="s">
        <v>64</v>
      </c>
      <c r="D4" s="3" t="s">
        <v>65</v>
      </c>
      <c r="E4" s="3" t="s">
        <v>66</v>
      </c>
      <c r="F4" s="3" t="s">
        <v>67</v>
      </c>
    </row>
    <row r="5" spans="1:6">
      <c r="A5" s="5" t="s">
        <v>68</v>
      </c>
      <c r="B5" s="7">
        <v>1</v>
      </c>
      <c r="C5" s="7">
        <v>25</v>
      </c>
      <c r="D5" s="7">
        <v>16</v>
      </c>
      <c r="E5" s="5" t="s">
        <v>69</v>
      </c>
      <c r="F5" s="5" t="s">
        <v>70</v>
      </c>
    </row>
  </sheetData>
  <mergeCells count="3">
    <mergeCell ref="A1:F1"/>
    <mergeCell ref="A3:F3"/>
    <mergeCell ref="A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3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25" t="str">
        <f>HYPERLINK("#A"&amp;MATCH("base",A7:A65536,0)+6,"base")</f>
        <v>base</v>
      </c>
      <c r="B4" s="7">
        <v>2</v>
      </c>
      <c r="C4" s="7">
        <v>1</v>
      </c>
      <c r="D4" s="7">
        <v>17</v>
      </c>
      <c r="E4" s="7">
        <v>0</v>
      </c>
      <c r="F4" s="6">
        <v>1</v>
      </c>
      <c r="G4" s="8" t="s">
        <v>1705</v>
      </c>
      <c r="H4" s="8" t="s">
        <v>330</v>
      </c>
      <c r="I4" s="8" t="s">
        <v>280</v>
      </c>
      <c r="J4" s="8" t="s">
        <v>546</v>
      </c>
      <c r="K4" s="7">
        <v>1</v>
      </c>
      <c r="L4" s="7">
        <v>0</v>
      </c>
      <c r="M4" s="7">
        <v>1</v>
      </c>
      <c r="N4" s="7">
        <v>0</v>
      </c>
      <c r="O4" s="6">
        <v>50</v>
      </c>
      <c r="P4" s="6">
        <v>50</v>
      </c>
      <c r="Q4" s="6">
        <v>50</v>
      </c>
      <c r="R4" s="7">
        <v>4</v>
      </c>
      <c r="S4" s="7">
        <v>2</v>
      </c>
      <c r="T4" s="7">
        <v>0</v>
      </c>
      <c r="U4" s="7">
        <v>0</v>
      </c>
      <c r="V4" s="5" t="s">
        <v>753</v>
      </c>
      <c r="W4" s="5" t="s">
        <v>754</v>
      </c>
    </row>
    <row r="5" spans="1:23">
      <c r="A5" s="25" t="str">
        <f>HYPERLINK("#A"&amp;MATCH("schema",A7:A65536,0)+6,"schema")</f>
        <v>schema</v>
      </c>
      <c r="B5" s="7">
        <v>2</v>
      </c>
      <c r="C5" s="7">
        <v>1</v>
      </c>
      <c r="D5" s="7">
        <v>16</v>
      </c>
      <c r="E5" s="7">
        <v>0</v>
      </c>
      <c r="F5" s="6">
        <v>1</v>
      </c>
      <c r="G5" s="8" t="s">
        <v>1705</v>
      </c>
      <c r="H5" s="8" t="s">
        <v>330</v>
      </c>
      <c r="I5" s="8" t="s">
        <v>280</v>
      </c>
      <c r="J5" s="8" t="s">
        <v>553</v>
      </c>
      <c r="K5" s="7">
        <v>1</v>
      </c>
      <c r="L5" s="7">
        <v>0</v>
      </c>
      <c r="M5" s="7">
        <v>1</v>
      </c>
      <c r="N5" s="7">
        <v>0</v>
      </c>
      <c r="O5" s="6">
        <v>50</v>
      </c>
      <c r="P5" s="6">
        <v>50</v>
      </c>
      <c r="Q5" s="6">
        <v>50</v>
      </c>
      <c r="R5" s="7">
        <v>4</v>
      </c>
      <c r="S5" s="7">
        <v>2</v>
      </c>
      <c r="T5" s="7">
        <v>0</v>
      </c>
      <c r="U5" s="7">
        <v>0</v>
      </c>
      <c r="V5" s="5" t="s">
        <v>753</v>
      </c>
      <c r="W5" s="5" t="s">
        <v>754</v>
      </c>
    </row>
    <row r="8" spans="1:23">
      <c r="A8" s="27" t="s">
        <v>333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23">
      <c r="A9" s="4" t="s">
        <v>0</v>
      </c>
      <c r="B9" s="4" t="s">
        <v>62</v>
      </c>
      <c r="C9" s="4" t="s">
        <v>334</v>
      </c>
      <c r="D9" s="4" t="s">
        <v>335</v>
      </c>
      <c r="E9" s="4" t="s">
        <v>336</v>
      </c>
      <c r="F9" s="4" t="s">
        <v>337</v>
      </c>
      <c r="G9" s="4" t="s">
        <v>338</v>
      </c>
      <c r="H9" s="4" t="s">
        <v>339</v>
      </c>
      <c r="I9" s="4" t="s">
        <v>340</v>
      </c>
      <c r="J9" s="4" t="s">
        <v>123</v>
      </c>
      <c r="K9" s="4" t="s">
        <v>341</v>
      </c>
      <c r="L9" s="4" t="s">
        <v>342</v>
      </c>
      <c r="M9" s="4" t="s">
        <v>13</v>
      </c>
      <c r="N9" s="4" t="s">
        <v>343</v>
      </c>
      <c r="O9" s="4" t="s">
        <v>131</v>
      </c>
      <c r="P9" s="4" t="s">
        <v>326</v>
      </c>
      <c r="Q9" s="4" t="s">
        <v>344</v>
      </c>
      <c r="R9" s="4" t="s">
        <v>345</v>
      </c>
    </row>
    <row r="10" spans="1:23">
      <c r="A10" s="5" t="s">
        <v>28</v>
      </c>
      <c r="B10" s="5" t="s">
        <v>252</v>
      </c>
      <c r="C10" s="5" t="s">
        <v>1989</v>
      </c>
      <c r="D10" s="5" t="s">
        <v>1990</v>
      </c>
      <c r="E10" s="5" t="s">
        <v>1991</v>
      </c>
      <c r="F10" s="5" t="s">
        <v>49</v>
      </c>
      <c r="G10" s="5" t="s">
        <v>1992</v>
      </c>
      <c r="H10" s="5" t="s">
        <v>467</v>
      </c>
      <c r="I10" s="5" t="s">
        <v>1993</v>
      </c>
      <c r="J10" s="6">
        <v>1</v>
      </c>
      <c r="K10" s="5" t="s">
        <v>1994</v>
      </c>
      <c r="L10" s="5" t="s">
        <v>1995</v>
      </c>
      <c r="M10" s="8" t="s">
        <v>546</v>
      </c>
      <c r="N10" s="8" t="s">
        <v>280</v>
      </c>
      <c r="O10" s="6">
        <v>4.25</v>
      </c>
      <c r="P10" s="6">
        <v>2.5</v>
      </c>
      <c r="Q10" s="7">
        <v>17</v>
      </c>
      <c r="R10" s="7">
        <v>0</v>
      </c>
    </row>
    <row r="12" spans="1:23">
      <c r="A12" s="4" t="s">
        <v>0</v>
      </c>
      <c r="B12" s="4" t="s">
        <v>62</v>
      </c>
      <c r="C12" s="4" t="s">
        <v>334</v>
      </c>
      <c r="D12" s="4" t="s">
        <v>335</v>
      </c>
      <c r="E12" s="4" t="s">
        <v>336</v>
      </c>
      <c r="F12" s="4" t="s">
        <v>337</v>
      </c>
      <c r="G12" s="4" t="s">
        <v>338</v>
      </c>
      <c r="H12" s="4" t="s">
        <v>339</v>
      </c>
      <c r="I12" s="4" t="s">
        <v>340</v>
      </c>
      <c r="J12" s="4" t="s">
        <v>123</v>
      </c>
      <c r="K12" s="4" t="s">
        <v>341</v>
      </c>
      <c r="L12" s="4" t="s">
        <v>342</v>
      </c>
      <c r="M12" s="4" t="s">
        <v>13</v>
      </c>
      <c r="N12" s="4" t="s">
        <v>343</v>
      </c>
      <c r="O12" s="4" t="s">
        <v>131</v>
      </c>
      <c r="P12" s="4" t="s">
        <v>326</v>
      </c>
      <c r="Q12" s="4" t="s">
        <v>344</v>
      </c>
      <c r="R12" s="4" t="s">
        <v>345</v>
      </c>
    </row>
    <row r="13" spans="1:23">
      <c r="A13" s="5" t="s">
        <v>28</v>
      </c>
      <c r="B13" s="5" t="s">
        <v>256</v>
      </c>
      <c r="C13" s="5" t="s">
        <v>1989</v>
      </c>
      <c r="D13" s="5" t="s">
        <v>1990</v>
      </c>
      <c r="E13" s="5" t="s">
        <v>1991</v>
      </c>
      <c r="F13" s="5" t="s">
        <v>49</v>
      </c>
      <c r="G13" s="5" t="s">
        <v>1992</v>
      </c>
      <c r="H13" s="5" t="s">
        <v>467</v>
      </c>
      <c r="I13" s="5" t="s">
        <v>1993</v>
      </c>
      <c r="J13" s="6">
        <v>1</v>
      </c>
      <c r="K13" s="5" t="s">
        <v>1994</v>
      </c>
      <c r="L13" s="5" t="s">
        <v>1995</v>
      </c>
      <c r="M13" s="8" t="s">
        <v>553</v>
      </c>
      <c r="N13" s="8" t="s">
        <v>280</v>
      </c>
      <c r="O13" s="6">
        <v>4.1666998863220215</v>
      </c>
      <c r="P13" s="6">
        <v>2.5</v>
      </c>
      <c r="Q13" s="7">
        <v>16</v>
      </c>
      <c r="R13" s="7">
        <v>0</v>
      </c>
    </row>
    <row r="16" spans="1:23">
      <c r="A16" s="27" t="s">
        <v>600</v>
      </c>
      <c r="B16" s="28"/>
      <c r="C16" s="28"/>
      <c r="D16" s="28"/>
      <c r="E16" s="28"/>
    </row>
    <row r="17" spans="1:16">
      <c r="A17" s="4" t="s">
        <v>339</v>
      </c>
      <c r="B17" s="4" t="s">
        <v>316</v>
      </c>
      <c r="C17" s="4" t="s">
        <v>124</v>
      </c>
      <c r="D17" s="4" t="s">
        <v>601</v>
      </c>
      <c r="E17" s="4" t="s">
        <v>131</v>
      </c>
    </row>
    <row r="18" spans="1:16">
      <c r="A18" s="5" t="s">
        <v>604</v>
      </c>
      <c r="B18" s="7">
        <v>1</v>
      </c>
      <c r="C18" s="7">
        <v>33</v>
      </c>
      <c r="D18" s="8" t="s">
        <v>29</v>
      </c>
      <c r="E18" s="6">
        <v>8.4156999588012695</v>
      </c>
    </row>
    <row r="20" spans="1:16">
      <c r="A20" s="27" t="s">
        <v>606</v>
      </c>
      <c r="B20" s="28"/>
      <c r="C20" s="28"/>
      <c r="D20" s="28"/>
      <c r="E20" s="28"/>
    </row>
    <row r="21" spans="1:16">
      <c r="A21" s="4" t="s">
        <v>340</v>
      </c>
      <c r="B21" s="4" t="s">
        <v>316</v>
      </c>
      <c r="C21" s="4" t="s">
        <v>124</v>
      </c>
      <c r="D21" s="4" t="s">
        <v>601</v>
      </c>
      <c r="E21" s="4" t="s">
        <v>131</v>
      </c>
    </row>
    <row r="22" spans="1:16">
      <c r="A22" s="5" t="s">
        <v>468</v>
      </c>
      <c r="B22" s="7">
        <v>1</v>
      </c>
      <c r="C22" s="7">
        <v>33</v>
      </c>
      <c r="D22" s="8" t="s">
        <v>29</v>
      </c>
      <c r="E22" s="6">
        <v>8.4156999588012695</v>
      </c>
    </row>
    <row r="25" spans="1:16">
      <c r="A25" s="27" t="s">
        <v>611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>
      <c r="A26" s="4" t="s">
        <v>62</v>
      </c>
      <c r="B26" s="4" t="s">
        <v>63</v>
      </c>
      <c r="C26" s="4" t="s">
        <v>339</v>
      </c>
      <c r="D26" s="4" t="s">
        <v>316</v>
      </c>
      <c r="E26" s="4" t="s">
        <v>124</v>
      </c>
      <c r="F26" s="4" t="s">
        <v>123</v>
      </c>
      <c r="G26" s="4" t="s">
        <v>317</v>
      </c>
      <c r="H26" s="4" t="s">
        <v>318</v>
      </c>
      <c r="I26" s="4" t="s">
        <v>612</v>
      </c>
      <c r="J26" s="4" t="s">
        <v>613</v>
      </c>
      <c r="K26" s="4" t="s">
        <v>134</v>
      </c>
      <c r="L26" s="4" t="s">
        <v>614</v>
      </c>
      <c r="M26" s="4" t="s">
        <v>8</v>
      </c>
      <c r="N26" s="4" t="s">
        <v>9</v>
      </c>
      <c r="O26" s="4" t="s">
        <v>10</v>
      </c>
      <c r="P26" s="4" t="s">
        <v>131</v>
      </c>
    </row>
    <row r="27" spans="1:16">
      <c r="A27" s="5" t="s">
        <v>252</v>
      </c>
      <c r="B27" s="7">
        <v>2</v>
      </c>
      <c r="C27" s="5" t="s">
        <v>604</v>
      </c>
      <c r="D27" s="7">
        <v>1</v>
      </c>
      <c r="E27" s="7">
        <v>17</v>
      </c>
      <c r="F27" s="6">
        <v>1</v>
      </c>
      <c r="G27" s="8" t="s">
        <v>1705</v>
      </c>
      <c r="H27" s="8" t="s">
        <v>330</v>
      </c>
      <c r="I27" s="8" t="s">
        <v>280</v>
      </c>
      <c r="J27" s="8" t="s">
        <v>253</v>
      </c>
      <c r="K27" s="7">
        <v>1</v>
      </c>
      <c r="L27" s="6">
        <v>1</v>
      </c>
      <c r="M27" s="7">
        <v>50</v>
      </c>
      <c r="N27" s="7">
        <v>50</v>
      </c>
      <c r="O27" s="7">
        <v>50</v>
      </c>
      <c r="P27" s="6">
        <v>4.2494997978210449</v>
      </c>
    </row>
    <row r="29" spans="1:16">
      <c r="A29" s="4" t="s">
        <v>62</v>
      </c>
      <c r="B29" s="4" t="s">
        <v>63</v>
      </c>
      <c r="C29" s="4" t="s">
        <v>339</v>
      </c>
      <c r="D29" s="4" t="s">
        <v>316</v>
      </c>
      <c r="E29" s="4" t="s">
        <v>124</v>
      </c>
      <c r="F29" s="4" t="s">
        <v>123</v>
      </c>
      <c r="G29" s="4" t="s">
        <v>317</v>
      </c>
      <c r="H29" s="4" t="s">
        <v>318</v>
      </c>
      <c r="I29" s="4" t="s">
        <v>612</v>
      </c>
      <c r="J29" s="4" t="s">
        <v>613</v>
      </c>
      <c r="K29" s="4" t="s">
        <v>134</v>
      </c>
      <c r="L29" s="4" t="s">
        <v>614</v>
      </c>
      <c r="M29" s="4" t="s">
        <v>8</v>
      </c>
      <c r="N29" s="4" t="s">
        <v>9</v>
      </c>
      <c r="O29" s="4" t="s">
        <v>10</v>
      </c>
      <c r="P29" s="4" t="s">
        <v>131</v>
      </c>
    </row>
    <row r="30" spans="1:16">
      <c r="A30" s="5" t="s">
        <v>256</v>
      </c>
      <c r="B30" s="7">
        <v>2</v>
      </c>
      <c r="C30" s="5" t="s">
        <v>604</v>
      </c>
      <c r="D30" s="7">
        <v>1</v>
      </c>
      <c r="E30" s="7">
        <v>16</v>
      </c>
      <c r="F30" s="6">
        <v>1</v>
      </c>
      <c r="G30" s="8" t="s">
        <v>1705</v>
      </c>
      <c r="H30" s="8" t="s">
        <v>330</v>
      </c>
      <c r="I30" s="8" t="s">
        <v>280</v>
      </c>
      <c r="J30" s="8" t="s">
        <v>257</v>
      </c>
      <c r="K30" s="7">
        <v>1</v>
      </c>
      <c r="L30" s="6">
        <v>1</v>
      </c>
      <c r="M30" s="7">
        <v>50</v>
      </c>
      <c r="N30" s="7">
        <v>50</v>
      </c>
      <c r="O30" s="7">
        <v>50</v>
      </c>
      <c r="P30" s="6">
        <v>4.1662001609802246</v>
      </c>
    </row>
    <row r="32" spans="1:16">
      <c r="A32" s="27" t="s">
        <v>618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>
      <c r="A33" s="4" t="s">
        <v>62</v>
      </c>
      <c r="B33" s="4" t="s">
        <v>63</v>
      </c>
      <c r="C33" s="4" t="s">
        <v>340</v>
      </c>
      <c r="D33" s="4" t="s">
        <v>316</v>
      </c>
      <c r="E33" s="4" t="s">
        <v>124</v>
      </c>
      <c r="F33" s="4" t="s">
        <v>123</v>
      </c>
      <c r="G33" s="4" t="s">
        <v>317</v>
      </c>
      <c r="H33" s="4" t="s">
        <v>318</v>
      </c>
      <c r="I33" s="4" t="s">
        <v>612</v>
      </c>
      <c r="J33" s="4" t="s">
        <v>613</v>
      </c>
      <c r="K33" s="4" t="s">
        <v>134</v>
      </c>
      <c r="L33" s="4" t="s">
        <v>614</v>
      </c>
      <c r="M33" s="4" t="s">
        <v>8</v>
      </c>
      <c r="N33" s="4" t="s">
        <v>9</v>
      </c>
      <c r="O33" s="4" t="s">
        <v>10</v>
      </c>
      <c r="P33" s="4" t="s">
        <v>131</v>
      </c>
    </row>
    <row r="34" spans="1:16">
      <c r="A34" s="5" t="s">
        <v>252</v>
      </c>
      <c r="B34" s="7">
        <v>2</v>
      </c>
      <c r="C34" s="5" t="s">
        <v>468</v>
      </c>
      <c r="D34" s="7">
        <v>1</v>
      </c>
      <c r="E34" s="7">
        <v>17</v>
      </c>
      <c r="F34" s="6">
        <v>1</v>
      </c>
      <c r="G34" s="8" t="s">
        <v>1705</v>
      </c>
      <c r="H34" s="8" t="s">
        <v>330</v>
      </c>
      <c r="I34" s="8" t="s">
        <v>280</v>
      </c>
      <c r="J34" s="8" t="s">
        <v>253</v>
      </c>
      <c r="K34" s="7">
        <v>1</v>
      </c>
      <c r="L34" s="6">
        <v>1</v>
      </c>
      <c r="M34" s="7">
        <v>50</v>
      </c>
      <c r="N34" s="7">
        <v>50</v>
      </c>
      <c r="O34" s="7">
        <v>50</v>
      </c>
      <c r="P34" s="6">
        <v>4.2494997978210449</v>
      </c>
    </row>
    <row r="36" spans="1:16">
      <c r="A36" s="4" t="s">
        <v>62</v>
      </c>
      <c r="B36" s="4" t="s">
        <v>63</v>
      </c>
      <c r="C36" s="4" t="s">
        <v>340</v>
      </c>
      <c r="D36" s="4" t="s">
        <v>316</v>
      </c>
      <c r="E36" s="4" t="s">
        <v>124</v>
      </c>
      <c r="F36" s="4" t="s">
        <v>123</v>
      </c>
      <c r="G36" s="4" t="s">
        <v>317</v>
      </c>
      <c r="H36" s="4" t="s">
        <v>318</v>
      </c>
      <c r="I36" s="4" t="s">
        <v>612</v>
      </c>
      <c r="J36" s="4" t="s">
        <v>613</v>
      </c>
      <c r="K36" s="4" t="s">
        <v>134</v>
      </c>
      <c r="L36" s="4" t="s">
        <v>614</v>
      </c>
      <c r="M36" s="4" t="s">
        <v>8</v>
      </c>
      <c r="N36" s="4" t="s">
        <v>9</v>
      </c>
      <c r="O36" s="4" t="s">
        <v>10</v>
      </c>
      <c r="P36" s="4" t="s">
        <v>131</v>
      </c>
    </row>
    <row r="37" spans="1:16">
      <c r="A37" s="5" t="s">
        <v>256</v>
      </c>
      <c r="B37" s="7">
        <v>2</v>
      </c>
      <c r="C37" s="5" t="s">
        <v>468</v>
      </c>
      <c r="D37" s="7">
        <v>1</v>
      </c>
      <c r="E37" s="7">
        <v>16</v>
      </c>
      <c r="F37" s="6">
        <v>1</v>
      </c>
      <c r="G37" s="8" t="s">
        <v>1705</v>
      </c>
      <c r="H37" s="8" t="s">
        <v>330</v>
      </c>
      <c r="I37" s="8" t="s">
        <v>280</v>
      </c>
      <c r="J37" s="8" t="s">
        <v>257</v>
      </c>
      <c r="K37" s="7">
        <v>1</v>
      </c>
      <c r="L37" s="6">
        <v>1</v>
      </c>
      <c r="M37" s="7">
        <v>50</v>
      </c>
      <c r="N37" s="7">
        <v>50</v>
      </c>
      <c r="O37" s="7">
        <v>50</v>
      </c>
      <c r="P37" s="6">
        <v>4.1662001609802246</v>
      </c>
    </row>
    <row r="40" spans="1:16">
      <c r="A40" s="27" t="s">
        <v>627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6">
      <c r="A41" s="4" t="s">
        <v>0</v>
      </c>
      <c r="B41" s="4" t="s">
        <v>62</v>
      </c>
      <c r="C41" s="4" t="s">
        <v>628</v>
      </c>
      <c r="D41" s="4" t="s">
        <v>629</v>
      </c>
      <c r="E41" s="4" t="s">
        <v>630</v>
      </c>
      <c r="F41" s="4" t="s">
        <v>631</v>
      </c>
      <c r="G41" s="4" t="s">
        <v>632</v>
      </c>
      <c r="H41" s="4" t="s">
        <v>334</v>
      </c>
      <c r="I41" s="4" t="s">
        <v>633</v>
      </c>
      <c r="J41" s="4" t="s">
        <v>337</v>
      </c>
      <c r="K41" s="4" t="s">
        <v>339</v>
      </c>
      <c r="L41" s="4" t="s">
        <v>340</v>
      </c>
    </row>
    <row r="44" spans="1:16">
      <c r="A44" s="27" t="s">
        <v>634</v>
      </c>
      <c r="B44" s="28"/>
      <c r="C44" s="28"/>
    </row>
    <row r="45" spans="1:16">
      <c r="A45" s="4" t="s">
        <v>62</v>
      </c>
      <c r="B45" s="4" t="s">
        <v>63</v>
      </c>
      <c r="C45" s="4" t="s">
        <v>635</v>
      </c>
    </row>
    <row r="46" spans="1:16">
      <c r="A46" s="5" t="s">
        <v>1996</v>
      </c>
      <c r="B46" s="7">
        <v>2</v>
      </c>
      <c r="C46" s="5" t="s">
        <v>1729</v>
      </c>
    </row>
    <row r="47" spans="1:16">
      <c r="A47" s="5" t="s">
        <v>1997</v>
      </c>
      <c r="B47" s="7">
        <v>2</v>
      </c>
      <c r="C47" s="5" t="s">
        <v>1729</v>
      </c>
    </row>
    <row r="48" spans="1:16">
      <c r="A48" s="5" t="s">
        <v>1998</v>
      </c>
      <c r="B48" s="7">
        <v>2</v>
      </c>
      <c r="C48" s="5" t="s">
        <v>1729</v>
      </c>
    </row>
    <row r="49" spans="1:3">
      <c r="A49" s="5" t="s">
        <v>1999</v>
      </c>
      <c r="B49" s="7">
        <v>2</v>
      </c>
      <c r="C49" s="5" t="s">
        <v>1729</v>
      </c>
    </row>
    <row r="50" spans="1:3">
      <c r="A50" s="5" t="s">
        <v>2000</v>
      </c>
      <c r="B50" s="7">
        <v>2</v>
      </c>
      <c r="C50" s="5" t="s">
        <v>1729</v>
      </c>
    </row>
    <row r="51" spans="1:3">
      <c r="A51" s="5" t="s">
        <v>2001</v>
      </c>
      <c r="B51" s="7">
        <v>2</v>
      </c>
      <c r="C51" s="5" t="s">
        <v>1729</v>
      </c>
    </row>
    <row r="52" spans="1:3">
      <c r="A52" s="5" t="s">
        <v>2002</v>
      </c>
      <c r="B52" s="7">
        <v>2</v>
      </c>
      <c r="C52" s="5" t="s">
        <v>1729</v>
      </c>
    </row>
    <row r="53" spans="1:3">
      <c r="A53" s="5" t="s">
        <v>2003</v>
      </c>
      <c r="B53" s="7">
        <v>2</v>
      </c>
      <c r="C53" s="5" t="s">
        <v>1729</v>
      </c>
    </row>
  </sheetData>
  <mergeCells count="8">
    <mergeCell ref="A32:P32"/>
    <mergeCell ref="A40:L40"/>
    <mergeCell ref="A44:C44"/>
    <mergeCell ref="A2:W2"/>
    <mergeCell ref="A8:R8"/>
    <mergeCell ref="A16:E16"/>
    <mergeCell ref="A20:E20"/>
    <mergeCell ref="A25:P25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pane ySplit="2" topLeftCell="A3" activePane="bottomLeft" state="frozen"/>
      <selection pane="bottomLeft"/>
    </sheetView>
  </sheetViews>
  <sheetFormatPr baseColWidth="10" defaultRowHeight="15.75"/>
  <cols>
    <col min="1" max="1" width="41" customWidth="1"/>
    <col min="2" max="2" width="14.125" customWidth="1"/>
    <col min="3" max="3" width="5.75" customWidth="1"/>
    <col min="4" max="4" width="20.25" customWidth="1"/>
    <col min="5" max="6" width="15" customWidth="1"/>
    <col min="7" max="7" width="16.625" customWidth="1"/>
    <col min="8" max="8" width="11.875" customWidth="1"/>
    <col min="9" max="9" width="11.375" customWidth="1"/>
    <col min="10" max="10" width="8.375" customWidth="1"/>
    <col min="11" max="11" width="8.5" customWidth="1"/>
    <col min="12" max="12" width="6.25" customWidth="1"/>
    <col min="13" max="13" width="8.125" customWidth="1"/>
    <col min="14" max="14" width="9.375" customWidth="1"/>
  </cols>
  <sheetData>
    <row r="1" spans="1:14">
      <c r="A1" s="27" t="s">
        <v>71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>
      <c r="A2" s="4" t="s">
        <v>72</v>
      </c>
      <c r="B2" s="4" t="s">
        <v>0</v>
      </c>
      <c r="C2" s="4" t="s">
        <v>73</v>
      </c>
      <c r="D2" s="4" t="s">
        <v>1</v>
      </c>
      <c r="E2" s="4" t="s">
        <v>66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  <c r="N2" s="4" t="s">
        <v>82</v>
      </c>
    </row>
    <row r="3" spans="1:14">
      <c r="A3" s="5" t="s">
        <v>26</v>
      </c>
      <c r="B3" s="5" t="s">
        <v>24</v>
      </c>
      <c r="C3" s="7">
        <v>27000</v>
      </c>
      <c r="D3" s="5" t="s">
        <v>25</v>
      </c>
      <c r="E3" s="5" t="s">
        <v>83</v>
      </c>
      <c r="F3" s="5" t="s">
        <v>84</v>
      </c>
      <c r="G3" s="5" t="s">
        <v>85</v>
      </c>
      <c r="H3" s="7">
        <v>0</v>
      </c>
      <c r="I3" s="8" t="s">
        <v>86</v>
      </c>
      <c r="J3" s="8" t="s">
        <v>87</v>
      </c>
      <c r="K3" s="8" t="s">
        <v>88</v>
      </c>
      <c r="L3" s="9" t="s">
        <v>89</v>
      </c>
      <c r="M3" s="9" t="s">
        <v>89</v>
      </c>
      <c r="N3" s="9" t="s">
        <v>89</v>
      </c>
    </row>
    <row r="4" spans="1:14">
      <c r="A4" s="5" t="s">
        <v>41</v>
      </c>
      <c r="B4" s="5" t="s">
        <v>15</v>
      </c>
      <c r="C4" s="7">
        <v>6200</v>
      </c>
      <c r="D4" s="5" t="s">
        <v>21</v>
      </c>
      <c r="E4" s="5" t="s">
        <v>85</v>
      </c>
      <c r="F4" s="5" t="s">
        <v>84</v>
      </c>
      <c r="G4" s="5" t="s">
        <v>85</v>
      </c>
      <c r="H4" s="7">
        <v>0</v>
      </c>
      <c r="I4" s="8" t="s">
        <v>88</v>
      </c>
      <c r="J4" s="8" t="s">
        <v>87</v>
      </c>
      <c r="K4" s="8" t="s">
        <v>88</v>
      </c>
      <c r="L4" s="9" t="s">
        <v>89</v>
      </c>
      <c r="M4" s="9" t="s">
        <v>89</v>
      </c>
      <c r="N4" s="9" t="s">
        <v>89</v>
      </c>
    </row>
    <row r="5" spans="1:14">
      <c r="A5" s="5" t="s">
        <v>41</v>
      </c>
      <c r="B5" s="5" t="s">
        <v>90</v>
      </c>
      <c r="C5" s="7">
        <v>1055</v>
      </c>
      <c r="D5" s="5" t="s">
        <v>21</v>
      </c>
      <c r="E5" s="5" t="s">
        <v>91</v>
      </c>
      <c r="F5" s="5" t="s">
        <v>84</v>
      </c>
      <c r="G5" s="5" t="s">
        <v>85</v>
      </c>
      <c r="H5" s="7">
        <v>0</v>
      </c>
      <c r="I5" s="8" t="s">
        <v>92</v>
      </c>
      <c r="J5" s="8" t="s">
        <v>87</v>
      </c>
      <c r="K5" s="8" t="s">
        <v>88</v>
      </c>
      <c r="L5" s="9" t="s">
        <v>89</v>
      </c>
      <c r="M5" s="9" t="s">
        <v>89</v>
      </c>
      <c r="N5" s="9" t="s">
        <v>89</v>
      </c>
    </row>
    <row r="6" spans="1:14">
      <c r="A6" s="5" t="s">
        <v>44</v>
      </c>
      <c r="B6" s="5" t="s">
        <v>55</v>
      </c>
      <c r="C6" s="7">
        <v>0</v>
      </c>
      <c r="D6" s="5" t="s">
        <v>21</v>
      </c>
      <c r="E6" s="5" t="s">
        <v>85</v>
      </c>
      <c r="F6" s="5" t="s">
        <v>84</v>
      </c>
      <c r="G6" s="5" t="s">
        <v>85</v>
      </c>
      <c r="H6" s="7">
        <v>0</v>
      </c>
      <c r="I6" s="8" t="s">
        <v>88</v>
      </c>
      <c r="J6" s="8" t="s">
        <v>87</v>
      </c>
      <c r="K6" s="8" t="s">
        <v>88</v>
      </c>
      <c r="L6" s="9" t="s">
        <v>89</v>
      </c>
      <c r="M6" s="9" t="s">
        <v>89</v>
      </c>
      <c r="N6" s="9" t="s">
        <v>89</v>
      </c>
    </row>
    <row r="7" spans="1:14">
      <c r="A7" s="5" t="s">
        <v>37</v>
      </c>
      <c r="B7" s="5" t="s">
        <v>35</v>
      </c>
      <c r="C7" s="7">
        <v>0</v>
      </c>
      <c r="D7" s="5" t="s">
        <v>36</v>
      </c>
      <c r="E7" s="5" t="s">
        <v>93</v>
      </c>
      <c r="F7" s="5" t="s">
        <v>84</v>
      </c>
      <c r="G7" s="5" t="s">
        <v>85</v>
      </c>
      <c r="H7" s="7">
        <v>0</v>
      </c>
      <c r="I7" s="8" t="s">
        <v>94</v>
      </c>
      <c r="J7" s="8" t="s">
        <v>87</v>
      </c>
      <c r="K7" s="8" t="s">
        <v>88</v>
      </c>
      <c r="L7" s="9" t="s">
        <v>89</v>
      </c>
      <c r="M7" s="9" t="s">
        <v>89</v>
      </c>
      <c r="N7" s="9" t="s">
        <v>89</v>
      </c>
    </row>
    <row r="8" spans="1:14">
      <c r="A8" s="5" t="s">
        <v>44</v>
      </c>
      <c r="B8" s="5" t="s">
        <v>43</v>
      </c>
      <c r="C8" s="7">
        <v>4084</v>
      </c>
      <c r="D8" s="5" t="s">
        <v>21</v>
      </c>
      <c r="E8" s="5" t="s">
        <v>95</v>
      </c>
      <c r="F8" s="5" t="s">
        <v>84</v>
      </c>
      <c r="G8" s="5" t="s">
        <v>85</v>
      </c>
      <c r="H8" s="7">
        <v>0</v>
      </c>
      <c r="I8" s="8" t="s">
        <v>96</v>
      </c>
      <c r="J8" s="8" t="s">
        <v>87</v>
      </c>
      <c r="K8" s="8" t="s">
        <v>88</v>
      </c>
      <c r="L8" s="9" t="s">
        <v>89</v>
      </c>
      <c r="M8" s="9" t="s">
        <v>89</v>
      </c>
      <c r="N8" s="9" t="s">
        <v>89</v>
      </c>
    </row>
    <row r="9" spans="1:14">
      <c r="A9" s="5" t="s">
        <v>22</v>
      </c>
      <c r="B9" s="5" t="s">
        <v>97</v>
      </c>
      <c r="C9" s="7">
        <v>29030</v>
      </c>
      <c r="D9" s="5" t="s">
        <v>21</v>
      </c>
      <c r="E9" s="5" t="s">
        <v>49</v>
      </c>
      <c r="F9" s="5" t="s">
        <v>84</v>
      </c>
      <c r="G9" s="5" t="s">
        <v>85</v>
      </c>
      <c r="H9" s="7">
        <v>2</v>
      </c>
      <c r="I9" s="5" t="s">
        <v>49</v>
      </c>
      <c r="J9" s="8" t="s">
        <v>87</v>
      </c>
      <c r="K9" s="8" t="s">
        <v>88</v>
      </c>
      <c r="L9" s="10" t="s">
        <v>98</v>
      </c>
      <c r="M9" s="9" t="s">
        <v>89</v>
      </c>
      <c r="N9" s="9" t="s">
        <v>89</v>
      </c>
    </row>
    <row r="10" spans="1:14">
      <c r="A10" s="5" t="s">
        <v>99</v>
      </c>
      <c r="B10" s="5" t="s">
        <v>100</v>
      </c>
      <c r="C10" s="7">
        <v>27000</v>
      </c>
      <c r="D10" s="5" t="s">
        <v>101</v>
      </c>
      <c r="E10" s="5" t="s">
        <v>102</v>
      </c>
      <c r="F10" s="5" t="s">
        <v>84</v>
      </c>
      <c r="G10" s="5" t="s">
        <v>85</v>
      </c>
      <c r="H10" s="7">
        <v>2</v>
      </c>
      <c r="I10" s="8" t="s">
        <v>103</v>
      </c>
      <c r="J10" s="8" t="s">
        <v>87</v>
      </c>
      <c r="K10" s="8" t="s">
        <v>88</v>
      </c>
      <c r="L10" s="9" t="s">
        <v>89</v>
      </c>
      <c r="M10" s="9" t="s">
        <v>89</v>
      </c>
      <c r="N10" s="9" t="s">
        <v>89</v>
      </c>
    </row>
    <row r="11" spans="1:14">
      <c r="A11" s="5" t="s">
        <v>22</v>
      </c>
      <c r="B11" s="5" t="s">
        <v>33</v>
      </c>
      <c r="C11" s="7">
        <v>27000</v>
      </c>
      <c r="D11" s="5" t="s">
        <v>21</v>
      </c>
      <c r="E11" s="5" t="s">
        <v>104</v>
      </c>
      <c r="F11" s="5" t="s">
        <v>84</v>
      </c>
      <c r="G11" s="5" t="s">
        <v>85</v>
      </c>
      <c r="H11" s="7">
        <v>0</v>
      </c>
      <c r="I11" s="8" t="s">
        <v>105</v>
      </c>
      <c r="J11" s="8" t="s">
        <v>87</v>
      </c>
      <c r="K11" s="8" t="s">
        <v>88</v>
      </c>
      <c r="L11" s="9" t="s">
        <v>89</v>
      </c>
      <c r="M11" s="9" t="s">
        <v>89</v>
      </c>
      <c r="N11" s="9" t="s">
        <v>89</v>
      </c>
    </row>
    <row r="12" spans="1:14">
      <c r="A12" s="5" t="s">
        <v>41</v>
      </c>
      <c r="B12" s="5" t="s">
        <v>53</v>
      </c>
      <c r="C12" s="7">
        <v>27003</v>
      </c>
      <c r="D12" s="5" t="s">
        <v>21</v>
      </c>
      <c r="E12" s="5" t="s">
        <v>106</v>
      </c>
      <c r="F12" s="5" t="s">
        <v>84</v>
      </c>
      <c r="G12" s="5" t="s">
        <v>85</v>
      </c>
      <c r="H12" s="7">
        <v>0</v>
      </c>
      <c r="I12" s="8" t="s">
        <v>107</v>
      </c>
      <c r="J12" s="8" t="s">
        <v>87</v>
      </c>
      <c r="K12" s="8" t="s">
        <v>88</v>
      </c>
      <c r="L12" s="9" t="s">
        <v>89</v>
      </c>
      <c r="M12" s="9" t="s">
        <v>89</v>
      </c>
      <c r="N12" s="9" t="s">
        <v>89</v>
      </c>
    </row>
    <row r="13" spans="1:14">
      <c r="A13" s="5" t="s">
        <v>31</v>
      </c>
      <c r="B13" s="5" t="s">
        <v>30</v>
      </c>
      <c r="C13" s="7">
        <v>27000</v>
      </c>
      <c r="D13" s="5" t="s">
        <v>25</v>
      </c>
      <c r="E13" s="5" t="s">
        <v>108</v>
      </c>
      <c r="F13" s="5" t="s">
        <v>84</v>
      </c>
      <c r="G13" s="5" t="s">
        <v>85</v>
      </c>
      <c r="H13" s="7">
        <v>0</v>
      </c>
      <c r="I13" s="8" t="s">
        <v>109</v>
      </c>
      <c r="J13" s="8" t="s">
        <v>87</v>
      </c>
      <c r="K13" s="8" t="s">
        <v>88</v>
      </c>
      <c r="L13" s="9" t="s">
        <v>89</v>
      </c>
      <c r="M13" s="9" t="s">
        <v>89</v>
      </c>
      <c r="N13" s="9" t="s">
        <v>89</v>
      </c>
    </row>
    <row r="14" spans="1:14">
      <c r="A14" s="5" t="s">
        <v>22</v>
      </c>
      <c r="B14" s="5" t="s">
        <v>20</v>
      </c>
      <c r="C14" s="7">
        <v>27001</v>
      </c>
      <c r="D14" s="5" t="s">
        <v>21</v>
      </c>
      <c r="E14" s="5" t="s">
        <v>110</v>
      </c>
      <c r="F14" s="5" t="s">
        <v>84</v>
      </c>
      <c r="G14" s="5" t="s">
        <v>85</v>
      </c>
      <c r="H14" s="7">
        <v>0</v>
      </c>
      <c r="I14" s="8" t="s">
        <v>111</v>
      </c>
      <c r="J14" s="8" t="s">
        <v>87</v>
      </c>
      <c r="K14" s="8" t="s">
        <v>88</v>
      </c>
      <c r="L14" s="9" t="s">
        <v>89</v>
      </c>
      <c r="M14" s="9" t="s">
        <v>89</v>
      </c>
      <c r="N14" s="9" t="s">
        <v>89</v>
      </c>
    </row>
    <row r="15" spans="1:14">
      <c r="A15" s="5" t="s">
        <v>41</v>
      </c>
      <c r="B15" s="5" t="s">
        <v>40</v>
      </c>
      <c r="C15" s="7">
        <v>27002</v>
      </c>
      <c r="D15" s="5" t="s">
        <v>21</v>
      </c>
      <c r="E15" s="5" t="s">
        <v>112</v>
      </c>
      <c r="F15" s="5" t="s">
        <v>84</v>
      </c>
      <c r="G15" s="5" t="s">
        <v>85</v>
      </c>
      <c r="H15" s="7">
        <v>0</v>
      </c>
      <c r="I15" s="8" t="s">
        <v>113</v>
      </c>
      <c r="J15" s="8" t="s">
        <v>87</v>
      </c>
      <c r="K15" s="8" t="s">
        <v>88</v>
      </c>
      <c r="L15" s="9" t="s">
        <v>89</v>
      </c>
      <c r="M15" s="9" t="s">
        <v>89</v>
      </c>
      <c r="N15" s="9" t="s">
        <v>89</v>
      </c>
    </row>
    <row r="16" spans="1:14">
      <c r="A16" s="5" t="s">
        <v>26</v>
      </c>
      <c r="B16" s="5" t="s">
        <v>28</v>
      </c>
      <c r="C16" s="7">
        <v>18000</v>
      </c>
      <c r="D16" s="5" t="s">
        <v>25</v>
      </c>
      <c r="E16" s="5" t="s">
        <v>114</v>
      </c>
      <c r="F16" s="5" t="s">
        <v>84</v>
      </c>
      <c r="G16" s="5" t="s">
        <v>85</v>
      </c>
      <c r="H16" s="7">
        <v>0</v>
      </c>
      <c r="I16" s="8" t="s">
        <v>115</v>
      </c>
      <c r="J16" s="8" t="s">
        <v>87</v>
      </c>
      <c r="K16" s="8" t="s">
        <v>88</v>
      </c>
      <c r="L16" s="9" t="s">
        <v>89</v>
      </c>
      <c r="M16" s="9" t="s">
        <v>89</v>
      </c>
      <c r="N16" s="9" t="s">
        <v>89</v>
      </c>
    </row>
    <row r="17" spans="1:14">
      <c r="A17" s="5" t="s">
        <v>26</v>
      </c>
      <c r="B17" s="5" t="s">
        <v>116</v>
      </c>
      <c r="C17" s="7">
        <v>18000</v>
      </c>
      <c r="D17" s="5" t="s">
        <v>25</v>
      </c>
      <c r="E17" s="5" t="s">
        <v>117</v>
      </c>
      <c r="F17" s="5" t="s">
        <v>84</v>
      </c>
      <c r="G17" s="5" t="s">
        <v>85</v>
      </c>
      <c r="H17" s="7">
        <v>0</v>
      </c>
      <c r="I17" s="8" t="s">
        <v>118</v>
      </c>
      <c r="J17" s="8" t="s">
        <v>87</v>
      </c>
      <c r="K17" s="8" t="s">
        <v>88</v>
      </c>
      <c r="L17" s="9" t="s">
        <v>89</v>
      </c>
      <c r="M17" s="9" t="s">
        <v>89</v>
      </c>
      <c r="N17" s="9" t="s">
        <v>89</v>
      </c>
    </row>
    <row r="18" spans="1:14">
      <c r="A18" s="5" t="s">
        <v>41</v>
      </c>
      <c r="B18" s="5" t="s">
        <v>119</v>
      </c>
      <c r="C18" s="7">
        <v>27004</v>
      </c>
      <c r="D18" s="5" t="s">
        <v>21</v>
      </c>
      <c r="E18" s="5" t="s">
        <v>120</v>
      </c>
      <c r="F18" s="5" t="s">
        <v>84</v>
      </c>
      <c r="G18" s="5" t="s">
        <v>85</v>
      </c>
      <c r="H18" s="7">
        <v>0</v>
      </c>
      <c r="I18" s="8" t="s">
        <v>121</v>
      </c>
      <c r="J18" s="8" t="s">
        <v>87</v>
      </c>
      <c r="K18" s="8" t="s">
        <v>88</v>
      </c>
      <c r="L18" s="9" t="s">
        <v>89</v>
      </c>
      <c r="M18" s="9" t="s">
        <v>89</v>
      </c>
      <c r="N18" s="9" t="s">
        <v>89</v>
      </c>
    </row>
  </sheetData>
  <mergeCells count="1">
    <mergeCell ref="A1:N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X54"/>
  <sheetViews>
    <sheetView workbookViewId="0">
      <pane ySplit="2" topLeftCell="A3" activePane="bottomLeft" state="frozen"/>
      <selection pane="bottomLeft"/>
    </sheetView>
  </sheetViews>
  <sheetFormatPr baseColWidth="10" defaultRowHeight="15.75"/>
  <cols>
    <col min="1" max="1" width="14.125" customWidth="1"/>
    <col min="2" max="2" width="20.5" customWidth="1"/>
    <col min="3" max="3" width="9.125" customWidth="1"/>
    <col min="4" max="4" width="13.375" customWidth="1"/>
    <col min="5" max="5" width="9.875" customWidth="1"/>
    <col min="6" max="6" width="13.25" customWidth="1"/>
    <col min="7" max="7" width="16.75" customWidth="1"/>
    <col min="8" max="8" width="25.125" customWidth="1"/>
    <col min="9" max="9" width="19.875" customWidth="1"/>
    <col min="10" max="10" width="16.25" customWidth="1"/>
    <col min="11" max="11" width="7.375" customWidth="1"/>
    <col min="12" max="12" width="11.5" customWidth="1"/>
    <col min="13" max="13" width="11.25" customWidth="1"/>
    <col min="14" max="14" width="19.5" customWidth="1"/>
    <col min="15" max="15" width="22.875" customWidth="1"/>
    <col min="16" max="16" width="11.25" customWidth="1"/>
    <col min="17" max="17" width="15.625" customWidth="1"/>
    <col min="18" max="18" width="19" customWidth="1"/>
    <col min="19" max="19" width="6.75" customWidth="1"/>
    <col min="20" max="20" width="13.625" customWidth="1"/>
    <col min="21" max="21" width="15.875" customWidth="1"/>
    <col min="22" max="24" width="15" customWidth="1"/>
  </cols>
  <sheetData>
    <row r="1" spans="1:24">
      <c r="A1" s="27" t="s">
        <v>122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>
      <c r="A2" s="4" t="s">
        <v>0</v>
      </c>
      <c r="B2" s="4" t="s">
        <v>62</v>
      </c>
      <c r="C2" s="4" t="s">
        <v>63</v>
      </c>
      <c r="D2" s="4" t="s">
        <v>123</v>
      </c>
      <c r="E2" s="4" t="s">
        <v>124</v>
      </c>
      <c r="F2" s="4" t="s">
        <v>65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5</v>
      </c>
      <c r="L2" s="4" t="s">
        <v>129</v>
      </c>
      <c r="M2" s="4" t="s">
        <v>17</v>
      </c>
      <c r="N2" s="4" t="s">
        <v>13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</row>
    <row r="3" spans="1:24">
      <c r="A3" s="5" t="s">
        <v>15</v>
      </c>
      <c r="B3" s="5" t="s">
        <v>140</v>
      </c>
      <c r="C3" s="7">
        <v>288000</v>
      </c>
      <c r="D3" s="6">
        <v>23271.69921875</v>
      </c>
      <c r="E3" s="7">
        <v>386</v>
      </c>
      <c r="F3" s="7">
        <v>19</v>
      </c>
      <c r="G3" s="7">
        <v>0</v>
      </c>
      <c r="H3" s="7">
        <v>0</v>
      </c>
      <c r="I3" s="7">
        <v>11</v>
      </c>
      <c r="J3" s="6">
        <v>15157.900390625</v>
      </c>
      <c r="K3" s="7">
        <v>0</v>
      </c>
      <c r="L3" s="6">
        <v>0</v>
      </c>
      <c r="M3" s="6">
        <v>3198.89990234375</v>
      </c>
      <c r="N3" s="8" t="s">
        <v>141</v>
      </c>
      <c r="O3" s="6">
        <v>8.3000001907348633</v>
      </c>
      <c r="P3" s="6">
        <v>54607792</v>
      </c>
      <c r="Q3" s="6">
        <v>3.9000000953674316</v>
      </c>
      <c r="R3" s="6">
        <v>5.3000001907348633</v>
      </c>
      <c r="S3" s="7">
        <v>250960</v>
      </c>
      <c r="T3" s="7">
        <v>87</v>
      </c>
      <c r="U3" s="7">
        <v>205</v>
      </c>
      <c r="V3" s="5" t="s">
        <v>142</v>
      </c>
      <c r="W3" s="5" t="s">
        <v>142</v>
      </c>
      <c r="X3" s="5" t="s">
        <v>143</v>
      </c>
    </row>
    <row r="4" spans="1:24">
      <c r="A4" s="5" t="s">
        <v>53</v>
      </c>
      <c r="B4" s="5" t="s">
        <v>144</v>
      </c>
      <c r="C4" s="7">
        <v>1463</v>
      </c>
      <c r="D4" s="6">
        <v>145.5</v>
      </c>
      <c r="E4" s="7">
        <v>1287</v>
      </c>
      <c r="F4" s="7">
        <v>21</v>
      </c>
      <c r="G4" s="7">
        <v>8</v>
      </c>
      <c r="H4" s="7">
        <v>1</v>
      </c>
      <c r="I4" s="7">
        <v>9</v>
      </c>
      <c r="J4" s="6">
        <v>69.699996948242188</v>
      </c>
      <c r="K4" s="7">
        <v>11</v>
      </c>
      <c r="L4" s="6">
        <v>0</v>
      </c>
      <c r="M4" s="6">
        <v>996.5999755859375</v>
      </c>
      <c r="N4" s="8" t="s">
        <v>145</v>
      </c>
      <c r="O4" s="6">
        <v>0.80000001192092896</v>
      </c>
      <c r="P4" s="6">
        <v>85671.296875</v>
      </c>
      <c r="Q4" s="6">
        <v>0.30000001192092896</v>
      </c>
      <c r="R4" s="6">
        <v>0.69999998807907104</v>
      </c>
      <c r="S4" s="7">
        <v>1231</v>
      </c>
      <c r="T4" s="7">
        <v>84</v>
      </c>
      <c r="U4" s="7">
        <v>714</v>
      </c>
      <c r="V4" s="5" t="s">
        <v>146</v>
      </c>
      <c r="W4" s="5" t="s">
        <v>147</v>
      </c>
      <c r="X4" s="5" t="s">
        <v>148</v>
      </c>
    </row>
    <row r="5" spans="1:24">
      <c r="A5" s="5" t="s">
        <v>53</v>
      </c>
      <c r="B5" s="5" t="s">
        <v>149</v>
      </c>
      <c r="C5" s="7">
        <v>1463</v>
      </c>
      <c r="D5" s="6">
        <v>77</v>
      </c>
      <c r="E5" s="7">
        <v>461</v>
      </c>
      <c r="F5" s="7">
        <v>18</v>
      </c>
      <c r="G5" s="7">
        <v>0</v>
      </c>
      <c r="H5" s="7">
        <v>0</v>
      </c>
      <c r="I5" s="7">
        <v>9</v>
      </c>
      <c r="J5" s="6">
        <v>81.300003051757812</v>
      </c>
      <c r="K5" s="7">
        <v>0</v>
      </c>
      <c r="L5" s="6">
        <v>0</v>
      </c>
      <c r="M5" s="6">
        <v>872.79998779296875</v>
      </c>
      <c r="N5" s="8" t="s">
        <v>150</v>
      </c>
      <c r="O5" s="6">
        <v>1.8999999761581421</v>
      </c>
      <c r="P5" s="6">
        <v>67208.203125</v>
      </c>
      <c r="Q5" s="6">
        <v>0.30000001192092896</v>
      </c>
      <c r="R5" s="6">
        <v>0.60000002384185791</v>
      </c>
      <c r="S5" s="7">
        <v>770</v>
      </c>
      <c r="T5" s="7">
        <v>53</v>
      </c>
      <c r="U5" s="7">
        <v>711</v>
      </c>
      <c r="V5" s="5" t="s">
        <v>151</v>
      </c>
      <c r="W5" s="5" t="s">
        <v>151</v>
      </c>
      <c r="X5" s="5" t="s">
        <v>148</v>
      </c>
    </row>
    <row r="6" spans="1:24">
      <c r="A6" s="5" t="s">
        <v>55</v>
      </c>
      <c r="B6" s="5" t="s">
        <v>152</v>
      </c>
      <c r="C6" s="7">
        <v>4</v>
      </c>
      <c r="D6" s="6">
        <v>1</v>
      </c>
      <c r="E6" s="7">
        <v>102</v>
      </c>
      <c r="F6" s="7">
        <v>23</v>
      </c>
      <c r="G6" s="7">
        <v>21</v>
      </c>
      <c r="H6" s="7">
        <v>2</v>
      </c>
      <c r="I6" s="7">
        <v>4</v>
      </c>
      <c r="J6" s="6">
        <v>0.20000000298023224</v>
      </c>
      <c r="K6" s="7">
        <v>90</v>
      </c>
      <c r="L6" s="6">
        <v>0.89999997615814209</v>
      </c>
      <c r="M6" s="6">
        <v>470.29998779296875</v>
      </c>
      <c r="N6" s="8" t="s">
        <v>153</v>
      </c>
      <c r="O6" s="6">
        <v>4.5999999046325684</v>
      </c>
      <c r="P6" s="6">
        <v>470.29998779296875</v>
      </c>
      <c r="Q6" s="6">
        <v>1.2000000476837158</v>
      </c>
      <c r="R6" s="6">
        <v>2.5</v>
      </c>
      <c r="S6" s="7">
        <v>4</v>
      </c>
      <c r="T6" s="7">
        <v>100</v>
      </c>
      <c r="U6" s="7">
        <v>400</v>
      </c>
      <c r="V6" s="5" t="s">
        <v>154</v>
      </c>
      <c r="W6" s="5" t="s">
        <v>155</v>
      </c>
      <c r="X6" s="5" t="s">
        <v>156</v>
      </c>
    </row>
    <row r="7" spans="1:24">
      <c r="A7" s="5" t="s">
        <v>55</v>
      </c>
      <c r="B7" s="5" t="s">
        <v>157</v>
      </c>
      <c r="C7" s="7">
        <v>1</v>
      </c>
      <c r="D7" s="6">
        <v>1</v>
      </c>
      <c r="E7" s="7">
        <v>20</v>
      </c>
      <c r="F7" s="7">
        <v>4</v>
      </c>
      <c r="G7" s="7">
        <v>4</v>
      </c>
      <c r="H7" s="7">
        <v>1</v>
      </c>
      <c r="I7" s="7">
        <v>1</v>
      </c>
      <c r="J7" s="6">
        <v>0.30000001192092896</v>
      </c>
      <c r="K7" s="7">
        <v>22</v>
      </c>
      <c r="L7" s="6">
        <v>1.1000000238418579</v>
      </c>
      <c r="M7" s="6">
        <v>407</v>
      </c>
      <c r="N7" s="8" t="s">
        <v>158</v>
      </c>
      <c r="O7" s="6">
        <v>20.299999237060547</v>
      </c>
      <c r="P7" s="6">
        <v>407</v>
      </c>
      <c r="Q7" s="6">
        <v>23.600000381469727</v>
      </c>
      <c r="R7" s="6">
        <v>26.5</v>
      </c>
      <c r="S7" s="7">
        <v>1</v>
      </c>
      <c r="T7" s="7">
        <v>100</v>
      </c>
      <c r="U7" s="7">
        <v>72</v>
      </c>
      <c r="V7" s="5" t="s">
        <v>159</v>
      </c>
      <c r="W7" s="5" t="s">
        <v>160</v>
      </c>
      <c r="X7" s="5" t="s">
        <v>156</v>
      </c>
    </row>
    <row r="8" spans="1:24">
      <c r="A8" s="5" t="s">
        <v>55</v>
      </c>
      <c r="B8" s="5" t="s">
        <v>68</v>
      </c>
      <c r="C8" s="7">
        <v>2</v>
      </c>
      <c r="D8" s="6">
        <v>1</v>
      </c>
      <c r="E8" s="7">
        <v>48</v>
      </c>
      <c r="F8" s="7">
        <v>13</v>
      </c>
      <c r="G8" s="7">
        <v>11</v>
      </c>
      <c r="H8" s="7">
        <v>4</v>
      </c>
      <c r="I8" s="7">
        <v>2</v>
      </c>
      <c r="J8" s="6">
        <v>0.20000000298023224</v>
      </c>
      <c r="K8" s="7">
        <v>40</v>
      </c>
      <c r="L8" s="6">
        <v>0.80000001192092896</v>
      </c>
      <c r="M8" s="6">
        <v>347.79998779296875</v>
      </c>
      <c r="N8" s="8" t="s">
        <v>161</v>
      </c>
      <c r="O8" s="6">
        <v>7.1999998092651367</v>
      </c>
      <c r="P8" s="6">
        <v>347.79998779296875</v>
      </c>
      <c r="Q8" s="6">
        <v>4.9000000953674316</v>
      </c>
      <c r="R8" s="6">
        <v>7.5</v>
      </c>
      <c r="S8" s="7">
        <v>2</v>
      </c>
      <c r="T8" s="7">
        <v>100</v>
      </c>
      <c r="U8" s="7">
        <v>147</v>
      </c>
      <c r="V8" s="5" t="s">
        <v>162</v>
      </c>
      <c r="W8" s="5" t="s">
        <v>163</v>
      </c>
      <c r="X8" s="5" t="s">
        <v>164</v>
      </c>
    </row>
    <row r="9" spans="1:24">
      <c r="A9" s="5" t="s">
        <v>40</v>
      </c>
      <c r="B9" s="5" t="s">
        <v>165</v>
      </c>
      <c r="C9" s="7">
        <v>3</v>
      </c>
      <c r="D9" s="6">
        <v>1</v>
      </c>
      <c r="E9" s="7">
        <v>32</v>
      </c>
      <c r="F9" s="7">
        <v>9</v>
      </c>
      <c r="G9" s="7">
        <v>0</v>
      </c>
      <c r="H9" s="7">
        <v>0</v>
      </c>
      <c r="I9" s="7">
        <v>3</v>
      </c>
      <c r="J9" s="6">
        <v>0.30000001192092896</v>
      </c>
      <c r="K9" s="7">
        <v>0</v>
      </c>
      <c r="L9" s="6">
        <v>0</v>
      </c>
      <c r="M9" s="6">
        <v>239.60000610351562</v>
      </c>
      <c r="N9" s="8" t="s">
        <v>166</v>
      </c>
      <c r="O9" s="6">
        <v>7.5</v>
      </c>
      <c r="P9" s="6">
        <v>239.60000610351562</v>
      </c>
      <c r="Q9" s="6">
        <v>0.40000000596046448</v>
      </c>
      <c r="R9" s="6">
        <v>0.60000002384185791</v>
      </c>
      <c r="S9" s="7">
        <v>3</v>
      </c>
      <c r="T9" s="7">
        <v>100</v>
      </c>
      <c r="U9" s="7">
        <v>886</v>
      </c>
      <c r="V9" s="5" t="s">
        <v>167</v>
      </c>
      <c r="W9" s="5" t="s">
        <v>168</v>
      </c>
      <c r="X9" s="5" t="s">
        <v>169</v>
      </c>
    </row>
    <row r="10" spans="1:24">
      <c r="A10" s="5" t="s">
        <v>55</v>
      </c>
      <c r="B10" s="5" t="s">
        <v>170</v>
      </c>
      <c r="C10" s="7">
        <v>2</v>
      </c>
      <c r="D10" s="6">
        <v>1</v>
      </c>
      <c r="E10" s="7">
        <v>39</v>
      </c>
      <c r="F10" s="7">
        <v>10</v>
      </c>
      <c r="G10" s="7">
        <v>8</v>
      </c>
      <c r="H10" s="7">
        <v>1</v>
      </c>
      <c r="I10" s="7">
        <v>2</v>
      </c>
      <c r="J10" s="6">
        <v>0.20000000298023224</v>
      </c>
      <c r="K10" s="7">
        <v>42</v>
      </c>
      <c r="L10" s="6">
        <v>1.1000000238418579</v>
      </c>
      <c r="M10" s="6">
        <v>238.19999694824219</v>
      </c>
      <c r="N10" s="8" t="s">
        <v>171</v>
      </c>
      <c r="O10" s="6">
        <v>6.0999999046325684</v>
      </c>
      <c r="P10" s="6">
        <v>238.19999694824219</v>
      </c>
      <c r="Q10" s="6">
        <v>0.60000002384185791</v>
      </c>
      <c r="R10" s="6">
        <v>0.89999997615814209</v>
      </c>
      <c r="S10" s="7">
        <v>2</v>
      </c>
      <c r="T10" s="7">
        <v>100</v>
      </c>
      <c r="U10" s="7">
        <v>886</v>
      </c>
      <c r="V10" s="5" t="s">
        <v>172</v>
      </c>
      <c r="W10" s="5" t="s">
        <v>173</v>
      </c>
      <c r="X10" s="5" t="s">
        <v>156</v>
      </c>
    </row>
    <row r="11" spans="1:24">
      <c r="A11" s="5" t="s">
        <v>43</v>
      </c>
      <c r="B11" s="5" t="s">
        <v>152</v>
      </c>
      <c r="C11" s="7">
        <v>2</v>
      </c>
      <c r="D11" s="6">
        <v>1</v>
      </c>
      <c r="E11" s="7">
        <v>45</v>
      </c>
      <c r="F11" s="7">
        <v>4</v>
      </c>
      <c r="G11" s="7">
        <v>0</v>
      </c>
      <c r="H11" s="7">
        <v>0</v>
      </c>
      <c r="I11" s="7">
        <v>2</v>
      </c>
      <c r="J11" s="6">
        <v>0.5</v>
      </c>
      <c r="K11" s="7">
        <v>0</v>
      </c>
      <c r="L11" s="6">
        <v>0</v>
      </c>
      <c r="M11" s="6">
        <v>213.69999694824219</v>
      </c>
      <c r="N11" s="8" t="s">
        <v>174</v>
      </c>
      <c r="O11" s="6">
        <v>4.6999998092651367</v>
      </c>
      <c r="P11" s="6">
        <v>213.69999694824219</v>
      </c>
      <c r="Q11" s="6">
        <v>4.8000001907348633</v>
      </c>
      <c r="R11" s="6">
        <v>10.800000190734863</v>
      </c>
      <c r="S11" s="7">
        <v>2</v>
      </c>
      <c r="T11" s="7">
        <v>100</v>
      </c>
      <c r="U11" s="7">
        <v>92</v>
      </c>
      <c r="V11" s="5" t="s">
        <v>175</v>
      </c>
      <c r="W11" s="5" t="s">
        <v>176</v>
      </c>
      <c r="X11" s="5" t="s">
        <v>177</v>
      </c>
    </row>
    <row r="12" spans="1:24">
      <c r="A12" s="5" t="s">
        <v>55</v>
      </c>
      <c r="B12" s="5" t="s">
        <v>152</v>
      </c>
      <c r="C12" s="7">
        <v>1</v>
      </c>
      <c r="D12" s="6">
        <v>1</v>
      </c>
      <c r="E12" s="7">
        <v>49</v>
      </c>
      <c r="F12" s="7">
        <v>27</v>
      </c>
      <c r="G12" s="7">
        <v>27</v>
      </c>
      <c r="H12" s="7">
        <v>11</v>
      </c>
      <c r="I12" s="7">
        <v>1</v>
      </c>
      <c r="J12" s="6">
        <v>0</v>
      </c>
      <c r="K12" s="7">
        <v>348</v>
      </c>
      <c r="L12" s="6">
        <v>7.0999999046325684</v>
      </c>
      <c r="M12" s="6">
        <v>206.69999694824219</v>
      </c>
      <c r="N12" s="8" t="s">
        <v>178</v>
      </c>
      <c r="O12" s="6">
        <v>4.1999998092651367</v>
      </c>
      <c r="P12" s="6">
        <v>206.69999694824219</v>
      </c>
      <c r="Q12" s="6">
        <v>5.9000000953674316</v>
      </c>
      <c r="R12" s="6">
        <v>12.199999809265137</v>
      </c>
      <c r="S12" s="7">
        <v>1</v>
      </c>
      <c r="T12" s="7">
        <v>100</v>
      </c>
      <c r="U12" s="7">
        <v>147</v>
      </c>
      <c r="V12" s="5" t="s">
        <v>179</v>
      </c>
      <c r="W12" s="5" t="s">
        <v>163</v>
      </c>
      <c r="X12" s="5" t="s">
        <v>164</v>
      </c>
    </row>
    <row r="13" spans="1:24">
      <c r="A13" s="5" t="s">
        <v>55</v>
      </c>
      <c r="B13" s="5" t="s">
        <v>152</v>
      </c>
      <c r="C13" s="7">
        <v>1</v>
      </c>
      <c r="D13" s="6">
        <v>1</v>
      </c>
      <c r="E13" s="7">
        <v>47</v>
      </c>
      <c r="F13" s="7">
        <v>27</v>
      </c>
      <c r="G13" s="7">
        <v>25</v>
      </c>
      <c r="H13" s="7">
        <v>12</v>
      </c>
      <c r="I13" s="7">
        <v>1</v>
      </c>
      <c r="J13" s="6">
        <v>0</v>
      </c>
      <c r="K13" s="7">
        <v>288</v>
      </c>
      <c r="L13" s="6">
        <v>6.0999999046325684</v>
      </c>
      <c r="M13" s="6">
        <v>185.5</v>
      </c>
      <c r="N13" s="8" t="s">
        <v>180</v>
      </c>
      <c r="O13" s="6">
        <v>3.9000000953674316</v>
      </c>
      <c r="P13" s="6">
        <v>185.5</v>
      </c>
      <c r="Q13" s="6">
        <v>1.2999999523162842</v>
      </c>
      <c r="R13" s="6">
        <v>2.9000000953674316</v>
      </c>
      <c r="S13" s="7">
        <v>1</v>
      </c>
      <c r="T13" s="7">
        <v>100</v>
      </c>
      <c r="U13" s="7">
        <v>575</v>
      </c>
      <c r="V13" s="5" t="s">
        <v>181</v>
      </c>
      <c r="W13" s="5" t="s">
        <v>182</v>
      </c>
      <c r="X13" s="5" t="s">
        <v>156</v>
      </c>
    </row>
    <row r="14" spans="1:24">
      <c r="A14" s="5" t="s">
        <v>55</v>
      </c>
      <c r="B14" s="5" t="s">
        <v>152</v>
      </c>
      <c r="C14" s="7">
        <v>1</v>
      </c>
      <c r="D14" s="6">
        <v>1</v>
      </c>
      <c r="E14" s="7">
        <v>37</v>
      </c>
      <c r="F14" s="7">
        <v>25</v>
      </c>
      <c r="G14" s="7">
        <v>23</v>
      </c>
      <c r="H14" s="7">
        <v>9</v>
      </c>
      <c r="I14" s="7">
        <v>1</v>
      </c>
      <c r="J14" s="6">
        <v>0</v>
      </c>
      <c r="K14" s="7">
        <v>157</v>
      </c>
      <c r="L14" s="6">
        <v>4.1999998092651367</v>
      </c>
      <c r="M14" s="6">
        <v>185.30000305175781</v>
      </c>
      <c r="N14" s="8" t="s">
        <v>183</v>
      </c>
      <c r="O14" s="6">
        <v>5</v>
      </c>
      <c r="P14" s="6">
        <v>185.30000305175781</v>
      </c>
      <c r="Q14" s="6">
        <v>1.8999999761581421</v>
      </c>
      <c r="R14" s="6">
        <v>3.5999999046325684</v>
      </c>
      <c r="S14" s="7">
        <v>1</v>
      </c>
      <c r="T14" s="7">
        <v>100</v>
      </c>
      <c r="U14" s="7">
        <v>396</v>
      </c>
      <c r="V14" s="5" t="s">
        <v>184</v>
      </c>
      <c r="W14" s="5" t="s">
        <v>185</v>
      </c>
      <c r="X14" s="5" t="s">
        <v>156</v>
      </c>
    </row>
    <row r="15" spans="1:24">
      <c r="A15" s="5" t="s">
        <v>43</v>
      </c>
      <c r="B15" s="5" t="s">
        <v>186</v>
      </c>
      <c r="C15" s="7">
        <v>1</v>
      </c>
      <c r="D15" s="6">
        <v>1</v>
      </c>
      <c r="E15" s="7">
        <v>33</v>
      </c>
      <c r="F15" s="7">
        <v>1</v>
      </c>
      <c r="G15" s="7">
        <v>0</v>
      </c>
      <c r="H15" s="7">
        <v>0</v>
      </c>
      <c r="I15" s="7">
        <v>1</v>
      </c>
      <c r="J15" s="6">
        <v>1</v>
      </c>
      <c r="K15" s="7">
        <v>0</v>
      </c>
      <c r="L15" s="6">
        <v>0</v>
      </c>
      <c r="M15" s="6">
        <v>183.5</v>
      </c>
      <c r="N15" s="8" t="s">
        <v>187</v>
      </c>
      <c r="O15" s="6">
        <v>5.5999999046325684</v>
      </c>
      <c r="P15" s="6">
        <v>183.5</v>
      </c>
      <c r="Q15" s="6">
        <v>2.5</v>
      </c>
      <c r="R15" s="6">
        <v>4.1999998092651367</v>
      </c>
      <c r="S15" s="7">
        <v>1</v>
      </c>
      <c r="T15" s="7">
        <v>100</v>
      </c>
      <c r="U15" s="7">
        <v>301</v>
      </c>
      <c r="V15" s="5" t="s">
        <v>188</v>
      </c>
      <c r="W15" s="5" t="s">
        <v>189</v>
      </c>
      <c r="X15" s="5" t="s">
        <v>190</v>
      </c>
    </row>
    <row r="16" spans="1:24">
      <c r="A16" s="5" t="s">
        <v>55</v>
      </c>
      <c r="B16" s="5" t="s">
        <v>191</v>
      </c>
      <c r="C16" s="7">
        <v>1</v>
      </c>
      <c r="D16" s="6">
        <v>1</v>
      </c>
      <c r="E16" s="7">
        <v>31</v>
      </c>
      <c r="F16" s="7">
        <v>13</v>
      </c>
      <c r="G16" s="7">
        <v>12</v>
      </c>
      <c r="H16" s="7">
        <v>7</v>
      </c>
      <c r="I16" s="7">
        <v>1</v>
      </c>
      <c r="J16" s="6">
        <v>0.10000000149011612</v>
      </c>
      <c r="K16" s="7">
        <v>39</v>
      </c>
      <c r="L16" s="6">
        <v>1.2999999523162842</v>
      </c>
      <c r="M16" s="6">
        <v>176.80000305175781</v>
      </c>
      <c r="N16" s="8" t="s">
        <v>192</v>
      </c>
      <c r="O16" s="6">
        <v>5.6999998092651367</v>
      </c>
      <c r="P16" s="6">
        <v>176.80000305175781</v>
      </c>
      <c r="Q16" s="6">
        <v>0.80000001192092896</v>
      </c>
      <c r="R16" s="6">
        <v>1.7000000476837158</v>
      </c>
      <c r="S16" s="7">
        <v>1</v>
      </c>
      <c r="T16" s="7">
        <v>100</v>
      </c>
      <c r="U16" s="7">
        <v>886</v>
      </c>
      <c r="V16" s="5" t="s">
        <v>193</v>
      </c>
      <c r="W16" s="5" t="s">
        <v>173</v>
      </c>
      <c r="X16" s="5" t="s">
        <v>156</v>
      </c>
    </row>
    <row r="17" spans="1:24">
      <c r="A17" s="5" t="s">
        <v>55</v>
      </c>
      <c r="B17" s="5" t="s">
        <v>152</v>
      </c>
      <c r="C17" s="7">
        <v>1</v>
      </c>
      <c r="D17" s="6">
        <v>1</v>
      </c>
      <c r="E17" s="7">
        <v>52</v>
      </c>
      <c r="F17" s="7">
        <v>25</v>
      </c>
      <c r="G17" s="7">
        <v>25</v>
      </c>
      <c r="H17" s="7">
        <v>12</v>
      </c>
      <c r="I17" s="7">
        <v>1</v>
      </c>
      <c r="J17" s="6">
        <v>0</v>
      </c>
      <c r="K17" s="7">
        <v>223</v>
      </c>
      <c r="L17" s="6">
        <v>4.3000001907348633</v>
      </c>
      <c r="M17" s="6">
        <v>172.69999694824219</v>
      </c>
      <c r="N17" s="8" t="s">
        <v>194</v>
      </c>
      <c r="O17" s="6">
        <v>3.2999999523162842</v>
      </c>
      <c r="P17" s="6">
        <v>172.69999694824219</v>
      </c>
      <c r="Q17" s="6">
        <v>1.2999999523162842</v>
      </c>
      <c r="R17" s="6">
        <v>2.7999999523162842</v>
      </c>
      <c r="S17" s="7">
        <v>1</v>
      </c>
      <c r="T17" s="7">
        <v>100</v>
      </c>
      <c r="U17" s="7">
        <v>575</v>
      </c>
      <c r="V17" s="5" t="s">
        <v>195</v>
      </c>
      <c r="W17" s="5" t="s">
        <v>182</v>
      </c>
      <c r="X17" s="5" t="s">
        <v>156</v>
      </c>
    </row>
    <row r="18" spans="1:24">
      <c r="A18" s="5" t="s">
        <v>55</v>
      </c>
      <c r="B18" s="5" t="s">
        <v>170</v>
      </c>
      <c r="C18" s="7">
        <v>1</v>
      </c>
      <c r="D18" s="6">
        <v>1</v>
      </c>
      <c r="E18" s="7">
        <v>40</v>
      </c>
      <c r="F18" s="7">
        <v>11</v>
      </c>
      <c r="G18" s="7">
        <v>10</v>
      </c>
      <c r="H18" s="7">
        <v>4</v>
      </c>
      <c r="I18" s="7">
        <v>1</v>
      </c>
      <c r="J18" s="6">
        <v>0.10000000149011612</v>
      </c>
      <c r="K18" s="7">
        <v>80</v>
      </c>
      <c r="L18" s="6">
        <v>2</v>
      </c>
      <c r="M18" s="6">
        <v>171.69999694824219</v>
      </c>
      <c r="N18" s="8" t="s">
        <v>196</v>
      </c>
      <c r="O18" s="6">
        <v>4.3000001907348633</v>
      </c>
      <c r="P18" s="6">
        <v>171.69999694824219</v>
      </c>
      <c r="Q18" s="6">
        <v>0.80000001192092896</v>
      </c>
      <c r="R18" s="6">
        <v>1.3999999761581421</v>
      </c>
      <c r="S18" s="7">
        <v>1</v>
      </c>
      <c r="T18" s="7">
        <v>100</v>
      </c>
      <c r="U18" s="7">
        <v>886</v>
      </c>
      <c r="V18" s="5" t="s">
        <v>197</v>
      </c>
      <c r="W18" s="5" t="s">
        <v>173</v>
      </c>
      <c r="X18" s="5" t="s">
        <v>156</v>
      </c>
    </row>
    <row r="19" spans="1:24">
      <c r="A19" s="5" t="s">
        <v>43</v>
      </c>
      <c r="B19" s="5" t="s">
        <v>152</v>
      </c>
      <c r="C19" s="7">
        <v>3</v>
      </c>
      <c r="D19" s="6">
        <v>1</v>
      </c>
      <c r="E19" s="7">
        <v>44</v>
      </c>
      <c r="F19" s="7">
        <v>5</v>
      </c>
      <c r="G19" s="7">
        <v>0</v>
      </c>
      <c r="H19" s="7">
        <v>0</v>
      </c>
      <c r="I19" s="7">
        <v>2</v>
      </c>
      <c r="J19" s="6">
        <v>0.60000002384185791</v>
      </c>
      <c r="K19" s="7">
        <v>0</v>
      </c>
      <c r="L19" s="6">
        <v>0</v>
      </c>
      <c r="M19" s="6">
        <v>169.80000305175781</v>
      </c>
      <c r="N19" s="8" t="s">
        <v>198</v>
      </c>
      <c r="O19" s="6">
        <v>3.9000000953674316</v>
      </c>
      <c r="P19" s="6">
        <v>169.80000305175781</v>
      </c>
      <c r="Q19" s="6">
        <v>1</v>
      </c>
      <c r="R19" s="6">
        <v>2.4000000953674316</v>
      </c>
      <c r="S19" s="7">
        <v>2</v>
      </c>
      <c r="T19" s="7">
        <v>67</v>
      </c>
      <c r="U19" s="7">
        <v>231</v>
      </c>
      <c r="V19" s="5" t="s">
        <v>199</v>
      </c>
      <c r="W19" s="5" t="s">
        <v>199</v>
      </c>
      <c r="X19" s="5" t="s">
        <v>200</v>
      </c>
    </row>
    <row r="20" spans="1:24">
      <c r="A20" s="5" t="s">
        <v>55</v>
      </c>
      <c r="B20" s="5" t="s">
        <v>201</v>
      </c>
      <c r="C20" s="7">
        <v>1</v>
      </c>
      <c r="D20" s="6">
        <v>1</v>
      </c>
      <c r="E20" s="7">
        <v>28</v>
      </c>
      <c r="F20" s="7">
        <v>8</v>
      </c>
      <c r="G20" s="7">
        <v>4</v>
      </c>
      <c r="H20" s="7">
        <v>3</v>
      </c>
      <c r="I20" s="7">
        <v>1</v>
      </c>
      <c r="J20" s="6">
        <v>0.10000000149011612</v>
      </c>
      <c r="K20" s="7">
        <v>15</v>
      </c>
      <c r="L20" s="6">
        <v>0.5</v>
      </c>
      <c r="M20" s="6">
        <v>131.10000610351562</v>
      </c>
      <c r="N20" s="8" t="s">
        <v>202</v>
      </c>
      <c r="O20" s="6">
        <v>4.6999998092651367</v>
      </c>
      <c r="P20" s="6">
        <v>131.10000610351562</v>
      </c>
      <c r="Q20" s="6">
        <v>0.60000002384185791</v>
      </c>
      <c r="R20" s="6">
        <v>1.2999999523162842</v>
      </c>
      <c r="S20" s="7">
        <v>1</v>
      </c>
      <c r="T20" s="7">
        <v>100</v>
      </c>
      <c r="U20" s="7">
        <v>886</v>
      </c>
      <c r="V20" s="5" t="s">
        <v>173</v>
      </c>
      <c r="W20" s="5" t="s">
        <v>173</v>
      </c>
      <c r="X20" s="5" t="s">
        <v>156</v>
      </c>
    </row>
    <row r="21" spans="1:24">
      <c r="A21" s="5" t="s">
        <v>55</v>
      </c>
      <c r="B21" s="5" t="s">
        <v>203</v>
      </c>
      <c r="C21" s="7">
        <v>1</v>
      </c>
      <c r="D21" s="6">
        <v>1</v>
      </c>
      <c r="E21" s="7">
        <v>30</v>
      </c>
      <c r="F21" s="7">
        <v>11</v>
      </c>
      <c r="G21" s="7">
        <v>6</v>
      </c>
      <c r="H21" s="7">
        <v>2</v>
      </c>
      <c r="I21" s="7">
        <v>1</v>
      </c>
      <c r="J21" s="6">
        <v>0.10000000149011612</v>
      </c>
      <c r="K21" s="7">
        <v>15</v>
      </c>
      <c r="L21" s="6">
        <v>0.5</v>
      </c>
      <c r="M21" s="6">
        <v>121.69999694824219</v>
      </c>
      <c r="N21" s="8" t="s">
        <v>204</v>
      </c>
      <c r="O21" s="6">
        <v>4.0999999046325684</v>
      </c>
      <c r="P21" s="6">
        <v>121.69999694824219</v>
      </c>
      <c r="Q21" s="6">
        <v>0.60000002384185791</v>
      </c>
      <c r="R21" s="6">
        <v>1.2000000476837158</v>
      </c>
      <c r="S21" s="7">
        <v>1</v>
      </c>
      <c r="T21" s="7">
        <v>100</v>
      </c>
      <c r="U21" s="7">
        <v>886</v>
      </c>
      <c r="V21" s="5" t="s">
        <v>205</v>
      </c>
      <c r="W21" s="5" t="s">
        <v>173</v>
      </c>
      <c r="X21" s="5" t="s">
        <v>156</v>
      </c>
    </row>
    <row r="22" spans="1:24">
      <c r="A22" s="5" t="s">
        <v>35</v>
      </c>
      <c r="B22" s="5" t="s">
        <v>68</v>
      </c>
      <c r="C22" s="7">
        <v>1</v>
      </c>
      <c r="D22" s="6">
        <v>1</v>
      </c>
      <c r="E22" s="7">
        <v>19</v>
      </c>
      <c r="F22" s="7">
        <v>4</v>
      </c>
      <c r="G22" s="7">
        <v>4</v>
      </c>
      <c r="H22" s="7">
        <v>1</v>
      </c>
      <c r="I22" s="7">
        <v>1</v>
      </c>
      <c r="J22" s="6">
        <v>0.30000001192092896</v>
      </c>
      <c r="K22" s="7">
        <v>6</v>
      </c>
      <c r="L22" s="6">
        <v>0.30000001192092896</v>
      </c>
      <c r="M22" s="6">
        <v>83.099998474121094</v>
      </c>
      <c r="N22" s="8" t="s">
        <v>206</v>
      </c>
      <c r="O22" s="6">
        <v>4.4000000953674316</v>
      </c>
      <c r="P22" s="6">
        <v>83.099998474121094</v>
      </c>
      <c r="Q22" s="6">
        <v>0.5</v>
      </c>
      <c r="R22" s="6">
        <v>0.80000001192092896</v>
      </c>
      <c r="S22" s="7">
        <v>1</v>
      </c>
      <c r="T22" s="7">
        <v>100</v>
      </c>
      <c r="U22" s="7">
        <v>760</v>
      </c>
      <c r="V22" s="5" t="s">
        <v>207</v>
      </c>
      <c r="W22" s="5" t="s">
        <v>208</v>
      </c>
      <c r="X22" s="5" t="s">
        <v>209</v>
      </c>
    </row>
    <row r="23" spans="1:24">
      <c r="A23" s="5" t="s">
        <v>55</v>
      </c>
      <c r="B23" s="5" t="s">
        <v>210</v>
      </c>
      <c r="C23" s="7">
        <v>1</v>
      </c>
      <c r="D23" s="6">
        <v>1</v>
      </c>
      <c r="E23" s="7">
        <v>11</v>
      </c>
      <c r="F23" s="7">
        <v>3</v>
      </c>
      <c r="G23" s="7">
        <v>0</v>
      </c>
      <c r="H23" s="7">
        <v>0</v>
      </c>
      <c r="I23" s="7">
        <v>1</v>
      </c>
      <c r="J23" s="6">
        <v>0.30000001192092896</v>
      </c>
      <c r="K23" s="7">
        <v>10</v>
      </c>
      <c r="L23" s="6">
        <v>0.89999997615814209</v>
      </c>
      <c r="M23" s="6">
        <v>76.099998474121094</v>
      </c>
      <c r="N23" s="8" t="s">
        <v>211</v>
      </c>
      <c r="O23" s="6">
        <v>6.9000000953674316</v>
      </c>
      <c r="P23" s="6">
        <v>76.099998474121094</v>
      </c>
      <c r="Q23" s="6">
        <v>7.6999998092651367</v>
      </c>
      <c r="R23" s="6">
        <v>14.100000381469727</v>
      </c>
      <c r="S23" s="7">
        <v>1</v>
      </c>
      <c r="T23" s="7">
        <v>100</v>
      </c>
      <c r="U23" s="7">
        <v>41</v>
      </c>
      <c r="V23" s="5" t="s">
        <v>212</v>
      </c>
      <c r="W23" s="5" t="s">
        <v>213</v>
      </c>
      <c r="X23" s="5" t="s">
        <v>214</v>
      </c>
    </row>
    <row r="24" spans="1:24">
      <c r="A24" s="5" t="s">
        <v>53</v>
      </c>
      <c r="B24" s="5" t="s">
        <v>215</v>
      </c>
      <c r="C24" s="7">
        <v>1463</v>
      </c>
      <c r="D24" s="6">
        <v>250</v>
      </c>
      <c r="E24" s="7">
        <v>470</v>
      </c>
      <c r="F24" s="7">
        <v>15</v>
      </c>
      <c r="G24" s="7">
        <v>0</v>
      </c>
      <c r="H24" s="7">
        <v>0</v>
      </c>
      <c r="I24" s="7">
        <v>2</v>
      </c>
      <c r="J24" s="6">
        <v>97.5</v>
      </c>
      <c r="K24" s="7">
        <v>0</v>
      </c>
      <c r="L24" s="6">
        <v>0</v>
      </c>
      <c r="M24" s="6">
        <v>55.099998474121094</v>
      </c>
      <c r="N24" s="8" t="s">
        <v>216</v>
      </c>
      <c r="O24" s="6">
        <v>0.10000000149011612</v>
      </c>
      <c r="P24" s="6">
        <v>13770.7998046875</v>
      </c>
      <c r="Q24" s="6">
        <v>0.10000000149011612</v>
      </c>
      <c r="R24" s="6">
        <v>0.10000000149011612</v>
      </c>
      <c r="S24" s="7">
        <v>750</v>
      </c>
      <c r="T24" s="7">
        <v>51</v>
      </c>
      <c r="U24" s="7">
        <v>714</v>
      </c>
      <c r="V24" s="5" t="s">
        <v>146</v>
      </c>
      <c r="W24" s="5" t="s">
        <v>146</v>
      </c>
      <c r="X24" s="5" t="s">
        <v>148</v>
      </c>
    </row>
    <row r="25" spans="1:24">
      <c r="A25" s="5" t="s">
        <v>53</v>
      </c>
      <c r="B25" s="5" t="s">
        <v>217</v>
      </c>
      <c r="C25" s="7">
        <v>1463</v>
      </c>
      <c r="D25" s="6">
        <v>100</v>
      </c>
      <c r="E25" s="7">
        <v>337</v>
      </c>
      <c r="F25" s="7">
        <v>9</v>
      </c>
      <c r="G25" s="7">
        <v>0</v>
      </c>
      <c r="H25" s="7">
        <v>0</v>
      </c>
      <c r="I25" s="7">
        <v>2</v>
      </c>
      <c r="J25" s="6">
        <v>162.60000610351562</v>
      </c>
      <c r="K25" s="7">
        <v>0</v>
      </c>
      <c r="L25" s="6">
        <v>0</v>
      </c>
      <c r="M25" s="6">
        <v>42.700000762939453</v>
      </c>
      <c r="N25" s="8" t="s">
        <v>218</v>
      </c>
      <c r="O25" s="6">
        <v>0.10000000149011612</v>
      </c>
      <c r="P25" s="6">
        <v>4275</v>
      </c>
      <c r="Q25" s="6">
        <v>0</v>
      </c>
      <c r="R25" s="6">
        <v>0</v>
      </c>
      <c r="S25" s="7">
        <v>300</v>
      </c>
      <c r="T25" s="7">
        <v>21</v>
      </c>
      <c r="U25" s="7">
        <v>493</v>
      </c>
      <c r="V25" s="5" t="s">
        <v>219</v>
      </c>
      <c r="W25" s="5" t="s">
        <v>219</v>
      </c>
      <c r="X25" s="5" t="s">
        <v>148</v>
      </c>
    </row>
    <row r="26" spans="1:24">
      <c r="A26" s="5" t="s">
        <v>33</v>
      </c>
      <c r="B26" s="5" t="s">
        <v>144</v>
      </c>
      <c r="C26" s="7">
        <v>800</v>
      </c>
      <c r="D26" s="6">
        <v>77</v>
      </c>
      <c r="E26" s="7">
        <v>16</v>
      </c>
      <c r="F26" s="7">
        <v>1</v>
      </c>
      <c r="G26" s="7">
        <v>0</v>
      </c>
      <c r="H26" s="7">
        <v>0</v>
      </c>
      <c r="I26" s="7">
        <v>1</v>
      </c>
      <c r="J26" s="6">
        <v>800</v>
      </c>
      <c r="K26" s="7">
        <v>0</v>
      </c>
      <c r="L26" s="6">
        <v>0</v>
      </c>
      <c r="M26" s="6">
        <v>35.700000762939453</v>
      </c>
      <c r="N26" s="8" t="s">
        <v>220</v>
      </c>
      <c r="O26" s="6">
        <v>2.2000000476837158</v>
      </c>
      <c r="P26" s="6">
        <v>2752.800048828125</v>
      </c>
      <c r="Q26" s="6">
        <v>0</v>
      </c>
      <c r="R26" s="6">
        <v>0</v>
      </c>
      <c r="S26" s="7">
        <v>154</v>
      </c>
      <c r="T26" s="7">
        <v>19</v>
      </c>
      <c r="U26" s="7">
        <v>886</v>
      </c>
      <c r="V26" s="5" t="s">
        <v>221</v>
      </c>
      <c r="W26" s="5" t="s">
        <v>222</v>
      </c>
      <c r="X26" s="5" t="s">
        <v>148</v>
      </c>
    </row>
    <row r="27" spans="1:24">
      <c r="A27" s="5" t="s">
        <v>33</v>
      </c>
      <c r="B27" s="5" t="s">
        <v>149</v>
      </c>
      <c r="C27" s="7">
        <v>800</v>
      </c>
      <c r="D27" s="6">
        <v>77</v>
      </c>
      <c r="E27" s="7">
        <v>16</v>
      </c>
      <c r="F27" s="7">
        <v>1</v>
      </c>
      <c r="G27" s="7">
        <v>0</v>
      </c>
      <c r="H27" s="7">
        <v>0</v>
      </c>
      <c r="I27" s="7">
        <v>1</v>
      </c>
      <c r="J27" s="6">
        <v>800</v>
      </c>
      <c r="K27" s="7">
        <v>0</v>
      </c>
      <c r="L27" s="6">
        <v>0</v>
      </c>
      <c r="M27" s="6">
        <v>35.700000762939453</v>
      </c>
      <c r="N27" s="8" t="s">
        <v>220</v>
      </c>
      <c r="O27" s="6">
        <v>2.2000000476837158</v>
      </c>
      <c r="P27" s="6">
        <v>2752.800048828125</v>
      </c>
      <c r="Q27" s="6">
        <v>0</v>
      </c>
      <c r="R27" s="6">
        <v>0</v>
      </c>
      <c r="S27" s="7">
        <v>154</v>
      </c>
      <c r="T27" s="7">
        <v>19</v>
      </c>
      <c r="U27" s="7">
        <v>833</v>
      </c>
      <c r="V27" s="5" t="s">
        <v>223</v>
      </c>
      <c r="W27" s="5" t="s">
        <v>223</v>
      </c>
      <c r="X27" s="5" t="s">
        <v>148</v>
      </c>
    </row>
    <row r="28" spans="1:24">
      <c r="A28" s="5" t="s">
        <v>55</v>
      </c>
      <c r="B28" s="5" t="s">
        <v>224</v>
      </c>
      <c r="C28" s="7">
        <v>2</v>
      </c>
      <c r="D28" s="6">
        <v>1</v>
      </c>
      <c r="E28" s="7">
        <v>9</v>
      </c>
      <c r="F28" s="7">
        <v>2</v>
      </c>
      <c r="G28" s="7">
        <v>0</v>
      </c>
      <c r="H28" s="7">
        <v>0</v>
      </c>
      <c r="I28" s="7">
        <v>1</v>
      </c>
      <c r="J28" s="6">
        <v>1</v>
      </c>
      <c r="K28" s="7">
        <v>0</v>
      </c>
      <c r="L28" s="6">
        <v>0</v>
      </c>
      <c r="M28" s="6">
        <v>34.900001525878906</v>
      </c>
      <c r="N28" s="8" t="s">
        <v>225</v>
      </c>
      <c r="O28" s="6">
        <v>3.9000000953674316</v>
      </c>
      <c r="P28" s="6">
        <v>34.900001525878906</v>
      </c>
      <c r="Q28" s="6">
        <v>0.10000000149011612</v>
      </c>
      <c r="R28" s="6">
        <v>0.20000000298023224</v>
      </c>
      <c r="S28" s="7">
        <v>1</v>
      </c>
      <c r="T28" s="7">
        <v>50</v>
      </c>
      <c r="U28" s="7">
        <v>886</v>
      </c>
      <c r="V28" s="5" t="s">
        <v>226</v>
      </c>
      <c r="W28" s="5" t="s">
        <v>173</v>
      </c>
      <c r="X28" s="5" t="s">
        <v>156</v>
      </c>
    </row>
    <row r="29" spans="1:24">
      <c r="A29" s="5" t="s">
        <v>53</v>
      </c>
      <c r="B29" s="5" t="s">
        <v>227</v>
      </c>
      <c r="C29" s="7">
        <v>1463</v>
      </c>
      <c r="D29" s="6">
        <v>15</v>
      </c>
      <c r="E29" s="7">
        <v>12</v>
      </c>
      <c r="F29" s="7">
        <v>3</v>
      </c>
      <c r="G29" s="7">
        <v>0</v>
      </c>
      <c r="H29" s="7">
        <v>0</v>
      </c>
      <c r="I29" s="7">
        <v>2</v>
      </c>
      <c r="J29" s="6">
        <v>487.70001220703125</v>
      </c>
      <c r="K29" s="7">
        <v>0</v>
      </c>
      <c r="L29" s="6">
        <v>0</v>
      </c>
      <c r="M29" s="6">
        <v>25.200000762939453</v>
      </c>
      <c r="N29" s="8" t="s">
        <v>228</v>
      </c>
      <c r="O29" s="6">
        <v>2.0999999046325684</v>
      </c>
      <c r="P29" s="6">
        <v>377.5</v>
      </c>
      <c r="Q29" s="6">
        <v>0</v>
      </c>
      <c r="R29" s="6">
        <v>0</v>
      </c>
      <c r="S29" s="7">
        <v>30</v>
      </c>
      <c r="T29" s="7">
        <v>2</v>
      </c>
      <c r="U29" s="7">
        <v>711</v>
      </c>
      <c r="V29" s="5" t="s">
        <v>229</v>
      </c>
      <c r="W29" s="5" t="s">
        <v>229</v>
      </c>
      <c r="X29" s="5" t="s">
        <v>148</v>
      </c>
    </row>
    <row r="30" spans="1:24">
      <c r="A30" s="5" t="s">
        <v>30</v>
      </c>
      <c r="B30" s="5" t="s">
        <v>144</v>
      </c>
      <c r="C30" s="7">
        <v>308</v>
      </c>
      <c r="D30" s="6">
        <v>243.60000610351562</v>
      </c>
      <c r="E30" s="7">
        <v>81</v>
      </c>
      <c r="F30" s="7">
        <v>6</v>
      </c>
      <c r="G30" s="7">
        <v>3</v>
      </c>
      <c r="H30" s="7">
        <v>1</v>
      </c>
      <c r="I30" s="7">
        <v>1</v>
      </c>
      <c r="J30" s="6">
        <v>51.299999237060547</v>
      </c>
      <c r="K30" s="7">
        <v>17</v>
      </c>
      <c r="L30" s="6">
        <v>0.20000000298023224</v>
      </c>
      <c r="M30" s="6">
        <v>19.200000762939453</v>
      </c>
      <c r="N30" s="8" t="s">
        <v>230</v>
      </c>
      <c r="O30" s="6">
        <v>0.20000000298023224</v>
      </c>
      <c r="P30" s="6">
        <v>3292.300048828125</v>
      </c>
      <c r="Q30" s="6">
        <v>0.10000000149011612</v>
      </c>
      <c r="R30" s="6">
        <v>0.10000000149011612</v>
      </c>
      <c r="S30" s="7">
        <v>250</v>
      </c>
      <c r="T30" s="7">
        <v>81</v>
      </c>
      <c r="U30" s="7">
        <v>714</v>
      </c>
      <c r="V30" s="5" t="s">
        <v>231</v>
      </c>
      <c r="W30" s="5" t="s">
        <v>232</v>
      </c>
      <c r="X30" s="5" t="s">
        <v>169</v>
      </c>
    </row>
    <row r="31" spans="1:24">
      <c r="A31" s="5" t="s">
        <v>55</v>
      </c>
      <c r="B31" s="5" t="s">
        <v>233</v>
      </c>
      <c r="C31" s="7">
        <v>1</v>
      </c>
      <c r="D31" s="6">
        <v>1</v>
      </c>
      <c r="E31" s="7">
        <v>7</v>
      </c>
      <c r="F31" s="7">
        <v>4</v>
      </c>
      <c r="G31" s="7">
        <v>0</v>
      </c>
      <c r="H31" s="7">
        <v>0</v>
      </c>
      <c r="I31" s="7">
        <v>1</v>
      </c>
      <c r="J31" s="6">
        <v>0.30000001192092896</v>
      </c>
      <c r="K31" s="7">
        <v>0</v>
      </c>
      <c r="L31" s="6">
        <v>0</v>
      </c>
      <c r="M31" s="6">
        <v>10.600000381469727</v>
      </c>
      <c r="N31" s="8" t="s">
        <v>234</v>
      </c>
      <c r="O31" s="6">
        <v>1.5</v>
      </c>
      <c r="P31" s="6">
        <v>10.600000381469727</v>
      </c>
      <c r="Q31" s="6">
        <v>0.10000000149011612</v>
      </c>
      <c r="R31" s="6">
        <v>0.40000000596046448</v>
      </c>
      <c r="S31" s="7">
        <v>1</v>
      </c>
      <c r="T31" s="7">
        <v>100</v>
      </c>
      <c r="U31" s="7">
        <v>297</v>
      </c>
      <c r="V31" s="5" t="s">
        <v>235</v>
      </c>
      <c r="W31" s="5" t="s">
        <v>236</v>
      </c>
      <c r="X31" s="5" t="s">
        <v>237</v>
      </c>
    </row>
    <row r="32" spans="1:24">
      <c r="A32" s="5" t="s">
        <v>30</v>
      </c>
      <c r="B32" s="5" t="s">
        <v>215</v>
      </c>
      <c r="C32" s="7">
        <v>308</v>
      </c>
      <c r="D32" s="6">
        <v>250</v>
      </c>
      <c r="E32" s="7">
        <v>78</v>
      </c>
      <c r="F32" s="7">
        <v>4</v>
      </c>
      <c r="G32" s="7">
        <v>0</v>
      </c>
      <c r="H32" s="7">
        <v>0</v>
      </c>
      <c r="I32" s="7">
        <v>1</v>
      </c>
      <c r="J32" s="6">
        <v>77</v>
      </c>
      <c r="K32" s="7">
        <v>0</v>
      </c>
      <c r="L32" s="6">
        <v>0</v>
      </c>
      <c r="M32" s="6">
        <v>10.5</v>
      </c>
      <c r="N32" s="8" t="s">
        <v>238</v>
      </c>
      <c r="O32" s="6">
        <v>0.10000000149011612</v>
      </c>
      <c r="P32" s="6">
        <v>2625</v>
      </c>
      <c r="Q32" s="6">
        <v>0</v>
      </c>
      <c r="R32" s="6">
        <v>0.10000000149011612</v>
      </c>
      <c r="S32" s="7">
        <v>250</v>
      </c>
      <c r="T32" s="7">
        <v>81</v>
      </c>
      <c r="U32" s="7">
        <v>711</v>
      </c>
      <c r="V32" s="5" t="s">
        <v>231</v>
      </c>
      <c r="W32" s="5" t="s">
        <v>231</v>
      </c>
      <c r="X32" s="5" t="s">
        <v>169</v>
      </c>
    </row>
    <row r="33" spans="1:24">
      <c r="A33" s="5" t="s">
        <v>30</v>
      </c>
      <c r="B33" s="5" t="s">
        <v>149</v>
      </c>
      <c r="C33" s="7">
        <v>308</v>
      </c>
      <c r="D33" s="6">
        <v>77</v>
      </c>
      <c r="E33" s="7">
        <v>3</v>
      </c>
      <c r="F33" s="7">
        <v>1</v>
      </c>
      <c r="G33" s="7">
        <v>0</v>
      </c>
      <c r="H33" s="7">
        <v>0</v>
      </c>
      <c r="I33" s="7">
        <v>1</v>
      </c>
      <c r="J33" s="6">
        <v>308</v>
      </c>
      <c r="K33" s="7">
        <v>0</v>
      </c>
      <c r="L33" s="6">
        <v>0</v>
      </c>
      <c r="M33" s="6">
        <v>8.6999998092651367</v>
      </c>
      <c r="N33" s="8" t="s">
        <v>239</v>
      </c>
      <c r="O33" s="6">
        <v>2.9000000953674316</v>
      </c>
      <c r="P33" s="6">
        <v>667.29998779296875</v>
      </c>
      <c r="Q33" s="6">
        <v>0</v>
      </c>
      <c r="R33" s="6">
        <v>0</v>
      </c>
      <c r="S33" s="7">
        <v>77</v>
      </c>
      <c r="T33" s="7">
        <v>25</v>
      </c>
      <c r="U33" s="7">
        <v>683</v>
      </c>
      <c r="V33" s="5" t="s">
        <v>240</v>
      </c>
      <c r="W33" s="5" t="s">
        <v>240</v>
      </c>
      <c r="X33" s="5" t="s">
        <v>148</v>
      </c>
    </row>
    <row r="34" spans="1:24">
      <c r="A34" s="5" t="s">
        <v>55</v>
      </c>
      <c r="B34" s="5" t="s">
        <v>241</v>
      </c>
      <c r="C34" s="7">
        <v>1</v>
      </c>
      <c r="D34" s="6">
        <v>1</v>
      </c>
      <c r="E34" s="7">
        <v>1</v>
      </c>
      <c r="F34" s="7">
        <v>1</v>
      </c>
      <c r="G34" s="7">
        <v>0</v>
      </c>
      <c r="H34" s="7">
        <v>0</v>
      </c>
      <c r="I34" s="7">
        <v>1</v>
      </c>
      <c r="J34" s="6">
        <v>1</v>
      </c>
      <c r="K34" s="7">
        <v>2</v>
      </c>
      <c r="L34" s="6">
        <v>2</v>
      </c>
      <c r="M34" s="6">
        <v>8.3000001907348633</v>
      </c>
      <c r="N34" s="8" t="s">
        <v>242</v>
      </c>
      <c r="O34" s="6">
        <v>8.3000001907348633</v>
      </c>
      <c r="P34" s="6">
        <v>8.3000001907348633</v>
      </c>
      <c r="Q34" s="6">
        <v>0.10000000149011612</v>
      </c>
      <c r="R34" s="6">
        <v>0.20000000298023224</v>
      </c>
      <c r="S34" s="7">
        <v>1</v>
      </c>
      <c r="T34" s="7">
        <v>100</v>
      </c>
      <c r="U34" s="7">
        <v>378</v>
      </c>
      <c r="V34" s="5" t="s">
        <v>243</v>
      </c>
      <c r="W34" s="5" t="s">
        <v>244</v>
      </c>
      <c r="X34" s="5" t="s">
        <v>156</v>
      </c>
    </row>
    <row r="35" spans="1:24">
      <c r="A35" s="5" t="s">
        <v>40</v>
      </c>
      <c r="B35" s="5" t="s">
        <v>245</v>
      </c>
      <c r="C35" s="7">
        <v>15</v>
      </c>
      <c r="D35" s="6">
        <v>2</v>
      </c>
      <c r="E35" s="7">
        <v>69</v>
      </c>
      <c r="F35" s="7">
        <v>1</v>
      </c>
      <c r="G35" s="7">
        <v>0</v>
      </c>
      <c r="H35" s="7">
        <v>0</v>
      </c>
      <c r="I35" s="7">
        <v>1</v>
      </c>
      <c r="J35" s="6">
        <v>15</v>
      </c>
      <c r="K35" s="7">
        <v>24</v>
      </c>
      <c r="L35" s="6">
        <v>0.30000001192092896</v>
      </c>
      <c r="M35" s="6">
        <v>5.8000001907348633</v>
      </c>
      <c r="N35" s="8" t="s">
        <v>246</v>
      </c>
      <c r="O35" s="6">
        <v>0.10000000149011612</v>
      </c>
      <c r="P35" s="6">
        <v>11.699999809265137</v>
      </c>
      <c r="Q35" s="6">
        <v>0</v>
      </c>
      <c r="R35" s="6">
        <v>0</v>
      </c>
      <c r="S35" s="7">
        <v>14</v>
      </c>
      <c r="T35" s="7">
        <v>93</v>
      </c>
      <c r="U35" s="7">
        <v>886</v>
      </c>
      <c r="V35" s="5" t="s">
        <v>247</v>
      </c>
      <c r="W35" s="5" t="s">
        <v>168</v>
      </c>
      <c r="X35" s="5" t="s">
        <v>169</v>
      </c>
    </row>
    <row r="36" spans="1:24">
      <c r="A36" s="5" t="s">
        <v>24</v>
      </c>
      <c r="B36" s="5" t="s">
        <v>248</v>
      </c>
      <c r="C36" s="7">
        <v>1</v>
      </c>
      <c r="D36" s="6">
        <v>1</v>
      </c>
      <c r="E36" s="7">
        <v>14</v>
      </c>
      <c r="F36" s="7">
        <v>1</v>
      </c>
      <c r="G36" s="7">
        <v>0</v>
      </c>
      <c r="H36" s="7">
        <v>0</v>
      </c>
      <c r="I36" s="7">
        <v>1</v>
      </c>
      <c r="J36" s="6">
        <v>1</v>
      </c>
      <c r="K36" s="7">
        <v>0</v>
      </c>
      <c r="L36" s="6">
        <v>0</v>
      </c>
      <c r="M36" s="6">
        <v>5.8000001907348633</v>
      </c>
      <c r="N36" s="8" t="s">
        <v>246</v>
      </c>
      <c r="O36" s="6">
        <v>0.40000000596046448</v>
      </c>
      <c r="P36" s="6">
        <v>5.8000001907348633</v>
      </c>
      <c r="Q36" s="6">
        <v>0.10000000149011612</v>
      </c>
      <c r="R36" s="6">
        <v>0.30000001192092896</v>
      </c>
      <c r="S36" s="7">
        <v>1</v>
      </c>
      <c r="T36" s="7">
        <v>100</v>
      </c>
      <c r="U36" s="7">
        <v>168</v>
      </c>
      <c r="V36" s="5" t="s">
        <v>249</v>
      </c>
      <c r="W36" s="5" t="s">
        <v>250</v>
      </c>
      <c r="X36" s="5" t="s">
        <v>251</v>
      </c>
    </row>
    <row r="37" spans="1:24">
      <c r="A37" s="5" t="s">
        <v>28</v>
      </c>
      <c r="B37" s="5" t="s">
        <v>252</v>
      </c>
      <c r="C37" s="7">
        <v>2</v>
      </c>
      <c r="D37" s="6">
        <v>1</v>
      </c>
      <c r="E37" s="7">
        <v>17</v>
      </c>
      <c r="F37" s="7">
        <v>1</v>
      </c>
      <c r="G37" s="7">
        <v>0</v>
      </c>
      <c r="H37" s="7">
        <v>0</v>
      </c>
      <c r="I37" s="7">
        <v>1</v>
      </c>
      <c r="J37" s="6">
        <v>2</v>
      </c>
      <c r="K37" s="7">
        <v>0</v>
      </c>
      <c r="L37" s="6">
        <v>0</v>
      </c>
      <c r="M37" s="6">
        <v>4.1999998092651367</v>
      </c>
      <c r="N37" s="8" t="s">
        <v>253</v>
      </c>
      <c r="O37" s="6">
        <v>0.20000000298023224</v>
      </c>
      <c r="P37" s="6">
        <v>4.1999998092651367</v>
      </c>
      <c r="Q37" s="6">
        <v>0</v>
      </c>
      <c r="R37" s="6">
        <v>0</v>
      </c>
      <c r="S37" s="7">
        <v>1</v>
      </c>
      <c r="T37" s="7">
        <v>50</v>
      </c>
      <c r="U37" s="7">
        <v>665</v>
      </c>
      <c r="V37" s="5" t="s">
        <v>254</v>
      </c>
      <c r="W37" s="5" t="s">
        <v>255</v>
      </c>
      <c r="X37" s="5" t="s">
        <v>148</v>
      </c>
    </row>
    <row r="38" spans="1:24">
      <c r="A38" s="5" t="s">
        <v>28</v>
      </c>
      <c r="B38" s="5" t="s">
        <v>256</v>
      </c>
      <c r="C38" s="7">
        <v>2</v>
      </c>
      <c r="D38" s="6">
        <v>1</v>
      </c>
      <c r="E38" s="7">
        <v>16</v>
      </c>
      <c r="F38" s="7">
        <v>1</v>
      </c>
      <c r="G38" s="7">
        <v>0</v>
      </c>
      <c r="H38" s="7">
        <v>0</v>
      </c>
      <c r="I38" s="7">
        <v>1</v>
      </c>
      <c r="J38" s="6">
        <v>2</v>
      </c>
      <c r="K38" s="7">
        <v>0</v>
      </c>
      <c r="L38" s="6">
        <v>0</v>
      </c>
      <c r="M38" s="6">
        <v>4.1999998092651367</v>
      </c>
      <c r="N38" s="8" t="s">
        <v>257</v>
      </c>
      <c r="O38" s="6">
        <v>0.30000001192092896</v>
      </c>
      <c r="P38" s="6">
        <v>4.1999998092651367</v>
      </c>
      <c r="Q38" s="6">
        <v>0</v>
      </c>
      <c r="R38" s="6">
        <v>0</v>
      </c>
      <c r="S38" s="7">
        <v>1</v>
      </c>
      <c r="T38" s="7">
        <v>50</v>
      </c>
      <c r="U38" s="7">
        <v>665</v>
      </c>
      <c r="V38" s="5" t="s">
        <v>254</v>
      </c>
      <c r="W38" s="5" t="s">
        <v>255</v>
      </c>
      <c r="X38" s="5" t="s">
        <v>148</v>
      </c>
    </row>
    <row r="39" spans="1:24">
      <c r="A39" s="5" t="s">
        <v>55</v>
      </c>
      <c r="B39" s="5" t="s">
        <v>258</v>
      </c>
      <c r="C39" s="7">
        <v>1</v>
      </c>
      <c r="D39" s="6">
        <v>1</v>
      </c>
      <c r="E39" s="7">
        <v>1</v>
      </c>
      <c r="F39" s="7">
        <v>1</v>
      </c>
      <c r="G39" s="7">
        <v>0</v>
      </c>
      <c r="H39" s="7">
        <v>0</v>
      </c>
      <c r="I39" s="7">
        <v>1</v>
      </c>
      <c r="J39" s="6">
        <v>1</v>
      </c>
      <c r="K39" s="7">
        <v>0</v>
      </c>
      <c r="L39" s="6">
        <v>0</v>
      </c>
      <c r="M39" s="6">
        <v>0.80000001192092896</v>
      </c>
      <c r="N39" s="8" t="s">
        <v>259</v>
      </c>
      <c r="O39" s="6">
        <v>0.80000001192092896</v>
      </c>
      <c r="P39" s="6">
        <v>0.80000001192092896</v>
      </c>
      <c r="Q39" s="6">
        <v>0</v>
      </c>
      <c r="R39" s="6">
        <v>0</v>
      </c>
      <c r="S39" s="7">
        <v>1</v>
      </c>
      <c r="T39" s="7">
        <v>100</v>
      </c>
      <c r="U39" s="7">
        <v>297</v>
      </c>
      <c r="V39" s="5" t="s">
        <v>260</v>
      </c>
      <c r="W39" s="5" t="s">
        <v>236</v>
      </c>
      <c r="X39" s="5" t="s">
        <v>237</v>
      </c>
    </row>
    <row r="40" spans="1:24">
      <c r="A40" s="5" t="s">
        <v>20</v>
      </c>
      <c r="B40" s="5" t="s">
        <v>261</v>
      </c>
      <c r="C40" s="7">
        <v>1</v>
      </c>
      <c r="D40" s="6">
        <v>1</v>
      </c>
      <c r="E40" s="7">
        <v>6</v>
      </c>
      <c r="F40" s="7">
        <v>1</v>
      </c>
      <c r="G40" s="7">
        <v>0</v>
      </c>
      <c r="H40" s="7">
        <v>0</v>
      </c>
      <c r="I40" s="7">
        <v>1</v>
      </c>
      <c r="J40" s="6">
        <v>1</v>
      </c>
      <c r="K40" s="7">
        <v>27</v>
      </c>
      <c r="L40" s="6">
        <v>4.5</v>
      </c>
      <c r="M40" s="6">
        <v>0.69999998807907104</v>
      </c>
      <c r="N40" s="8" t="s">
        <v>262</v>
      </c>
      <c r="O40" s="6">
        <v>0.10000000149011612</v>
      </c>
      <c r="P40" s="6">
        <v>0.69999998807907104</v>
      </c>
      <c r="Q40" s="6">
        <v>0</v>
      </c>
      <c r="R40" s="6">
        <v>0</v>
      </c>
      <c r="S40" s="7">
        <v>1</v>
      </c>
      <c r="T40" s="7">
        <v>100</v>
      </c>
      <c r="U40" s="7">
        <v>886</v>
      </c>
      <c r="V40" s="5" t="s">
        <v>263</v>
      </c>
      <c r="W40" s="5" t="s">
        <v>222</v>
      </c>
      <c r="X40" s="5" t="s">
        <v>148</v>
      </c>
    </row>
    <row r="41" spans="1:24">
      <c r="A41" s="5" t="s">
        <v>53</v>
      </c>
      <c r="B41" s="5" t="s">
        <v>264</v>
      </c>
      <c r="C41" s="7">
        <v>1</v>
      </c>
      <c r="D41" s="6">
        <v>1</v>
      </c>
      <c r="E41" s="7">
        <v>4</v>
      </c>
      <c r="F41" s="7">
        <v>2</v>
      </c>
      <c r="G41" s="7">
        <v>0</v>
      </c>
      <c r="H41" s="7">
        <v>0</v>
      </c>
      <c r="I41" s="7">
        <v>1</v>
      </c>
      <c r="J41" s="6">
        <v>0.5</v>
      </c>
      <c r="K41" s="7">
        <v>0</v>
      </c>
      <c r="L41" s="6">
        <v>0</v>
      </c>
      <c r="M41" s="6">
        <v>0.60000002384185791</v>
      </c>
      <c r="N41" s="8" t="s">
        <v>265</v>
      </c>
      <c r="O41" s="6">
        <v>0.10000000149011612</v>
      </c>
      <c r="P41" s="6">
        <v>0.60000002384185791</v>
      </c>
      <c r="Q41" s="6">
        <v>0</v>
      </c>
      <c r="R41" s="6">
        <v>0</v>
      </c>
      <c r="S41" s="7">
        <v>1</v>
      </c>
      <c r="T41" s="7">
        <v>100</v>
      </c>
      <c r="U41" s="7">
        <v>886</v>
      </c>
      <c r="V41" s="5" t="s">
        <v>266</v>
      </c>
      <c r="W41" s="5" t="s">
        <v>267</v>
      </c>
      <c r="X41" s="5" t="s">
        <v>148</v>
      </c>
    </row>
    <row r="42" spans="1:24">
      <c r="A42" s="5" t="s">
        <v>24</v>
      </c>
      <c r="B42" s="5" t="s">
        <v>268</v>
      </c>
      <c r="C42" s="7">
        <v>5</v>
      </c>
      <c r="D42" s="6">
        <v>5</v>
      </c>
      <c r="E42" s="7">
        <v>4</v>
      </c>
      <c r="F42" s="7">
        <v>1</v>
      </c>
      <c r="G42" s="7">
        <v>0</v>
      </c>
      <c r="H42" s="7">
        <v>0</v>
      </c>
      <c r="I42" s="7">
        <v>1</v>
      </c>
      <c r="J42" s="6">
        <v>5</v>
      </c>
      <c r="K42" s="7">
        <v>0</v>
      </c>
      <c r="L42" s="6">
        <v>0</v>
      </c>
      <c r="M42" s="6">
        <v>0.5</v>
      </c>
      <c r="N42" s="8" t="s">
        <v>269</v>
      </c>
      <c r="O42" s="6">
        <v>0.10000000149011612</v>
      </c>
      <c r="P42" s="6">
        <v>2.5</v>
      </c>
      <c r="Q42" s="6">
        <v>0</v>
      </c>
      <c r="R42" s="6">
        <v>0</v>
      </c>
      <c r="S42" s="7">
        <v>5</v>
      </c>
      <c r="T42" s="7">
        <v>100</v>
      </c>
      <c r="U42" s="7">
        <v>168</v>
      </c>
      <c r="V42" s="5" t="s">
        <v>270</v>
      </c>
      <c r="W42" s="5" t="s">
        <v>250</v>
      </c>
      <c r="X42" s="5" t="s">
        <v>251</v>
      </c>
    </row>
    <row r="43" spans="1:24">
      <c r="A43" s="5" t="s">
        <v>24</v>
      </c>
      <c r="B43" s="5" t="s">
        <v>271</v>
      </c>
      <c r="C43" s="7">
        <v>5</v>
      </c>
      <c r="D43" s="6">
        <v>5</v>
      </c>
      <c r="E43" s="7">
        <v>4</v>
      </c>
      <c r="F43" s="7">
        <v>1</v>
      </c>
      <c r="G43" s="7">
        <v>0</v>
      </c>
      <c r="H43" s="7">
        <v>0</v>
      </c>
      <c r="I43" s="7">
        <v>1</v>
      </c>
      <c r="J43" s="6">
        <v>5</v>
      </c>
      <c r="K43" s="7">
        <v>0</v>
      </c>
      <c r="L43" s="6">
        <v>0</v>
      </c>
      <c r="M43" s="6">
        <v>0.5</v>
      </c>
      <c r="N43" s="8" t="s">
        <v>269</v>
      </c>
      <c r="O43" s="6">
        <v>0.10000000149011612</v>
      </c>
      <c r="P43" s="6">
        <v>2.5</v>
      </c>
      <c r="Q43" s="6">
        <v>0</v>
      </c>
      <c r="R43" s="6">
        <v>0</v>
      </c>
      <c r="S43" s="7">
        <v>5</v>
      </c>
      <c r="T43" s="7">
        <v>100</v>
      </c>
      <c r="U43" s="7">
        <v>168</v>
      </c>
      <c r="V43" s="5" t="s">
        <v>270</v>
      </c>
      <c r="W43" s="5" t="s">
        <v>250</v>
      </c>
      <c r="X43" s="5" t="s">
        <v>251</v>
      </c>
    </row>
    <row r="44" spans="1:24">
      <c r="A44" s="5" t="s">
        <v>35</v>
      </c>
      <c r="B44" s="5" t="s">
        <v>272</v>
      </c>
      <c r="C44" s="7">
        <v>1</v>
      </c>
      <c r="D44" s="6">
        <v>1</v>
      </c>
      <c r="E44" s="7">
        <v>5</v>
      </c>
      <c r="F44" s="7">
        <v>2</v>
      </c>
      <c r="G44" s="7">
        <v>0</v>
      </c>
      <c r="H44" s="7">
        <v>0</v>
      </c>
      <c r="I44" s="7">
        <v>1</v>
      </c>
      <c r="J44" s="6">
        <v>0.5</v>
      </c>
      <c r="K44" s="7">
        <v>3</v>
      </c>
      <c r="L44" s="6">
        <v>0.60000002384185791</v>
      </c>
      <c r="M44" s="6">
        <v>0.40000000596046448</v>
      </c>
      <c r="N44" s="8" t="s">
        <v>273</v>
      </c>
      <c r="O44" s="6">
        <v>0.10000000149011612</v>
      </c>
      <c r="P44" s="6">
        <v>0.40000000596046448</v>
      </c>
      <c r="Q44" s="6">
        <v>0</v>
      </c>
      <c r="R44" s="6">
        <v>0</v>
      </c>
      <c r="S44" s="7">
        <v>1</v>
      </c>
      <c r="T44" s="7">
        <v>100</v>
      </c>
      <c r="U44" s="7">
        <v>760</v>
      </c>
      <c r="V44" s="5" t="s">
        <v>274</v>
      </c>
      <c r="W44" s="5" t="s">
        <v>208</v>
      </c>
      <c r="X44" s="5" t="s">
        <v>275</v>
      </c>
    </row>
    <row r="45" spans="1:24">
      <c r="A45" s="5" t="s">
        <v>53</v>
      </c>
      <c r="B45" s="5" t="s">
        <v>276</v>
      </c>
      <c r="C45" s="7">
        <v>1463</v>
      </c>
      <c r="D45" s="6">
        <v>38</v>
      </c>
      <c r="E45" s="7">
        <v>2</v>
      </c>
      <c r="F45" s="7">
        <v>1</v>
      </c>
      <c r="G45" s="7">
        <v>0</v>
      </c>
      <c r="H45" s="7">
        <v>0</v>
      </c>
      <c r="I45" s="7">
        <v>1</v>
      </c>
      <c r="J45" s="6">
        <v>1463</v>
      </c>
      <c r="K45" s="7">
        <v>0</v>
      </c>
      <c r="L45" s="6">
        <v>0</v>
      </c>
      <c r="M45" s="6">
        <v>0.30000001192092896</v>
      </c>
      <c r="N45" s="8" t="s">
        <v>277</v>
      </c>
      <c r="O45" s="6">
        <v>0.20000000298023224</v>
      </c>
      <c r="P45" s="6">
        <v>12.699999809265137</v>
      </c>
      <c r="Q45" s="6">
        <v>0</v>
      </c>
      <c r="R45" s="6">
        <v>0</v>
      </c>
      <c r="S45" s="7">
        <v>38</v>
      </c>
      <c r="T45" s="7">
        <v>3</v>
      </c>
      <c r="U45" s="7">
        <v>445</v>
      </c>
      <c r="V45" s="5" t="s">
        <v>278</v>
      </c>
      <c r="W45" s="5" t="s">
        <v>278</v>
      </c>
      <c r="X45" s="5" t="s">
        <v>148</v>
      </c>
    </row>
    <row r="46" spans="1:24">
      <c r="A46" s="5" t="s">
        <v>53</v>
      </c>
      <c r="B46" s="5" t="s">
        <v>279</v>
      </c>
      <c r="C46" s="7">
        <v>1463</v>
      </c>
      <c r="D46" s="6">
        <v>100</v>
      </c>
      <c r="E46" s="7">
        <v>3</v>
      </c>
      <c r="F46" s="7">
        <v>1</v>
      </c>
      <c r="G46" s="7">
        <v>0</v>
      </c>
      <c r="H46" s="7">
        <v>0</v>
      </c>
      <c r="I46" s="7">
        <v>1</v>
      </c>
      <c r="J46" s="6">
        <v>1463</v>
      </c>
      <c r="K46" s="7">
        <v>0</v>
      </c>
      <c r="L46" s="6">
        <v>0</v>
      </c>
      <c r="M46" s="6">
        <v>0.20000000298023224</v>
      </c>
      <c r="N46" s="8" t="s">
        <v>280</v>
      </c>
      <c r="O46" s="6">
        <v>0.10000000149011612</v>
      </c>
      <c r="P46" s="6">
        <v>25</v>
      </c>
      <c r="Q46" s="6">
        <v>0</v>
      </c>
      <c r="R46" s="6">
        <v>0</v>
      </c>
      <c r="S46" s="7">
        <v>100</v>
      </c>
      <c r="T46" s="7">
        <v>7</v>
      </c>
      <c r="U46" s="7">
        <v>627</v>
      </c>
      <c r="V46" s="5" t="s">
        <v>281</v>
      </c>
      <c r="W46" s="5" t="s">
        <v>281</v>
      </c>
      <c r="X46" s="5" t="s">
        <v>169</v>
      </c>
    </row>
    <row r="47" spans="1:24">
      <c r="A47" s="5" t="s">
        <v>20</v>
      </c>
      <c r="B47" s="5" t="s">
        <v>245</v>
      </c>
      <c r="C47" s="7">
        <v>15</v>
      </c>
      <c r="D47" s="6">
        <v>2</v>
      </c>
      <c r="E47" s="7">
        <v>2</v>
      </c>
      <c r="F47" s="7">
        <v>1</v>
      </c>
      <c r="G47" s="7">
        <v>0</v>
      </c>
      <c r="H47" s="7">
        <v>0</v>
      </c>
      <c r="I47" s="7">
        <v>1</v>
      </c>
      <c r="J47" s="6">
        <v>15</v>
      </c>
      <c r="K47" s="7">
        <v>13</v>
      </c>
      <c r="L47" s="6">
        <v>6.5</v>
      </c>
      <c r="M47" s="6">
        <v>0.20000000298023224</v>
      </c>
      <c r="N47" s="8" t="s">
        <v>282</v>
      </c>
      <c r="O47" s="6">
        <v>0.10000000149011612</v>
      </c>
      <c r="P47" s="6">
        <v>0.30000001192092896</v>
      </c>
      <c r="Q47" s="6">
        <v>0</v>
      </c>
      <c r="R47" s="6">
        <v>0</v>
      </c>
      <c r="S47" s="7">
        <v>4</v>
      </c>
      <c r="T47" s="7">
        <v>27</v>
      </c>
      <c r="U47" s="7">
        <v>886</v>
      </c>
      <c r="V47" s="5" t="s">
        <v>283</v>
      </c>
      <c r="W47" s="5" t="s">
        <v>222</v>
      </c>
      <c r="X47" s="5" t="s">
        <v>148</v>
      </c>
    </row>
    <row r="48" spans="1:24">
      <c r="A48" s="5" t="s">
        <v>53</v>
      </c>
      <c r="B48" s="5" t="s">
        <v>284</v>
      </c>
      <c r="C48" s="7">
        <v>1463</v>
      </c>
      <c r="D48" s="6">
        <v>13</v>
      </c>
      <c r="E48" s="7">
        <v>2</v>
      </c>
      <c r="F48" s="7">
        <v>2</v>
      </c>
      <c r="G48" s="7">
        <v>0</v>
      </c>
      <c r="H48" s="7">
        <v>0</v>
      </c>
      <c r="I48" s="7">
        <v>1</v>
      </c>
      <c r="J48" s="6">
        <v>731.5</v>
      </c>
      <c r="K48" s="7">
        <v>0</v>
      </c>
      <c r="L48" s="6">
        <v>0</v>
      </c>
      <c r="M48" s="6">
        <v>0.20000000298023224</v>
      </c>
      <c r="N48" s="8" t="s">
        <v>282</v>
      </c>
      <c r="O48" s="6">
        <v>0.10000000149011612</v>
      </c>
      <c r="P48" s="6">
        <v>2.2000000476837158</v>
      </c>
      <c r="Q48" s="6">
        <v>0</v>
      </c>
      <c r="R48" s="6">
        <v>0</v>
      </c>
      <c r="S48" s="7">
        <v>13</v>
      </c>
      <c r="T48" s="7">
        <v>1</v>
      </c>
      <c r="U48" s="7">
        <v>704</v>
      </c>
      <c r="V48" s="5" t="s">
        <v>285</v>
      </c>
      <c r="W48" s="5" t="s">
        <v>285</v>
      </c>
      <c r="X48" s="5" t="s">
        <v>148</v>
      </c>
    </row>
    <row r="49" spans="1:24">
      <c r="A49" s="5" t="s">
        <v>40</v>
      </c>
      <c r="B49" s="5" t="s">
        <v>261</v>
      </c>
      <c r="C49" s="7">
        <v>1</v>
      </c>
      <c r="D49" s="6">
        <v>1</v>
      </c>
      <c r="E49" s="7">
        <v>1</v>
      </c>
      <c r="F49" s="7">
        <v>1</v>
      </c>
      <c r="G49" s="7">
        <v>0</v>
      </c>
      <c r="H49" s="7">
        <v>0</v>
      </c>
      <c r="I49" s="7">
        <v>1</v>
      </c>
      <c r="J49" s="6">
        <v>1</v>
      </c>
      <c r="K49" s="7">
        <v>132</v>
      </c>
      <c r="L49" s="6">
        <v>132</v>
      </c>
      <c r="M49" s="6">
        <v>0.10000000149011612</v>
      </c>
      <c r="N49" s="8" t="s">
        <v>87</v>
      </c>
      <c r="O49" s="6">
        <v>0.10000000149011612</v>
      </c>
      <c r="P49" s="6">
        <v>0.10000000149011612</v>
      </c>
      <c r="Q49" s="6">
        <v>0</v>
      </c>
      <c r="R49" s="6">
        <v>0</v>
      </c>
      <c r="S49" s="7">
        <v>1</v>
      </c>
      <c r="T49" s="7">
        <v>100</v>
      </c>
      <c r="U49" s="7">
        <v>886</v>
      </c>
      <c r="V49" s="5" t="s">
        <v>286</v>
      </c>
      <c r="W49" s="5" t="s">
        <v>168</v>
      </c>
      <c r="X49" s="5" t="s">
        <v>169</v>
      </c>
    </row>
    <row r="50" spans="1:24">
      <c r="A50" s="5" t="s">
        <v>40</v>
      </c>
      <c r="B50" s="5" t="s">
        <v>287</v>
      </c>
      <c r="C50" s="7">
        <v>1</v>
      </c>
      <c r="D50" s="5" t="s">
        <v>49</v>
      </c>
      <c r="E50" s="7">
        <v>0</v>
      </c>
      <c r="F50" s="7">
        <v>1</v>
      </c>
      <c r="G50" s="7">
        <v>1</v>
      </c>
      <c r="H50" s="7">
        <v>1</v>
      </c>
      <c r="I50" s="7">
        <v>0</v>
      </c>
      <c r="J50" s="6">
        <v>1</v>
      </c>
      <c r="K50" s="7">
        <v>39</v>
      </c>
      <c r="L50" s="5" t="s">
        <v>49</v>
      </c>
      <c r="M50" s="6">
        <v>0</v>
      </c>
      <c r="N50" s="8" t="s">
        <v>288</v>
      </c>
      <c r="O50" s="5" t="s">
        <v>49</v>
      </c>
      <c r="P50" s="6">
        <v>0</v>
      </c>
      <c r="Q50" s="6">
        <v>0</v>
      </c>
      <c r="R50" s="6">
        <v>0</v>
      </c>
      <c r="S50" s="7">
        <v>0</v>
      </c>
      <c r="T50" s="7">
        <v>0</v>
      </c>
      <c r="U50" s="7">
        <v>886</v>
      </c>
      <c r="V50" s="5" t="s">
        <v>289</v>
      </c>
      <c r="W50" s="5" t="s">
        <v>168</v>
      </c>
      <c r="X50" s="5" t="s">
        <v>169</v>
      </c>
    </row>
    <row r="51" spans="1:24">
      <c r="A51" s="5" t="s">
        <v>55</v>
      </c>
      <c r="B51" s="5" t="s">
        <v>290</v>
      </c>
      <c r="C51" s="7">
        <v>1</v>
      </c>
      <c r="D51" s="5" t="s">
        <v>49</v>
      </c>
      <c r="E51" s="7">
        <v>0</v>
      </c>
      <c r="F51" s="7">
        <v>1</v>
      </c>
      <c r="G51" s="7">
        <v>1</v>
      </c>
      <c r="H51" s="7">
        <v>1</v>
      </c>
      <c r="I51" s="7">
        <v>0</v>
      </c>
      <c r="J51" s="6">
        <v>1</v>
      </c>
      <c r="K51" s="7">
        <v>2</v>
      </c>
      <c r="L51" s="5" t="s">
        <v>49</v>
      </c>
      <c r="M51" s="6">
        <v>0</v>
      </c>
      <c r="N51" s="8" t="s">
        <v>288</v>
      </c>
      <c r="O51" s="5" t="s">
        <v>49</v>
      </c>
      <c r="P51" s="6">
        <v>0</v>
      </c>
      <c r="Q51" s="6">
        <v>0</v>
      </c>
      <c r="R51" s="6">
        <v>0</v>
      </c>
      <c r="S51" s="7">
        <v>0</v>
      </c>
      <c r="T51" s="7">
        <v>0</v>
      </c>
      <c r="U51" s="7">
        <v>42</v>
      </c>
      <c r="V51" s="5" t="s">
        <v>291</v>
      </c>
      <c r="W51" s="5" t="s">
        <v>292</v>
      </c>
      <c r="X51" s="5" t="s">
        <v>214</v>
      </c>
    </row>
    <row r="52" spans="1:24">
      <c r="A52" s="5" t="s">
        <v>20</v>
      </c>
      <c r="B52" s="5" t="s">
        <v>293</v>
      </c>
      <c r="C52" s="7">
        <v>1</v>
      </c>
      <c r="D52" s="5" t="s">
        <v>49</v>
      </c>
      <c r="E52" s="7">
        <v>0</v>
      </c>
      <c r="F52" s="7">
        <v>1</v>
      </c>
      <c r="G52" s="7">
        <v>1</v>
      </c>
      <c r="H52" s="7">
        <v>1</v>
      </c>
      <c r="I52" s="7">
        <v>0</v>
      </c>
      <c r="J52" s="6">
        <v>1</v>
      </c>
      <c r="K52" s="7">
        <v>24</v>
      </c>
      <c r="L52" s="5" t="s">
        <v>49</v>
      </c>
      <c r="M52" s="6">
        <v>0</v>
      </c>
      <c r="N52" s="8" t="s">
        <v>288</v>
      </c>
      <c r="O52" s="5" t="s">
        <v>49</v>
      </c>
      <c r="P52" s="6">
        <v>0</v>
      </c>
      <c r="Q52" s="6">
        <v>0</v>
      </c>
      <c r="R52" s="6">
        <v>0</v>
      </c>
      <c r="S52" s="7">
        <v>0</v>
      </c>
      <c r="T52" s="7">
        <v>0</v>
      </c>
      <c r="U52" s="7">
        <v>886</v>
      </c>
      <c r="V52" s="5" t="s">
        <v>283</v>
      </c>
      <c r="W52" s="5" t="s">
        <v>222</v>
      </c>
      <c r="X52" s="5" t="s">
        <v>148</v>
      </c>
    </row>
    <row r="53" spans="1:24">
      <c r="A53" s="5" t="s">
        <v>55</v>
      </c>
      <c r="B53" s="5" t="s">
        <v>294</v>
      </c>
      <c r="C53" s="7">
        <v>1</v>
      </c>
      <c r="D53" s="5" t="s">
        <v>49</v>
      </c>
      <c r="E53" s="7">
        <v>0</v>
      </c>
      <c r="F53" s="7">
        <v>1</v>
      </c>
      <c r="G53" s="7">
        <v>1</v>
      </c>
      <c r="H53" s="7">
        <v>1</v>
      </c>
      <c r="I53" s="7">
        <v>0</v>
      </c>
      <c r="J53" s="6">
        <v>1</v>
      </c>
      <c r="K53" s="7">
        <v>2</v>
      </c>
      <c r="L53" s="5" t="s">
        <v>49</v>
      </c>
      <c r="M53" s="6">
        <v>0</v>
      </c>
      <c r="N53" s="8" t="s">
        <v>288</v>
      </c>
      <c r="O53" s="5" t="s">
        <v>49</v>
      </c>
      <c r="P53" s="6">
        <v>0</v>
      </c>
      <c r="Q53" s="6">
        <v>0</v>
      </c>
      <c r="R53" s="6">
        <v>0</v>
      </c>
      <c r="S53" s="7">
        <v>0</v>
      </c>
      <c r="T53" s="7">
        <v>0</v>
      </c>
      <c r="U53" s="7">
        <v>886</v>
      </c>
      <c r="V53" s="5" t="s">
        <v>295</v>
      </c>
      <c r="W53" s="5" t="s">
        <v>173</v>
      </c>
      <c r="X53" s="5" t="s">
        <v>156</v>
      </c>
    </row>
    <row r="54" spans="1:24">
      <c r="A54" s="5" t="s">
        <v>40</v>
      </c>
      <c r="B54" s="5" t="s">
        <v>293</v>
      </c>
      <c r="C54" s="7">
        <v>1</v>
      </c>
      <c r="D54" s="5" t="s">
        <v>49</v>
      </c>
      <c r="E54" s="7">
        <v>0</v>
      </c>
      <c r="F54" s="7">
        <v>1</v>
      </c>
      <c r="G54" s="7">
        <v>1</v>
      </c>
      <c r="H54" s="7">
        <v>1</v>
      </c>
      <c r="I54" s="7">
        <v>0</v>
      </c>
      <c r="J54" s="6">
        <v>1</v>
      </c>
      <c r="K54" s="7">
        <v>123</v>
      </c>
      <c r="L54" s="5" t="s">
        <v>49</v>
      </c>
      <c r="M54" s="6">
        <v>0</v>
      </c>
      <c r="N54" s="8" t="s">
        <v>288</v>
      </c>
      <c r="O54" s="5" t="s">
        <v>49</v>
      </c>
      <c r="P54" s="6">
        <v>0</v>
      </c>
      <c r="Q54" s="6">
        <v>0</v>
      </c>
      <c r="R54" s="6">
        <v>0</v>
      </c>
      <c r="S54" s="7">
        <v>0</v>
      </c>
      <c r="T54" s="7">
        <v>0</v>
      </c>
      <c r="U54" s="7">
        <v>886</v>
      </c>
      <c r="V54" s="5" t="s">
        <v>296</v>
      </c>
      <c r="W54" s="5" t="s">
        <v>168</v>
      </c>
      <c r="X54" s="5" t="s">
        <v>169</v>
      </c>
    </row>
  </sheetData>
  <mergeCells count="1">
    <mergeCell ref="A1:X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4"/>
  <sheetViews>
    <sheetView workbookViewId="0">
      <pane ySplit="1" topLeftCell="A2" activePane="bottomLeft" state="frozen"/>
      <selection pane="bottomLeft"/>
    </sheetView>
  </sheetViews>
  <sheetFormatPr baseColWidth="10" defaultColWidth="8.875" defaultRowHeight="15.75"/>
  <cols>
    <col min="1" max="1" width="16.5" bestFit="1" customWidth="1" collapsed="1"/>
    <col min="2" max="2" width="23" bestFit="1" customWidth="1" collapsed="1"/>
    <col min="3" max="3" width="10.375" bestFit="1" customWidth="1" collapsed="1"/>
    <col min="4" max="4" width="13.375" bestFit="1" customWidth="1" collapsed="1"/>
    <col min="5" max="5" width="12.875" bestFit="1" customWidth="1" collapsed="1"/>
    <col min="6" max="6" width="8.375" bestFit="1" customWidth="1" collapsed="1"/>
    <col min="7" max="8" width="0.125" customWidth="1" collapsed="1"/>
    <col min="9" max="9" width="12.5" bestFit="1" customWidth="1" collapsed="1"/>
    <col min="10" max="10" width="12" bestFit="1" customWidth="1" collapsed="1"/>
    <col min="11" max="11" width="12.125" customWidth="1" collapsed="1"/>
    <col min="12" max="12" width="16.125" bestFit="1" customWidth="1" collapsed="1"/>
    <col min="13" max="13" width="11.5" bestFit="1" customWidth="1" collapsed="1"/>
    <col min="14" max="14" width="11.5" customWidth="1" collapsed="1"/>
    <col min="15" max="15" width="20.625" bestFit="1" customWidth="1" collapsed="1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17</v>
      </c>
      <c r="O1" s="3" t="s">
        <v>13</v>
      </c>
    </row>
    <row r="2" spans="1:15">
      <c r="A2" s="11" t="s">
        <v>20</v>
      </c>
      <c r="B2" s="5" t="s">
        <v>21</v>
      </c>
      <c r="C2" s="5" t="s">
        <v>22</v>
      </c>
      <c r="D2" s="7">
        <v>27001</v>
      </c>
      <c r="E2" s="5" t="s">
        <v>14</v>
      </c>
      <c r="F2" s="7">
        <v>64</v>
      </c>
      <c r="G2" t="s">
        <v>53</v>
      </c>
      <c r="H2" s="7">
        <v>11</v>
      </c>
      <c r="I2" s="7">
        <v>100</v>
      </c>
      <c r="J2" s="7">
        <v>0</v>
      </c>
      <c r="K2" s="7">
        <v>23</v>
      </c>
      <c r="L2" s="7">
        <v>1</v>
      </c>
      <c r="M2" s="7">
        <v>8</v>
      </c>
      <c r="N2" s="6">
        <v>54.990001678466797</v>
      </c>
      <c r="O2" s="8" t="s">
        <v>23</v>
      </c>
    </row>
    <row r="3" spans="1:15">
      <c r="A3" s="11" t="s">
        <v>24</v>
      </c>
      <c r="B3" s="5" t="s">
        <v>25</v>
      </c>
      <c r="C3" s="5" t="s">
        <v>26</v>
      </c>
      <c r="D3" s="7">
        <v>27000</v>
      </c>
      <c r="E3" s="5" t="s">
        <v>14</v>
      </c>
      <c r="F3" s="7">
        <v>0</v>
      </c>
      <c r="G3" t="s">
        <v>35</v>
      </c>
      <c r="H3" s="7">
        <v>15</v>
      </c>
      <c r="I3" s="7">
        <v>100</v>
      </c>
      <c r="J3" s="7">
        <v>100</v>
      </c>
      <c r="K3" s="7">
        <v>100</v>
      </c>
      <c r="L3" s="7">
        <v>1</v>
      </c>
      <c r="M3" s="7">
        <v>22</v>
      </c>
      <c r="N3" s="6">
        <v>409.99798583984375</v>
      </c>
      <c r="O3" s="8" t="s">
        <v>27</v>
      </c>
    </row>
    <row r="4" spans="1:15">
      <c r="A4" s="11" t="s">
        <v>28</v>
      </c>
      <c r="B4" s="5" t="s">
        <v>25</v>
      </c>
      <c r="C4" s="5" t="s">
        <v>26</v>
      </c>
      <c r="D4" s="7">
        <v>18000</v>
      </c>
      <c r="E4" s="5" t="s">
        <v>14</v>
      </c>
      <c r="F4" s="7">
        <v>0</v>
      </c>
      <c r="G4" t="s">
        <v>40</v>
      </c>
      <c r="H4" s="7">
        <v>318</v>
      </c>
      <c r="I4" s="7">
        <v>50</v>
      </c>
      <c r="J4" s="7">
        <v>50</v>
      </c>
      <c r="K4" s="7">
        <v>50</v>
      </c>
      <c r="L4" s="7">
        <v>1</v>
      </c>
      <c r="M4" s="7">
        <v>33</v>
      </c>
      <c r="N4" s="6">
        <v>504.94198608398438</v>
      </c>
      <c r="O4" s="8" t="s">
        <v>29</v>
      </c>
    </row>
    <row r="5" spans="1:15">
      <c r="A5" s="11" t="s">
        <v>30</v>
      </c>
      <c r="B5" s="5" t="s">
        <v>25</v>
      </c>
      <c r="C5" s="5" t="s">
        <v>31</v>
      </c>
      <c r="D5" s="7">
        <v>27000</v>
      </c>
      <c r="E5" s="5" t="s">
        <v>14</v>
      </c>
      <c r="F5" s="7">
        <v>17</v>
      </c>
      <c r="G5" t="s">
        <v>59</v>
      </c>
      <c r="H5" s="7">
        <v>1206</v>
      </c>
      <c r="I5" s="7">
        <v>81</v>
      </c>
      <c r="J5" s="7">
        <v>25</v>
      </c>
      <c r="K5" s="7">
        <v>76</v>
      </c>
      <c r="L5" s="7">
        <v>5</v>
      </c>
      <c r="M5" s="7">
        <v>162</v>
      </c>
      <c r="N5" s="6">
        <v>2300.028076171875</v>
      </c>
      <c r="O5" s="8" t="s">
        <v>32</v>
      </c>
    </row>
    <row r="6" spans="1:15">
      <c r="A6" s="11" t="s">
        <v>33</v>
      </c>
      <c r="B6" s="5" t="s">
        <v>21</v>
      </c>
      <c r="C6" s="5" t="s">
        <v>22</v>
      </c>
      <c r="D6" s="7">
        <v>27000</v>
      </c>
      <c r="E6" s="5" t="s">
        <v>14</v>
      </c>
      <c r="F6" s="7">
        <v>0</v>
      </c>
      <c r="G6" t="s">
        <v>20</v>
      </c>
      <c r="H6" s="7">
        <v>64</v>
      </c>
      <c r="I6" s="7">
        <v>19</v>
      </c>
      <c r="J6" s="7">
        <v>10</v>
      </c>
      <c r="K6" s="7">
        <v>15</v>
      </c>
      <c r="L6" s="7">
        <v>1</v>
      </c>
      <c r="M6" s="7">
        <v>32</v>
      </c>
      <c r="N6" s="6">
        <v>4289.98779296875</v>
      </c>
      <c r="O6" s="8" t="s">
        <v>34</v>
      </c>
    </row>
    <row r="7" spans="1:15">
      <c r="A7" s="11" t="s">
        <v>35</v>
      </c>
      <c r="B7" s="5" t="s">
        <v>36</v>
      </c>
      <c r="C7" s="5" t="s">
        <v>37</v>
      </c>
      <c r="D7" s="7">
        <v>0</v>
      </c>
      <c r="E7" s="5" t="s">
        <v>38</v>
      </c>
      <c r="F7" s="7">
        <v>15</v>
      </c>
      <c r="G7" t="s">
        <v>30</v>
      </c>
      <c r="H7" s="7">
        <v>17</v>
      </c>
      <c r="I7" s="7">
        <v>100</v>
      </c>
      <c r="J7" s="7">
        <v>100</v>
      </c>
      <c r="K7" s="7">
        <v>100</v>
      </c>
      <c r="L7" s="7">
        <v>4</v>
      </c>
      <c r="M7" s="7">
        <v>43</v>
      </c>
      <c r="N7" s="6">
        <v>9994.998046875</v>
      </c>
      <c r="O7" s="8" t="s">
        <v>39</v>
      </c>
    </row>
    <row r="8" spans="1:15">
      <c r="A8" s="11" t="s">
        <v>40</v>
      </c>
      <c r="B8" s="5" t="s">
        <v>21</v>
      </c>
      <c r="C8" s="5" t="s">
        <v>41</v>
      </c>
      <c r="D8" s="7">
        <v>27002</v>
      </c>
      <c r="E8" s="5" t="s">
        <v>14</v>
      </c>
      <c r="F8" s="7">
        <v>318</v>
      </c>
      <c r="G8" t="s">
        <v>55</v>
      </c>
      <c r="H8" s="7">
        <v>5238</v>
      </c>
      <c r="I8" s="7">
        <v>100</v>
      </c>
      <c r="J8" s="7">
        <v>0</v>
      </c>
      <c r="K8" s="7">
        <v>30</v>
      </c>
      <c r="L8" s="7">
        <v>9</v>
      </c>
      <c r="M8" s="7">
        <v>102</v>
      </c>
      <c r="N8" s="6">
        <v>14729.8681640625</v>
      </c>
      <c r="O8" s="8" t="s">
        <v>42</v>
      </c>
    </row>
    <row r="9" spans="1:15">
      <c r="A9" s="11" t="s">
        <v>43</v>
      </c>
      <c r="B9" s="5" t="s">
        <v>21</v>
      </c>
      <c r="C9" s="5" t="s">
        <v>44</v>
      </c>
      <c r="D9" s="7">
        <v>4084</v>
      </c>
      <c r="E9" s="5" t="s">
        <v>45</v>
      </c>
      <c r="F9" s="7">
        <v>0</v>
      </c>
      <c r="I9" s="7">
        <v>100</v>
      </c>
      <c r="J9" s="7">
        <v>33</v>
      </c>
      <c r="K9" s="7">
        <v>74</v>
      </c>
      <c r="L9" s="7">
        <v>8</v>
      </c>
      <c r="M9" s="7">
        <v>122</v>
      </c>
      <c r="N9" s="6">
        <v>34014.98828125</v>
      </c>
      <c r="O9" s="8" t="s">
        <v>46</v>
      </c>
    </row>
    <row r="10" spans="1:15">
      <c r="A10" s="11" t="s">
        <v>47</v>
      </c>
      <c r="B10" s="5" t="s">
        <v>48</v>
      </c>
      <c r="C10" s="5" t="s">
        <v>48</v>
      </c>
      <c r="D10" s="5" t="s">
        <v>49</v>
      </c>
      <c r="E10" s="5" t="s">
        <v>49</v>
      </c>
      <c r="F10" s="7">
        <v>28</v>
      </c>
      <c r="I10" s="7">
        <v>55</v>
      </c>
      <c r="J10" s="7">
        <v>20</v>
      </c>
      <c r="K10" s="7">
        <v>36</v>
      </c>
      <c r="L10" s="7">
        <v>21</v>
      </c>
      <c r="M10" s="7">
        <v>1384</v>
      </c>
      <c r="N10" s="6">
        <v>63089.171875</v>
      </c>
      <c r="O10" s="8" t="s">
        <v>50</v>
      </c>
    </row>
    <row r="11" spans="1:15">
      <c r="A11" s="11" t="s">
        <v>51</v>
      </c>
      <c r="B11" s="5" t="s">
        <v>48</v>
      </c>
      <c r="C11" s="5" t="s">
        <v>48</v>
      </c>
      <c r="D11" s="5" t="s">
        <v>49</v>
      </c>
      <c r="E11" s="5" t="s">
        <v>49</v>
      </c>
      <c r="F11" s="7">
        <v>1206</v>
      </c>
      <c r="I11" s="7">
        <v>100</v>
      </c>
      <c r="J11" s="7">
        <v>62</v>
      </c>
      <c r="K11" s="7">
        <v>83</v>
      </c>
      <c r="L11" s="7">
        <v>33</v>
      </c>
      <c r="M11" s="7">
        <v>415</v>
      </c>
      <c r="N11" s="6">
        <v>116990.015625</v>
      </c>
      <c r="O11" s="8" t="s">
        <v>52</v>
      </c>
    </row>
    <row r="12" spans="1:15">
      <c r="A12" s="11" t="s">
        <v>53</v>
      </c>
      <c r="B12" s="5" t="s">
        <v>21</v>
      </c>
      <c r="C12" s="5" t="s">
        <v>41</v>
      </c>
      <c r="D12" s="7">
        <v>27003</v>
      </c>
      <c r="E12" s="5" t="s">
        <v>14</v>
      </c>
      <c r="F12" s="7">
        <v>11</v>
      </c>
      <c r="I12" s="7">
        <v>100</v>
      </c>
      <c r="J12" s="7">
        <v>1</v>
      </c>
      <c r="K12" s="7">
        <v>32</v>
      </c>
      <c r="L12" s="7">
        <v>20</v>
      </c>
      <c r="M12" s="7">
        <v>2578</v>
      </c>
      <c r="N12" s="6">
        <v>119623.328125</v>
      </c>
      <c r="O12" s="8" t="s">
        <v>54</v>
      </c>
    </row>
    <row r="13" spans="1:15">
      <c r="A13" s="11" t="s">
        <v>55</v>
      </c>
      <c r="B13" s="5" t="s">
        <v>21</v>
      </c>
      <c r="C13" s="5" t="s">
        <v>44</v>
      </c>
      <c r="D13" s="7">
        <v>0</v>
      </c>
      <c r="E13" s="5" t="s">
        <v>38</v>
      </c>
      <c r="F13" s="7">
        <v>5238</v>
      </c>
      <c r="I13" s="7">
        <v>100</v>
      </c>
      <c r="J13" s="7">
        <v>0</v>
      </c>
      <c r="K13" s="7">
        <v>88</v>
      </c>
      <c r="L13" s="7">
        <v>32</v>
      </c>
      <c r="M13" s="7">
        <v>1944</v>
      </c>
      <c r="N13" s="6">
        <v>573070</v>
      </c>
      <c r="O13" s="8" t="s">
        <v>56</v>
      </c>
    </row>
    <row r="14" spans="1:15">
      <c r="A14" s="11" t="s">
        <v>15</v>
      </c>
      <c r="B14" s="5" t="s">
        <v>21</v>
      </c>
      <c r="C14" s="5" t="s">
        <v>41</v>
      </c>
      <c r="D14" s="7">
        <v>6200</v>
      </c>
      <c r="E14" s="5" t="s">
        <v>57</v>
      </c>
      <c r="F14" s="7">
        <v>0</v>
      </c>
      <c r="I14" s="7">
        <v>87</v>
      </c>
      <c r="J14" s="7">
        <v>0</v>
      </c>
      <c r="K14" s="7">
        <v>18</v>
      </c>
      <c r="L14" s="7">
        <v>19</v>
      </c>
      <c r="M14" s="7">
        <v>1730</v>
      </c>
      <c r="N14" s="6">
        <v>820109.8125</v>
      </c>
      <c r="O14" s="8" t="s">
        <v>58</v>
      </c>
    </row>
  </sheetData>
  <customSheetViews>
    <customSheetView guid="{38F8DED8-3D08-5A40-9E0E-6B60CABA25E2}" fitToPage="1" hiddenColumns="1">
      <selection activeCell="R10" sqref="R10"/>
      <pageMargins left="0.7" right="0.7" top="0.75" bottom="0.75" header="0.3" footer="0.3"/>
      <printOptions horizontalCentered="1"/>
      <pageSetup orientation="portrait" horizontalDpi="4294967292" verticalDpi="4294967292"/>
    </customSheetView>
  </customSheetViews>
  <hyperlinks>
    <hyperlink ref="A2" location="'samcef_europe'!A1" display="samcef_europe"/>
    <hyperlink ref="A3" location="'abaqus_toulouse'!A1" display="abaqus_toulouse"/>
    <hyperlink ref="A4" location="'see_lm2_france'!A1" display="see_lm2_france"/>
    <hyperlink ref="A5" location="'msc_toulouse'!A1" display="msc_toulouse"/>
    <hyperlink ref="A6" location="'msc_europe'!A1" display="msc_europe"/>
    <hyperlink ref="A7" location="'catia_uk'!A1" display="catia_uk"/>
    <hyperlink ref="A8" location="'samcef_france'!A1" display="samcef_france"/>
    <hyperlink ref="A9" location="'dsls_france'!A1" display="dsls_france"/>
    <hyperlink ref="A10" location="'Pool_MSC'!A1" display="Pool_MSC"/>
    <hyperlink ref="A11" location="'Pool_DS'!A1" display="Pool_DS"/>
    <hyperlink ref="A12" location="'msc_france'!A1" display="msc_france"/>
    <hyperlink ref="A13" location="'catia_france'!A1" display="catia_france"/>
    <hyperlink ref="A14" location="'altair_france'!A1" display="altair_france"/>
  </hyperlinks>
  <printOptions horizontalCentered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"/>
  <sheetViews>
    <sheetView showGridLines="0" showRowColHeaders="0" workbookViewId="0">
      <selection activeCell="F41" sqref="F41"/>
    </sheetView>
  </sheetViews>
  <sheetFormatPr baseColWidth="10" defaultColWidth="8.875" defaultRowHeight="15.75"/>
  <cols>
    <col min="1" max="1" width="18.375" customWidth="1" collapsed="1"/>
    <col min="2" max="2" width="34.125" customWidth="1" collapsed="1"/>
    <col min="3" max="3" width="13.375" customWidth="1" collapsed="1"/>
    <col min="4" max="4" width="13" customWidth="1" collapsed="1"/>
    <col min="5" max="5" width="12.5" customWidth="1" collapsed="1"/>
    <col min="6" max="6" width="8.375" bestFit="1" customWidth="1" collapsed="1"/>
    <col min="7" max="7" width="23" bestFit="1" customWidth="1" collapsed="1"/>
    <col min="8" max="8" width="22.625" bestFit="1" customWidth="1" collapsed="1"/>
    <col min="9" max="9" width="12.5" bestFit="1" customWidth="1" collapsed="1"/>
    <col min="10" max="10" width="11.625" customWidth="1" collapsed="1"/>
    <col min="11" max="11" width="12.125" customWidth="1" collapsed="1"/>
    <col min="12" max="12" width="15.875" customWidth="1" collapsed="1"/>
    <col min="13" max="13" width="11.375" customWidth="1" collapsed="1"/>
    <col min="14" max="14" width="20.5" customWidth="1" collapsed="1"/>
    <col min="15" max="15" width="19.5" customWidth="1" collapsed="1"/>
    <col min="16" max="16" width="21.375" hidden="1" customWidth="1" collapsed="1"/>
  </cols>
  <sheetData/>
  <customSheetViews>
    <customSheetView guid="{38F8DED8-3D08-5A40-9E0E-6B60CABA25E2}" showGridLines="0" showRowCol="0" fitToPage="1" hiddenColumns="1">
      <selection activeCell="H22" sqref="H22"/>
      <pageMargins left="0.7" right="0.7" top="0.75" bottom="0.75" header="0.3" footer="0.3"/>
      <printOptions horizontalCentered="1"/>
      <pageSetup orientation="portrait" horizontalDpi="4294967292" verticalDpi="4294967292"/>
    </customSheetView>
  </customSheetViews>
  <printOptions horizontalCentered="1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pane ySplit="2" topLeftCell="A3" activePane="bottomLeft" state="frozen"/>
      <selection pane="bottomLeft"/>
    </sheetView>
  </sheetViews>
  <sheetFormatPr baseColWidth="10" defaultRowHeight="15.75"/>
  <cols>
    <col min="1" max="1" width="20.5" customWidth="1"/>
    <col min="2" max="2" width="14.125" customWidth="1"/>
    <col min="3" max="3" width="20.25" customWidth="1"/>
    <col min="4" max="4" width="12.125" customWidth="1"/>
    <col min="5" max="5" width="19.5" customWidth="1"/>
  </cols>
  <sheetData>
    <row r="1" spans="1:5">
      <c r="A1" s="27" t="s">
        <v>297</v>
      </c>
      <c r="B1" s="28"/>
      <c r="C1" s="28"/>
      <c r="D1" s="28"/>
      <c r="E1" s="28"/>
    </row>
    <row r="2" spans="1:5">
      <c r="A2" s="4" t="s">
        <v>62</v>
      </c>
      <c r="B2" s="4" t="s">
        <v>0</v>
      </c>
      <c r="C2" s="4" t="s">
        <v>1</v>
      </c>
      <c r="D2" s="4" t="s">
        <v>298</v>
      </c>
      <c r="E2" s="4" t="s">
        <v>13</v>
      </c>
    </row>
    <row r="3" spans="1:5">
      <c r="A3" s="5" t="s">
        <v>299</v>
      </c>
      <c r="B3" s="5" t="s">
        <v>15</v>
      </c>
      <c r="C3" s="5" t="s">
        <v>21</v>
      </c>
      <c r="D3" s="6">
        <v>1311.5</v>
      </c>
      <c r="E3" s="8" t="s">
        <v>300</v>
      </c>
    </row>
    <row r="4" spans="1:5">
      <c r="A4" s="5" t="s">
        <v>144</v>
      </c>
      <c r="B4" s="5" t="s">
        <v>53</v>
      </c>
      <c r="C4" s="5" t="s">
        <v>21</v>
      </c>
      <c r="D4" s="6">
        <v>996.56939697265625</v>
      </c>
      <c r="E4" s="8" t="s">
        <v>145</v>
      </c>
    </row>
    <row r="5" spans="1:5">
      <c r="A5" s="5" t="s">
        <v>149</v>
      </c>
      <c r="B5" s="5" t="s">
        <v>53</v>
      </c>
      <c r="C5" s="5" t="s">
        <v>21</v>
      </c>
      <c r="D5" s="6">
        <v>872.831298828125</v>
      </c>
      <c r="E5" s="8" t="s">
        <v>150</v>
      </c>
    </row>
    <row r="6" spans="1:5">
      <c r="A6" s="5" t="s">
        <v>301</v>
      </c>
      <c r="B6" s="5" t="s">
        <v>15</v>
      </c>
      <c r="C6" s="5" t="s">
        <v>21</v>
      </c>
      <c r="D6" s="6">
        <v>743.8333740234375</v>
      </c>
      <c r="E6" s="8" t="s">
        <v>302</v>
      </c>
    </row>
    <row r="7" spans="1:5">
      <c r="A7" s="5" t="s">
        <v>303</v>
      </c>
      <c r="B7" s="5" t="s">
        <v>15</v>
      </c>
      <c r="C7" s="5" t="s">
        <v>21</v>
      </c>
      <c r="D7" s="6">
        <v>689.5001220703125</v>
      </c>
      <c r="E7" s="8" t="s">
        <v>304</v>
      </c>
    </row>
    <row r="8" spans="1:5">
      <c r="A8" s="5" t="s">
        <v>305</v>
      </c>
      <c r="B8" s="5" t="s">
        <v>15</v>
      </c>
      <c r="C8" s="5" t="s">
        <v>21</v>
      </c>
      <c r="D8" s="6">
        <v>617.3333740234375</v>
      </c>
      <c r="E8" s="8" t="s">
        <v>306</v>
      </c>
    </row>
    <row r="9" spans="1:5">
      <c r="A9" s="5" t="s">
        <v>152</v>
      </c>
      <c r="B9" s="5" t="s">
        <v>55</v>
      </c>
      <c r="C9" s="5" t="s">
        <v>21</v>
      </c>
      <c r="D9" s="6">
        <v>470.33319091796875</v>
      </c>
      <c r="E9" s="8" t="s">
        <v>153</v>
      </c>
    </row>
    <row r="10" spans="1:5">
      <c r="A10" s="5" t="s">
        <v>307</v>
      </c>
      <c r="B10" s="5" t="s">
        <v>15</v>
      </c>
      <c r="C10" s="5" t="s">
        <v>21</v>
      </c>
      <c r="D10" s="6">
        <v>464.66650390625</v>
      </c>
      <c r="E10" s="8" t="s">
        <v>308</v>
      </c>
    </row>
    <row r="11" spans="1:5">
      <c r="A11" s="5" t="s">
        <v>157</v>
      </c>
      <c r="B11" s="5" t="s">
        <v>55</v>
      </c>
      <c r="C11" s="5" t="s">
        <v>21</v>
      </c>
      <c r="D11" s="6">
        <v>406.99990844726562</v>
      </c>
      <c r="E11" s="8" t="s">
        <v>158</v>
      </c>
    </row>
    <row r="12" spans="1:5">
      <c r="A12" s="5" t="s">
        <v>68</v>
      </c>
      <c r="B12" s="5" t="s">
        <v>55</v>
      </c>
      <c r="C12" s="5" t="s">
        <v>21</v>
      </c>
      <c r="D12" s="6">
        <v>347.75009155273438</v>
      </c>
      <c r="E12" s="8" t="s">
        <v>161</v>
      </c>
    </row>
    <row r="13" spans="1:5">
      <c r="A13" s="5" t="s">
        <v>165</v>
      </c>
      <c r="B13" s="5" t="s">
        <v>40</v>
      </c>
      <c r="C13" s="5" t="s">
        <v>21</v>
      </c>
      <c r="D13" s="6">
        <v>239.58340454101562</v>
      </c>
      <c r="E13" s="8" t="s">
        <v>166</v>
      </c>
    </row>
    <row r="14" spans="1:5">
      <c r="A14" s="5" t="s">
        <v>170</v>
      </c>
      <c r="B14" s="5" t="s">
        <v>55</v>
      </c>
      <c r="C14" s="5" t="s">
        <v>21</v>
      </c>
      <c r="D14" s="6">
        <v>238.25</v>
      </c>
      <c r="E14" s="8" t="s">
        <v>171</v>
      </c>
    </row>
    <row r="15" spans="1:5">
      <c r="A15" s="5" t="s">
        <v>309</v>
      </c>
      <c r="B15" s="5" t="s">
        <v>15</v>
      </c>
      <c r="C15" s="5" t="s">
        <v>21</v>
      </c>
      <c r="D15" s="6">
        <v>230.91639709472656</v>
      </c>
      <c r="E15" s="8" t="s">
        <v>310</v>
      </c>
    </row>
    <row r="16" spans="1:5">
      <c r="A16" s="5" t="s">
        <v>152</v>
      </c>
      <c r="B16" s="5" t="s">
        <v>43</v>
      </c>
      <c r="C16" s="5" t="s">
        <v>21</v>
      </c>
      <c r="D16" s="6">
        <v>213.66650390625</v>
      </c>
      <c r="E16" s="8" t="s">
        <v>174</v>
      </c>
    </row>
    <row r="17" spans="1:5">
      <c r="A17" s="5" t="s">
        <v>152</v>
      </c>
      <c r="B17" s="5" t="s">
        <v>55</v>
      </c>
      <c r="C17" s="5" t="s">
        <v>21</v>
      </c>
      <c r="D17" s="6">
        <v>206.66679382324219</v>
      </c>
      <c r="E17" s="8" t="s">
        <v>178</v>
      </c>
    </row>
    <row r="18" spans="1:5">
      <c r="A18" s="5" t="s">
        <v>152</v>
      </c>
      <c r="B18" s="5" t="s">
        <v>55</v>
      </c>
      <c r="C18" s="5" t="s">
        <v>21</v>
      </c>
      <c r="D18" s="6">
        <v>185.50030517578125</v>
      </c>
      <c r="E18" s="8" t="s">
        <v>180</v>
      </c>
    </row>
    <row r="19" spans="1:5">
      <c r="A19" s="5" t="s">
        <v>152</v>
      </c>
      <c r="B19" s="5" t="s">
        <v>55</v>
      </c>
      <c r="C19" s="5" t="s">
        <v>21</v>
      </c>
      <c r="D19" s="6">
        <v>185.25010681152344</v>
      </c>
      <c r="E19" s="8" t="s">
        <v>183</v>
      </c>
    </row>
    <row r="20" spans="1:5">
      <c r="A20" s="5" t="s">
        <v>186</v>
      </c>
      <c r="B20" s="5" t="s">
        <v>43</v>
      </c>
      <c r="C20" s="5" t="s">
        <v>21</v>
      </c>
      <c r="D20" s="6">
        <v>183.49989318847656</v>
      </c>
      <c r="E20" s="8" t="s">
        <v>187</v>
      </c>
    </row>
    <row r="21" spans="1:5">
      <c r="A21" s="5" t="s">
        <v>191</v>
      </c>
      <c r="B21" s="5" t="s">
        <v>55</v>
      </c>
      <c r="C21" s="5" t="s">
        <v>21</v>
      </c>
      <c r="D21" s="6">
        <v>176.83349609375</v>
      </c>
      <c r="E21" s="8" t="s">
        <v>192</v>
      </c>
    </row>
    <row r="22" spans="1:5">
      <c r="A22" s="5" t="s">
        <v>152</v>
      </c>
      <c r="B22" s="5" t="s">
        <v>55</v>
      </c>
      <c r="C22" s="5" t="s">
        <v>21</v>
      </c>
      <c r="D22" s="6">
        <v>172.74980163574219</v>
      </c>
      <c r="E22" s="8" t="s">
        <v>194</v>
      </c>
    </row>
    <row r="23" spans="1:5">
      <c r="A23" s="5" t="s">
        <v>170</v>
      </c>
      <c r="B23" s="5" t="s">
        <v>55</v>
      </c>
      <c r="C23" s="5" t="s">
        <v>21</v>
      </c>
      <c r="D23" s="6">
        <v>171.66639709472656</v>
      </c>
      <c r="E23" s="8" t="s">
        <v>196</v>
      </c>
    </row>
    <row r="24" spans="1:5">
      <c r="A24" s="5" t="s">
        <v>152</v>
      </c>
      <c r="B24" s="5" t="s">
        <v>43</v>
      </c>
      <c r="C24" s="5" t="s">
        <v>21</v>
      </c>
      <c r="D24" s="6">
        <v>169.75010681152344</v>
      </c>
      <c r="E24" s="8" t="s">
        <v>198</v>
      </c>
    </row>
    <row r="25" spans="1:5">
      <c r="A25" s="5" t="s">
        <v>201</v>
      </c>
      <c r="B25" s="5" t="s">
        <v>55</v>
      </c>
      <c r="C25" s="5" t="s">
        <v>21</v>
      </c>
      <c r="D25" s="6">
        <v>131.08309936523437</v>
      </c>
      <c r="E25" s="8" t="s">
        <v>202</v>
      </c>
    </row>
    <row r="26" spans="1:5">
      <c r="A26" s="5" t="s">
        <v>203</v>
      </c>
      <c r="B26" s="5" t="s">
        <v>55</v>
      </c>
      <c r="C26" s="5" t="s">
        <v>21</v>
      </c>
      <c r="D26" s="6">
        <v>121.66649627685547</v>
      </c>
      <c r="E26" s="8" t="s">
        <v>204</v>
      </c>
    </row>
    <row r="27" spans="1:5">
      <c r="A27" s="5" t="s">
        <v>68</v>
      </c>
      <c r="B27" s="5" t="s">
        <v>35</v>
      </c>
      <c r="C27" s="5" t="s">
        <v>36</v>
      </c>
      <c r="D27" s="6">
        <v>83.083396911621094</v>
      </c>
      <c r="E27" s="8" t="s">
        <v>206</v>
      </c>
    </row>
    <row r="28" spans="1:5">
      <c r="A28" s="5" t="s">
        <v>210</v>
      </c>
      <c r="B28" s="5" t="s">
        <v>55</v>
      </c>
      <c r="C28" s="5" t="s">
        <v>21</v>
      </c>
      <c r="D28" s="6">
        <v>76.083396911621094</v>
      </c>
      <c r="E28" s="8" t="s">
        <v>211</v>
      </c>
    </row>
    <row r="29" spans="1:5">
      <c r="A29" s="5" t="s">
        <v>215</v>
      </c>
      <c r="B29" s="5" t="s">
        <v>53</v>
      </c>
      <c r="C29" s="5" t="s">
        <v>21</v>
      </c>
      <c r="D29" s="6">
        <v>55.07550048828125</v>
      </c>
      <c r="E29" s="8" t="s">
        <v>216</v>
      </c>
    </row>
    <row r="30" spans="1:5">
      <c r="A30" s="5" t="s">
        <v>217</v>
      </c>
      <c r="B30" s="5" t="s">
        <v>53</v>
      </c>
      <c r="C30" s="5" t="s">
        <v>21</v>
      </c>
      <c r="D30" s="6">
        <v>42.745899200439453</v>
      </c>
      <c r="E30" s="8" t="s">
        <v>218</v>
      </c>
    </row>
    <row r="31" spans="1:5">
      <c r="A31" s="5" t="s">
        <v>149</v>
      </c>
      <c r="B31" s="5" t="s">
        <v>33</v>
      </c>
      <c r="C31" s="5" t="s">
        <v>21</v>
      </c>
      <c r="D31" s="6">
        <v>35.749900817871094</v>
      </c>
      <c r="E31" s="8" t="s">
        <v>220</v>
      </c>
    </row>
    <row r="32" spans="1:5">
      <c r="A32" s="5" t="s">
        <v>144</v>
      </c>
      <c r="B32" s="5" t="s">
        <v>33</v>
      </c>
      <c r="C32" s="5" t="s">
        <v>21</v>
      </c>
      <c r="D32" s="6">
        <v>35.749900817871094</v>
      </c>
      <c r="E32" s="8" t="s">
        <v>220</v>
      </c>
    </row>
    <row r="33" spans="1:5">
      <c r="A33" s="5" t="s">
        <v>224</v>
      </c>
      <c r="B33" s="5" t="s">
        <v>55</v>
      </c>
      <c r="C33" s="5" t="s">
        <v>21</v>
      </c>
      <c r="D33" s="6">
        <v>34.916698455810547</v>
      </c>
      <c r="E33" s="8" t="s">
        <v>225</v>
      </c>
    </row>
    <row r="34" spans="1:5">
      <c r="A34" s="5" t="s">
        <v>227</v>
      </c>
      <c r="B34" s="5" t="s">
        <v>53</v>
      </c>
      <c r="C34" s="5" t="s">
        <v>21</v>
      </c>
      <c r="D34" s="6">
        <v>25.166799545288086</v>
      </c>
      <c r="E34" s="8" t="s">
        <v>228</v>
      </c>
    </row>
    <row r="35" spans="1:5">
      <c r="A35" s="5" t="s">
        <v>311</v>
      </c>
      <c r="B35" s="5" t="s">
        <v>15</v>
      </c>
      <c r="C35" s="5" t="s">
        <v>21</v>
      </c>
      <c r="D35" s="6">
        <v>19.833099365234375</v>
      </c>
      <c r="E35" s="8" t="s">
        <v>312</v>
      </c>
    </row>
    <row r="36" spans="1:5">
      <c r="A36" s="5" t="s">
        <v>144</v>
      </c>
      <c r="B36" s="5" t="s">
        <v>30</v>
      </c>
      <c r="C36" s="5" t="s">
        <v>25</v>
      </c>
      <c r="D36" s="6">
        <v>19.166900634765625</v>
      </c>
      <c r="E36" s="8" t="s">
        <v>230</v>
      </c>
    </row>
    <row r="37" spans="1:5">
      <c r="A37" s="5" t="s">
        <v>233</v>
      </c>
      <c r="B37" s="5" t="s">
        <v>55</v>
      </c>
      <c r="C37" s="5" t="s">
        <v>21</v>
      </c>
      <c r="D37" s="6">
        <v>10.58329963684082</v>
      </c>
      <c r="E37" s="8" t="s">
        <v>234</v>
      </c>
    </row>
    <row r="38" spans="1:5">
      <c r="A38" s="5" t="s">
        <v>215</v>
      </c>
      <c r="B38" s="5" t="s">
        <v>30</v>
      </c>
      <c r="C38" s="5" t="s">
        <v>25</v>
      </c>
      <c r="D38" s="6">
        <v>10.500200271606445</v>
      </c>
      <c r="E38" s="8" t="s">
        <v>238</v>
      </c>
    </row>
    <row r="39" spans="1:5">
      <c r="A39" s="5" t="s">
        <v>149</v>
      </c>
      <c r="B39" s="5" t="s">
        <v>30</v>
      </c>
      <c r="C39" s="5" t="s">
        <v>25</v>
      </c>
      <c r="D39" s="6">
        <v>8.6667003631591797</v>
      </c>
      <c r="E39" s="8" t="s">
        <v>239</v>
      </c>
    </row>
    <row r="40" spans="1:5">
      <c r="A40" s="5" t="s">
        <v>241</v>
      </c>
      <c r="B40" s="5" t="s">
        <v>55</v>
      </c>
      <c r="C40" s="5" t="s">
        <v>21</v>
      </c>
      <c r="D40" s="6">
        <v>8.3332996368408203</v>
      </c>
      <c r="E40" s="8" t="s">
        <v>242</v>
      </c>
    </row>
    <row r="41" spans="1:5">
      <c r="A41" s="5" t="s">
        <v>248</v>
      </c>
      <c r="B41" s="5" t="s">
        <v>24</v>
      </c>
      <c r="C41" s="5" t="s">
        <v>25</v>
      </c>
      <c r="D41" s="6">
        <v>5.8333001136779785</v>
      </c>
      <c r="E41" s="8" t="s">
        <v>246</v>
      </c>
    </row>
    <row r="42" spans="1:5">
      <c r="A42" s="5" t="s">
        <v>245</v>
      </c>
      <c r="B42" s="5" t="s">
        <v>40</v>
      </c>
      <c r="C42" s="5" t="s">
        <v>21</v>
      </c>
      <c r="D42" s="6">
        <v>5.8310999870300293</v>
      </c>
      <c r="E42" s="8" t="s">
        <v>246</v>
      </c>
    </row>
    <row r="43" spans="1:5">
      <c r="A43" s="5" t="s">
        <v>252</v>
      </c>
      <c r="B43" s="5" t="s">
        <v>28</v>
      </c>
      <c r="C43" s="5" t="s">
        <v>25</v>
      </c>
      <c r="D43" s="6">
        <v>4.2494997978210449</v>
      </c>
      <c r="E43" s="8" t="s">
        <v>253</v>
      </c>
    </row>
    <row r="44" spans="1:5">
      <c r="A44" s="5" t="s">
        <v>256</v>
      </c>
      <c r="B44" s="5" t="s">
        <v>28</v>
      </c>
      <c r="C44" s="5" t="s">
        <v>25</v>
      </c>
      <c r="D44" s="6">
        <v>4.1662001609802246</v>
      </c>
      <c r="E44" s="8" t="s">
        <v>257</v>
      </c>
    </row>
    <row r="45" spans="1:5">
      <c r="A45" s="5" t="s">
        <v>258</v>
      </c>
      <c r="B45" s="5" t="s">
        <v>55</v>
      </c>
      <c r="C45" s="5" t="s">
        <v>21</v>
      </c>
      <c r="D45" s="6">
        <v>0.75</v>
      </c>
      <c r="E45" s="8" t="s">
        <v>259</v>
      </c>
    </row>
    <row r="46" spans="1:5">
      <c r="A46" s="5" t="s">
        <v>261</v>
      </c>
      <c r="B46" s="5" t="s">
        <v>20</v>
      </c>
      <c r="C46" s="5" t="s">
        <v>21</v>
      </c>
      <c r="D46" s="6">
        <v>0.74989998340606689</v>
      </c>
      <c r="E46" s="8" t="s">
        <v>262</v>
      </c>
    </row>
    <row r="47" spans="1:5">
      <c r="A47" s="5" t="s">
        <v>264</v>
      </c>
      <c r="B47" s="5" t="s">
        <v>53</v>
      </c>
      <c r="C47" s="5" t="s">
        <v>21</v>
      </c>
      <c r="D47" s="6">
        <v>0.58340001106262207</v>
      </c>
      <c r="E47" s="8" t="s">
        <v>265</v>
      </c>
    </row>
    <row r="48" spans="1:5">
      <c r="A48" s="5" t="s">
        <v>271</v>
      </c>
      <c r="B48" s="5" t="s">
        <v>24</v>
      </c>
      <c r="C48" s="5" t="s">
        <v>25</v>
      </c>
      <c r="D48" s="6">
        <v>0.5</v>
      </c>
      <c r="E48" s="8" t="s">
        <v>269</v>
      </c>
    </row>
    <row r="49" spans="1:5">
      <c r="A49" s="5" t="s">
        <v>268</v>
      </c>
      <c r="B49" s="5" t="s">
        <v>24</v>
      </c>
      <c r="C49" s="5" t="s">
        <v>25</v>
      </c>
      <c r="D49" s="6">
        <v>0.5</v>
      </c>
      <c r="E49" s="8" t="s">
        <v>269</v>
      </c>
    </row>
    <row r="50" spans="1:5">
      <c r="A50" s="5" t="s">
        <v>272</v>
      </c>
      <c r="B50" s="5" t="s">
        <v>35</v>
      </c>
      <c r="C50" s="5" t="s">
        <v>36</v>
      </c>
      <c r="D50" s="6">
        <v>0.41650000214576721</v>
      </c>
      <c r="E50" s="8" t="s">
        <v>273</v>
      </c>
    </row>
    <row r="51" spans="1:5">
      <c r="A51" s="5" t="s">
        <v>313</v>
      </c>
      <c r="B51" s="5" t="s">
        <v>15</v>
      </c>
      <c r="C51" s="5" t="s">
        <v>21</v>
      </c>
      <c r="D51" s="6">
        <v>0.33329999446868896</v>
      </c>
      <c r="E51" s="8" t="s">
        <v>277</v>
      </c>
    </row>
    <row r="52" spans="1:5">
      <c r="A52" s="5" t="s">
        <v>276</v>
      </c>
      <c r="B52" s="5" t="s">
        <v>53</v>
      </c>
      <c r="C52" s="5" t="s">
        <v>21</v>
      </c>
      <c r="D52" s="6">
        <v>0.33329999446868896</v>
      </c>
      <c r="E52" s="8" t="s">
        <v>277</v>
      </c>
    </row>
    <row r="53" spans="1:5">
      <c r="A53" s="5" t="s">
        <v>279</v>
      </c>
      <c r="B53" s="5" t="s">
        <v>53</v>
      </c>
      <c r="C53" s="5" t="s">
        <v>21</v>
      </c>
      <c r="D53" s="6">
        <v>0.25</v>
      </c>
      <c r="E53" s="8" t="s">
        <v>280</v>
      </c>
    </row>
    <row r="54" spans="1:5">
      <c r="A54" s="5" t="s">
        <v>245</v>
      </c>
      <c r="B54" s="5" t="s">
        <v>20</v>
      </c>
      <c r="C54" s="5" t="s">
        <v>21</v>
      </c>
      <c r="D54" s="6">
        <v>0.16660000383853912</v>
      </c>
      <c r="E54" s="8" t="s">
        <v>282</v>
      </c>
    </row>
    <row r="55" spans="1:5">
      <c r="A55" s="5" t="s">
        <v>284</v>
      </c>
      <c r="B55" s="5" t="s">
        <v>53</v>
      </c>
      <c r="C55" s="5" t="s">
        <v>21</v>
      </c>
      <c r="D55" s="6">
        <v>0.16660000383853912</v>
      </c>
      <c r="E55" s="8" t="s">
        <v>282</v>
      </c>
    </row>
    <row r="56" spans="1:5">
      <c r="A56" s="5" t="s">
        <v>261</v>
      </c>
      <c r="B56" s="5" t="s">
        <v>40</v>
      </c>
      <c r="C56" s="5" t="s">
        <v>21</v>
      </c>
      <c r="D56" s="6">
        <v>8.3300001919269562E-2</v>
      </c>
      <c r="E56" s="8" t="s">
        <v>87</v>
      </c>
    </row>
    <row r="57" spans="1:5">
      <c r="A57" s="5" t="s">
        <v>287</v>
      </c>
      <c r="B57" s="5" t="s">
        <v>40</v>
      </c>
      <c r="C57" s="5" t="s">
        <v>21</v>
      </c>
      <c r="D57" s="7">
        <v>0</v>
      </c>
      <c r="E57" s="8" t="s">
        <v>288</v>
      </c>
    </row>
    <row r="58" spans="1:5">
      <c r="A58" s="5" t="s">
        <v>290</v>
      </c>
      <c r="B58" s="5" t="s">
        <v>55</v>
      </c>
      <c r="C58" s="5" t="s">
        <v>21</v>
      </c>
      <c r="D58" s="7">
        <v>0</v>
      </c>
      <c r="E58" s="8" t="s">
        <v>288</v>
      </c>
    </row>
    <row r="59" spans="1:5">
      <c r="A59" s="5" t="s">
        <v>293</v>
      </c>
      <c r="B59" s="5" t="s">
        <v>20</v>
      </c>
      <c r="C59" s="5" t="s">
        <v>21</v>
      </c>
      <c r="D59" s="7">
        <v>0</v>
      </c>
      <c r="E59" s="8" t="s">
        <v>288</v>
      </c>
    </row>
    <row r="60" spans="1:5">
      <c r="A60" s="5" t="s">
        <v>293</v>
      </c>
      <c r="B60" s="5" t="s">
        <v>40</v>
      </c>
      <c r="C60" s="5" t="s">
        <v>21</v>
      </c>
      <c r="D60" s="7">
        <v>0</v>
      </c>
      <c r="E60" s="8" t="s">
        <v>288</v>
      </c>
    </row>
    <row r="61" spans="1:5">
      <c r="A61" s="5" t="s">
        <v>294</v>
      </c>
      <c r="B61" s="5" t="s">
        <v>55</v>
      </c>
      <c r="C61" s="5" t="s">
        <v>21</v>
      </c>
      <c r="D61" s="7">
        <v>0</v>
      </c>
      <c r="E61" s="8" t="s">
        <v>288</v>
      </c>
    </row>
  </sheetData>
  <mergeCells count="1">
    <mergeCell ref="A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78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13" t="str">
        <f>HYPERLINK("#A"&amp;MATCH("Catia ZAD_ALL_Pool",A6:A65536,0)+5,"Catia ZAD_ALL_Pool")</f>
        <v>Catia ZAD_ALL_Pool</v>
      </c>
      <c r="B4" s="7">
        <v>13</v>
      </c>
      <c r="C4" s="7">
        <v>33</v>
      </c>
      <c r="D4" s="7">
        <v>415</v>
      </c>
      <c r="E4" s="7">
        <v>1206</v>
      </c>
      <c r="F4" s="6">
        <v>1</v>
      </c>
      <c r="G4" s="8" t="s">
        <v>329</v>
      </c>
      <c r="H4" s="8" t="s">
        <v>330</v>
      </c>
      <c r="I4" s="8" t="s">
        <v>331</v>
      </c>
      <c r="J4" s="8" t="s">
        <v>332</v>
      </c>
      <c r="K4" s="7">
        <v>13</v>
      </c>
      <c r="L4" s="7">
        <v>0</v>
      </c>
      <c r="M4" s="7">
        <v>13</v>
      </c>
      <c r="N4" s="7">
        <v>0</v>
      </c>
      <c r="O4" s="6">
        <v>100</v>
      </c>
      <c r="P4" s="6">
        <v>61.5</v>
      </c>
      <c r="Q4" s="6">
        <v>83.199996948242187</v>
      </c>
      <c r="R4" s="7">
        <v>1950</v>
      </c>
      <c r="S4" s="7">
        <v>1594</v>
      </c>
      <c r="T4" s="5" t="s">
        <v>49</v>
      </c>
      <c r="U4" s="7">
        <v>0</v>
      </c>
      <c r="V4" s="5" t="s">
        <v>49</v>
      </c>
      <c r="W4" s="5" t="s">
        <v>49</v>
      </c>
    </row>
    <row r="7" spans="1:23">
      <c r="A7" s="27" t="s">
        <v>333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23">
      <c r="A8" s="4" t="s">
        <v>0</v>
      </c>
      <c r="B8" s="4" t="s">
        <v>62</v>
      </c>
      <c r="C8" s="4" t="s">
        <v>334</v>
      </c>
      <c r="D8" s="4" t="s">
        <v>335</v>
      </c>
      <c r="E8" s="4" t="s">
        <v>336</v>
      </c>
      <c r="F8" s="4" t="s">
        <v>337</v>
      </c>
      <c r="G8" s="4" t="s">
        <v>338</v>
      </c>
      <c r="H8" s="4" t="s">
        <v>339</v>
      </c>
      <c r="I8" s="4" t="s">
        <v>340</v>
      </c>
      <c r="J8" s="4" t="s">
        <v>123</v>
      </c>
      <c r="K8" s="4" t="s">
        <v>341</v>
      </c>
      <c r="L8" s="4" t="s">
        <v>342</v>
      </c>
      <c r="M8" s="4" t="s">
        <v>13</v>
      </c>
      <c r="N8" s="4" t="s">
        <v>343</v>
      </c>
      <c r="O8" s="4" t="s">
        <v>131</v>
      </c>
      <c r="P8" s="4" t="s">
        <v>326</v>
      </c>
      <c r="Q8" s="4" t="s">
        <v>344</v>
      </c>
      <c r="R8" s="4" t="s">
        <v>345</v>
      </c>
    </row>
    <row r="9" spans="1:23">
      <c r="A9" s="5" t="s">
        <v>51</v>
      </c>
      <c r="B9" s="5" t="s">
        <v>346</v>
      </c>
      <c r="C9" s="5" t="s">
        <v>347</v>
      </c>
      <c r="D9" s="5" t="s">
        <v>348</v>
      </c>
      <c r="E9" s="5" t="s">
        <v>349</v>
      </c>
      <c r="F9" s="7">
        <v>18003066</v>
      </c>
      <c r="G9" s="5" t="s">
        <v>350</v>
      </c>
      <c r="H9" s="5" t="s">
        <v>351</v>
      </c>
      <c r="I9" s="5" t="s">
        <v>352</v>
      </c>
      <c r="J9" s="6">
        <v>1</v>
      </c>
      <c r="K9" s="5" t="s">
        <v>353</v>
      </c>
      <c r="L9" s="5" t="s">
        <v>354</v>
      </c>
      <c r="M9" s="8" t="s">
        <v>355</v>
      </c>
      <c r="N9" s="8" t="s">
        <v>356</v>
      </c>
      <c r="O9" s="6">
        <v>297.75</v>
      </c>
      <c r="P9" s="6">
        <v>149.25</v>
      </c>
      <c r="Q9" s="7">
        <v>24</v>
      </c>
      <c r="R9" s="7">
        <v>6</v>
      </c>
    </row>
    <row r="10" spans="1:23">
      <c r="A10" s="5" t="s">
        <v>51</v>
      </c>
      <c r="B10" s="5" t="s">
        <v>346</v>
      </c>
      <c r="C10" s="5" t="s">
        <v>357</v>
      </c>
      <c r="D10" s="5" t="s">
        <v>358</v>
      </c>
      <c r="E10" s="5" t="s">
        <v>359</v>
      </c>
      <c r="F10" s="7">
        <v>18003133</v>
      </c>
      <c r="G10" s="5" t="s">
        <v>360</v>
      </c>
      <c r="H10" s="5" t="s">
        <v>351</v>
      </c>
      <c r="I10" s="5" t="s">
        <v>352</v>
      </c>
      <c r="J10" s="6">
        <v>1</v>
      </c>
      <c r="K10" s="5" t="s">
        <v>361</v>
      </c>
      <c r="L10" s="5" t="s">
        <v>362</v>
      </c>
      <c r="M10" s="8" t="s">
        <v>363</v>
      </c>
      <c r="N10" s="8" t="s">
        <v>364</v>
      </c>
      <c r="O10" s="6">
        <v>258.83331298828125</v>
      </c>
      <c r="P10" s="6">
        <v>229.83329772949219</v>
      </c>
      <c r="Q10" s="7">
        <v>60</v>
      </c>
      <c r="R10" s="7">
        <v>91</v>
      </c>
    </row>
    <row r="11" spans="1:23">
      <c r="A11" s="5" t="s">
        <v>51</v>
      </c>
      <c r="B11" s="5" t="s">
        <v>346</v>
      </c>
      <c r="C11" s="5" t="s">
        <v>365</v>
      </c>
      <c r="D11" s="5" t="s">
        <v>366</v>
      </c>
      <c r="E11" s="5" t="s">
        <v>367</v>
      </c>
      <c r="F11" s="7">
        <v>18003355</v>
      </c>
      <c r="G11" s="5" t="s">
        <v>368</v>
      </c>
      <c r="H11" s="5" t="s">
        <v>351</v>
      </c>
      <c r="I11" s="5" t="s">
        <v>369</v>
      </c>
      <c r="J11" s="6">
        <v>1</v>
      </c>
      <c r="K11" s="5" t="s">
        <v>370</v>
      </c>
      <c r="L11" s="5" t="s">
        <v>371</v>
      </c>
      <c r="M11" s="8" t="s">
        <v>372</v>
      </c>
      <c r="N11" s="8" t="s">
        <v>373</v>
      </c>
      <c r="O11" s="6">
        <v>179.5</v>
      </c>
      <c r="P11" s="6">
        <v>165.5</v>
      </c>
      <c r="Q11" s="7">
        <v>35</v>
      </c>
      <c r="R11" s="7">
        <v>166</v>
      </c>
    </row>
    <row r="12" spans="1:23">
      <c r="A12" s="5" t="s">
        <v>51</v>
      </c>
      <c r="B12" s="5" t="s">
        <v>346</v>
      </c>
      <c r="C12" s="5" t="s">
        <v>374</v>
      </c>
      <c r="D12" s="5" t="s">
        <v>375</v>
      </c>
      <c r="E12" s="5" t="s">
        <v>376</v>
      </c>
      <c r="F12" s="7">
        <v>20033657</v>
      </c>
      <c r="G12" s="5" t="s">
        <v>377</v>
      </c>
      <c r="H12" s="5" t="s">
        <v>351</v>
      </c>
      <c r="I12" s="5" t="s">
        <v>369</v>
      </c>
      <c r="J12" s="6">
        <v>1</v>
      </c>
      <c r="K12" s="5" t="s">
        <v>378</v>
      </c>
      <c r="L12" s="5" t="s">
        <v>379</v>
      </c>
      <c r="M12" s="8" t="s">
        <v>380</v>
      </c>
      <c r="N12" s="8" t="s">
        <v>381</v>
      </c>
      <c r="O12" s="6">
        <v>155.91670227050781</v>
      </c>
      <c r="P12" s="6">
        <v>141.91670227050781</v>
      </c>
      <c r="Q12" s="7">
        <v>35</v>
      </c>
      <c r="R12" s="7">
        <v>104</v>
      </c>
    </row>
    <row r="13" spans="1:23">
      <c r="A13" s="5" t="s">
        <v>51</v>
      </c>
      <c r="B13" s="5" t="s">
        <v>346</v>
      </c>
      <c r="C13" s="5" t="s">
        <v>382</v>
      </c>
      <c r="D13" s="5" t="s">
        <v>383</v>
      </c>
      <c r="E13" s="5" t="s">
        <v>384</v>
      </c>
      <c r="F13" s="7">
        <v>20035141</v>
      </c>
      <c r="G13" s="5" t="s">
        <v>385</v>
      </c>
      <c r="H13" s="5" t="s">
        <v>351</v>
      </c>
      <c r="I13" s="5" t="s">
        <v>369</v>
      </c>
      <c r="J13" s="6">
        <v>1</v>
      </c>
      <c r="K13" s="5" t="s">
        <v>386</v>
      </c>
      <c r="L13" s="5" t="s">
        <v>387</v>
      </c>
      <c r="M13" s="8" t="s">
        <v>388</v>
      </c>
      <c r="N13" s="8" t="s">
        <v>389</v>
      </c>
      <c r="O13" s="6">
        <v>144.66670227050781</v>
      </c>
      <c r="P13" s="6">
        <v>116.66670227050781</v>
      </c>
      <c r="Q13" s="7">
        <v>20</v>
      </c>
      <c r="R13" s="7">
        <v>82</v>
      </c>
    </row>
    <row r="14" spans="1:23">
      <c r="A14" s="5" t="s">
        <v>51</v>
      </c>
      <c r="B14" s="5" t="s">
        <v>346</v>
      </c>
      <c r="C14" s="5" t="s">
        <v>390</v>
      </c>
      <c r="D14" s="5" t="s">
        <v>391</v>
      </c>
      <c r="E14" s="5" t="s">
        <v>392</v>
      </c>
      <c r="F14" s="7">
        <v>18003521</v>
      </c>
      <c r="G14" s="5" t="s">
        <v>393</v>
      </c>
      <c r="H14" s="5" t="s">
        <v>351</v>
      </c>
      <c r="I14" s="5" t="s">
        <v>369</v>
      </c>
      <c r="J14" s="6">
        <v>1</v>
      </c>
      <c r="K14" s="5" t="s">
        <v>394</v>
      </c>
      <c r="L14" s="5" t="s">
        <v>395</v>
      </c>
      <c r="M14" s="8" t="s">
        <v>396</v>
      </c>
      <c r="N14" s="8" t="s">
        <v>397</v>
      </c>
      <c r="O14" s="6">
        <v>106.06670379638672</v>
      </c>
      <c r="P14" s="6">
        <v>58.083301544189453</v>
      </c>
      <c r="Q14" s="7">
        <v>5</v>
      </c>
      <c r="R14" s="7">
        <v>18</v>
      </c>
    </row>
    <row r="15" spans="1:23">
      <c r="A15" s="5" t="s">
        <v>51</v>
      </c>
      <c r="B15" s="5" t="s">
        <v>346</v>
      </c>
      <c r="C15" s="5" t="s">
        <v>398</v>
      </c>
      <c r="D15" s="5" t="s">
        <v>383</v>
      </c>
      <c r="E15" s="5" t="s">
        <v>399</v>
      </c>
      <c r="F15" s="7">
        <v>18002101</v>
      </c>
      <c r="G15" s="5" t="s">
        <v>400</v>
      </c>
      <c r="H15" s="5" t="s">
        <v>351</v>
      </c>
      <c r="I15" s="5" t="s">
        <v>369</v>
      </c>
      <c r="J15" s="6">
        <v>1</v>
      </c>
      <c r="K15" s="5" t="s">
        <v>401</v>
      </c>
      <c r="L15" s="5" t="s">
        <v>402</v>
      </c>
      <c r="M15" s="8" t="s">
        <v>403</v>
      </c>
      <c r="N15" s="8" t="s">
        <v>404</v>
      </c>
      <c r="O15" s="6">
        <v>105.5</v>
      </c>
      <c r="P15" s="6">
        <v>91.5</v>
      </c>
      <c r="Q15" s="7">
        <v>16</v>
      </c>
      <c r="R15" s="7">
        <v>49</v>
      </c>
    </row>
    <row r="16" spans="1:23">
      <c r="A16" s="5" t="s">
        <v>51</v>
      </c>
      <c r="B16" s="5" t="s">
        <v>346</v>
      </c>
      <c r="C16" s="5" t="s">
        <v>405</v>
      </c>
      <c r="D16" s="5" t="s">
        <v>406</v>
      </c>
      <c r="E16" s="5" t="s">
        <v>407</v>
      </c>
      <c r="F16" s="7">
        <v>20031820</v>
      </c>
      <c r="G16" s="5" t="s">
        <v>408</v>
      </c>
      <c r="H16" s="5" t="s">
        <v>351</v>
      </c>
      <c r="I16" s="5" t="s">
        <v>369</v>
      </c>
      <c r="J16" s="6">
        <v>1</v>
      </c>
      <c r="K16" s="5" t="s">
        <v>409</v>
      </c>
      <c r="L16" s="5" t="s">
        <v>410</v>
      </c>
      <c r="M16" s="8" t="s">
        <v>411</v>
      </c>
      <c r="N16" s="8" t="s">
        <v>412</v>
      </c>
      <c r="O16" s="6">
        <v>88.416702270507813</v>
      </c>
      <c r="P16" s="6">
        <v>88.416702270507813</v>
      </c>
      <c r="Q16" s="7">
        <v>47</v>
      </c>
      <c r="R16" s="7">
        <v>176</v>
      </c>
    </row>
    <row r="17" spans="1:18">
      <c r="A17" s="5" t="s">
        <v>51</v>
      </c>
      <c r="B17" s="5" t="s">
        <v>346</v>
      </c>
      <c r="C17" s="5" t="s">
        <v>413</v>
      </c>
      <c r="D17" s="5" t="s">
        <v>348</v>
      </c>
      <c r="E17" s="5" t="s">
        <v>414</v>
      </c>
      <c r="F17" s="7">
        <v>18003183</v>
      </c>
      <c r="G17" s="5" t="s">
        <v>415</v>
      </c>
      <c r="H17" s="5" t="s">
        <v>351</v>
      </c>
      <c r="I17" s="5" t="s">
        <v>352</v>
      </c>
      <c r="J17" s="6">
        <v>1</v>
      </c>
      <c r="K17" s="5" t="s">
        <v>416</v>
      </c>
      <c r="L17" s="5" t="s">
        <v>417</v>
      </c>
      <c r="M17" s="8" t="s">
        <v>418</v>
      </c>
      <c r="N17" s="8" t="s">
        <v>419</v>
      </c>
      <c r="O17" s="6">
        <v>71.916702270507813</v>
      </c>
      <c r="P17" s="6">
        <v>69.166702270507813</v>
      </c>
      <c r="Q17" s="7">
        <v>10</v>
      </c>
      <c r="R17" s="7">
        <v>3</v>
      </c>
    </row>
    <row r="18" spans="1:18">
      <c r="A18" s="5" t="s">
        <v>51</v>
      </c>
      <c r="B18" s="5" t="s">
        <v>346</v>
      </c>
      <c r="C18" s="5" t="s">
        <v>420</v>
      </c>
      <c r="D18" s="5" t="s">
        <v>421</v>
      </c>
      <c r="E18" s="5" t="s">
        <v>422</v>
      </c>
      <c r="F18" s="7">
        <v>16600522</v>
      </c>
      <c r="G18" s="5" t="s">
        <v>423</v>
      </c>
      <c r="H18" s="5" t="s">
        <v>424</v>
      </c>
      <c r="I18" s="5" t="s">
        <v>425</v>
      </c>
      <c r="J18" s="6">
        <v>1</v>
      </c>
      <c r="K18" s="5" t="s">
        <v>426</v>
      </c>
      <c r="L18" s="5" t="s">
        <v>427</v>
      </c>
      <c r="M18" s="8" t="s">
        <v>428</v>
      </c>
      <c r="N18" s="8" t="s">
        <v>429</v>
      </c>
      <c r="O18" s="6">
        <v>68.833297729492188</v>
      </c>
      <c r="P18" s="6">
        <v>68.833297729492188</v>
      </c>
      <c r="Q18" s="7">
        <v>16</v>
      </c>
      <c r="R18" s="7">
        <v>31</v>
      </c>
    </row>
    <row r="19" spans="1:18">
      <c r="A19" s="5" t="s">
        <v>51</v>
      </c>
      <c r="B19" s="5" t="s">
        <v>346</v>
      </c>
      <c r="C19" s="5" t="s">
        <v>430</v>
      </c>
      <c r="D19" s="5" t="s">
        <v>430</v>
      </c>
      <c r="E19" s="5" t="s">
        <v>431</v>
      </c>
      <c r="F19" s="7">
        <v>40001568</v>
      </c>
      <c r="G19" s="5" t="s">
        <v>432</v>
      </c>
      <c r="H19" s="5" t="s">
        <v>433</v>
      </c>
      <c r="I19" s="5" t="s">
        <v>434</v>
      </c>
      <c r="J19" s="6">
        <v>1</v>
      </c>
      <c r="K19" s="5" t="s">
        <v>435</v>
      </c>
      <c r="L19" s="5" t="s">
        <v>436</v>
      </c>
      <c r="M19" s="8" t="s">
        <v>437</v>
      </c>
      <c r="N19" s="8" t="s">
        <v>438</v>
      </c>
      <c r="O19" s="6">
        <v>65.666702270507812</v>
      </c>
      <c r="P19" s="6">
        <v>50.5</v>
      </c>
      <c r="Q19" s="7">
        <v>12</v>
      </c>
      <c r="R19" s="7">
        <v>40</v>
      </c>
    </row>
    <row r="20" spans="1:18">
      <c r="A20" s="5" t="s">
        <v>51</v>
      </c>
      <c r="B20" s="5" t="s">
        <v>346</v>
      </c>
      <c r="C20" s="5" t="s">
        <v>439</v>
      </c>
      <c r="D20" s="5" t="s">
        <v>440</v>
      </c>
      <c r="E20" s="5" t="s">
        <v>441</v>
      </c>
      <c r="F20" s="7">
        <v>20022201</v>
      </c>
      <c r="G20" s="5" t="s">
        <v>442</v>
      </c>
      <c r="H20" s="5" t="s">
        <v>351</v>
      </c>
      <c r="I20" s="5" t="s">
        <v>369</v>
      </c>
      <c r="J20" s="6">
        <v>1</v>
      </c>
      <c r="K20" s="5" t="s">
        <v>443</v>
      </c>
      <c r="L20" s="5" t="s">
        <v>444</v>
      </c>
      <c r="M20" s="8" t="s">
        <v>445</v>
      </c>
      <c r="N20" s="8" t="s">
        <v>446</v>
      </c>
      <c r="O20" s="6">
        <v>65.583297729492188</v>
      </c>
      <c r="P20" s="6">
        <v>65.583297729492188</v>
      </c>
      <c r="Q20" s="7">
        <v>17</v>
      </c>
      <c r="R20" s="7">
        <v>65</v>
      </c>
    </row>
    <row r="21" spans="1:18">
      <c r="A21" s="5" t="s">
        <v>51</v>
      </c>
      <c r="B21" s="5" t="s">
        <v>346</v>
      </c>
      <c r="C21" s="5" t="s">
        <v>447</v>
      </c>
      <c r="D21" s="5" t="s">
        <v>448</v>
      </c>
      <c r="E21" s="5" t="s">
        <v>449</v>
      </c>
      <c r="F21" s="7">
        <v>20011867</v>
      </c>
      <c r="G21" s="5" t="s">
        <v>450</v>
      </c>
      <c r="H21" s="5" t="s">
        <v>451</v>
      </c>
      <c r="I21" s="5" t="s">
        <v>452</v>
      </c>
      <c r="J21" s="6">
        <v>1</v>
      </c>
      <c r="K21" s="5" t="s">
        <v>453</v>
      </c>
      <c r="L21" s="5" t="s">
        <v>454</v>
      </c>
      <c r="M21" s="8" t="s">
        <v>455</v>
      </c>
      <c r="N21" s="8" t="s">
        <v>456</v>
      </c>
      <c r="O21" s="6">
        <v>59.833301544189453</v>
      </c>
      <c r="P21" s="6">
        <v>42.416698455810547</v>
      </c>
      <c r="Q21" s="7">
        <v>13</v>
      </c>
      <c r="R21" s="7">
        <v>3</v>
      </c>
    </row>
    <row r="22" spans="1:18">
      <c r="A22" s="5" t="s">
        <v>51</v>
      </c>
      <c r="B22" s="5" t="s">
        <v>346</v>
      </c>
      <c r="C22" s="5" t="s">
        <v>457</v>
      </c>
      <c r="D22" s="5" t="s">
        <v>458</v>
      </c>
      <c r="E22" s="5" t="s">
        <v>459</v>
      </c>
      <c r="F22" s="7">
        <v>18002405</v>
      </c>
      <c r="G22" s="5" t="s">
        <v>460</v>
      </c>
      <c r="H22" s="5" t="s">
        <v>351</v>
      </c>
      <c r="I22" s="5" t="s">
        <v>369</v>
      </c>
      <c r="J22" s="6">
        <v>1</v>
      </c>
      <c r="K22" s="5" t="s">
        <v>461</v>
      </c>
      <c r="L22" s="5" t="s">
        <v>462</v>
      </c>
      <c r="M22" s="8" t="s">
        <v>463</v>
      </c>
      <c r="N22" s="8" t="s">
        <v>259</v>
      </c>
      <c r="O22" s="6">
        <v>55.166698455810547</v>
      </c>
      <c r="P22" s="6">
        <v>53.75</v>
      </c>
      <c r="Q22" s="7">
        <v>17</v>
      </c>
      <c r="R22" s="7">
        <v>56</v>
      </c>
    </row>
    <row r="23" spans="1:18">
      <c r="A23" s="5" t="s">
        <v>51</v>
      </c>
      <c r="B23" s="5" t="s">
        <v>346</v>
      </c>
      <c r="C23" s="5" t="s">
        <v>464</v>
      </c>
      <c r="D23" s="5" t="s">
        <v>464</v>
      </c>
      <c r="E23" s="5" t="s">
        <v>465</v>
      </c>
      <c r="F23" s="5" t="s">
        <v>49</v>
      </c>
      <c r="G23" s="5" t="s">
        <v>466</v>
      </c>
      <c r="H23" s="5" t="s">
        <v>467</v>
      </c>
      <c r="I23" s="5" t="s">
        <v>468</v>
      </c>
      <c r="J23" s="6">
        <v>1</v>
      </c>
      <c r="K23" s="5" t="s">
        <v>469</v>
      </c>
      <c r="L23" s="5" t="s">
        <v>470</v>
      </c>
      <c r="M23" s="8" t="s">
        <v>471</v>
      </c>
      <c r="N23" s="8" t="s">
        <v>472</v>
      </c>
      <c r="O23" s="6">
        <v>45</v>
      </c>
      <c r="P23" s="6">
        <v>41.083301544189453</v>
      </c>
      <c r="Q23" s="7">
        <v>13</v>
      </c>
      <c r="R23" s="7">
        <v>22</v>
      </c>
    </row>
    <row r="24" spans="1:18">
      <c r="A24" s="5" t="s">
        <v>51</v>
      </c>
      <c r="B24" s="5" t="s">
        <v>346</v>
      </c>
      <c r="C24" s="5" t="s">
        <v>473</v>
      </c>
      <c r="D24" s="5" t="s">
        <v>474</v>
      </c>
      <c r="E24" s="5" t="s">
        <v>475</v>
      </c>
      <c r="F24" s="7">
        <v>18003586</v>
      </c>
      <c r="G24" s="5" t="s">
        <v>476</v>
      </c>
      <c r="H24" s="5" t="s">
        <v>351</v>
      </c>
      <c r="I24" s="5" t="s">
        <v>369</v>
      </c>
      <c r="J24" s="6">
        <v>1</v>
      </c>
      <c r="K24" s="5" t="s">
        <v>477</v>
      </c>
      <c r="L24" s="5" t="s">
        <v>478</v>
      </c>
      <c r="M24" s="8" t="s">
        <v>479</v>
      </c>
      <c r="N24" s="8" t="s">
        <v>480</v>
      </c>
      <c r="O24" s="6">
        <v>32.166698455810547</v>
      </c>
      <c r="P24" s="6">
        <v>17.58329963684082</v>
      </c>
      <c r="Q24" s="7">
        <v>4</v>
      </c>
      <c r="R24" s="7">
        <v>0</v>
      </c>
    </row>
    <row r="25" spans="1:18">
      <c r="A25" s="5" t="s">
        <v>51</v>
      </c>
      <c r="B25" s="5" t="s">
        <v>346</v>
      </c>
      <c r="C25" s="5" t="s">
        <v>481</v>
      </c>
      <c r="D25" s="5" t="s">
        <v>482</v>
      </c>
      <c r="E25" s="5" t="s">
        <v>384</v>
      </c>
      <c r="F25" s="7">
        <v>20035141</v>
      </c>
      <c r="G25" s="5" t="s">
        <v>385</v>
      </c>
      <c r="H25" s="5" t="s">
        <v>351</v>
      </c>
      <c r="I25" s="5" t="s">
        <v>369</v>
      </c>
      <c r="J25" s="6">
        <v>1</v>
      </c>
      <c r="K25" s="5" t="s">
        <v>483</v>
      </c>
      <c r="L25" s="5" t="s">
        <v>484</v>
      </c>
      <c r="M25" s="8" t="s">
        <v>485</v>
      </c>
      <c r="N25" s="8" t="s">
        <v>486</v>
      </c>
      <c r="O25" s="6">
        <v>28.58329963684082</v>
      </c>
      <c r="P25" s="6">
        <v>28.58329963684082</v>
      </c>
      <c r="Q25" s="7">
        <v>4</v>
      </c>
      <c r="R25" s="7">
        <v>30</v>
      </c>
    </row>
    <row r="26" spans="1:18">
      <c r="A26" s="5" t="s">
        <v>51</v>
      </c>
      <c r="B26" s="5" t="s">
        <v>346</v>
      </c>
      <c r="C26" s="5" t="s">
        <v>487</v>
      </c>
      <c r="D26" s="5" t="s">
        <v>458</v>
      </c>
      <c r="E26" s="5" t="s">
        <v>488</v>
      </c>
      <c r="F26" s="7">
        <v>20014439</v>
      </c>
      <c r="G26" s="5" t="s">
        <v>489</v>
      </c>
      <c r="H26" s="5" t="s">
        <v>451</v>
      </c>
      <c r="I26" s="5" t="s">
        <v>452</v>
      </c>
      <c r="J26" s="6">
        <v>1</v>
      </c>
      <c r="K26" s="5" t="s">
        <v>490</v>
      </c>
      <c r="L26" s="5" t="s">
        <v>491</v>
      </c>
      <c r="M26" s="8" t="s">
        <v>492</v>
      </c>
      <c r="N26" s="8" t="s">
        <v>493</v>
      </c>
      <c r="O26" s="6">
        <v>17.66670036315918</v>
      </c>
      <c r="P26" s="6">
        <v>15.75</v>
      </c>
      <c r="Q26" s="7">
        <v>4</v>
      </c>
      <c r="R26" s="7">
        <v>1</v>
      </c>
    </row>
    <row r="27" spans="1:18">
      <c r="A27" s="5" t="s">
        <v>51</v>
      </c>
      <c r="B27" s="5" t="s">
        <v>346</v>
      </c>
      <c r="C27" s="5" t="s">
        <v>494</v>
      </c>
      <c r="D27" s="5" t="s">
        <v>495</v>
      </c>
      <c r="E27" s="5" t="s">
        <v>496</v>
      </c>
      <c r="F27" s="7">
        <v>18003931</v>
      </c>
      <c r="G27" s="5" t="s">
        <v>497</v>
      </c>
      <c r="H27" s="5" t="s">
        <v>351</v>
      </c>
      <c r="I27" s="5" t="s">
        <v>352</v>
      </c>
      <c r="J27" s="6">
        <v>1</v>
      </c>
      <c r="K27" s="5" t="s">
        <v>498</v>
      </c>
      <c r="L27" s="5" t="s">
        <v>499</v>
      </c>
      <c r="M27" s="8" t="s">
        <v>500</v>
      </c>
      <c r="N27" s="8" t="s">
        <v>501</v>
      </c>
      <c r="O27" s="6">
        <v>17.08329963684082</v>
      </c>
      <c r="P27" s="6">
        <v>17.08329963684082</v>
      </c>
      <c r="Q27" s="7">
        <v>18</v>
      </c>
      <c r="R27" s="7">
        <v>73</v>
      </c>
    </row>
    <row r="28" spans="1:18">
      <c r="A28" s="5" t="s">
        <v>51</v>
      </c>
      <c r="B28" s="5" t="s">
        <v>346</v>
      </c>
      <c r="C28" s="5" t="s">
        <v>502</v>
      </c>
      <c r="D28" s="5" t="s">
        <v>406</v>
      </c>
      <c r="E28" s="5" t="s">
        <v>503</v>
      </c>
      <c r="F28" s="7">
        <v>20032639</v>
      </c>
      <c r="G28" s="5" t="s">
        <v>504</v>
      </c>
      <c r="H28" s="5" t="s">
        <v>351</v>
      </c>
      <c r="I28" s="5" t="s">
        <v>369</v>
      </c>
      <c r="J28" s="6">
        <v>1</v>
      </c>
      <c r="K28" s="5" t="s">
        <v>478</v>
      </c>
      <c r="L28" s="5" t="s">
        <v>505</v>
      </c>
      <c r="M28" s="8" t="s">
        <v>506</v>
      </c>
      <c r="N28" s="8" t="s">
        <v>507</v>
      </c>
      <c r="O28" s="6">
        <v>14.91670036315918</v>
      </c>
      <c r="P28" s="6">
        <v>14.91670036315918</v>
      </c>
      <c r="Q28" s="7">
        <v>4</v>
      </c>
      <c r="R28" s="7">
        <v>0</v>
      </c>
    </row>
    <row r="29" spans="1:18">
      <c r="A29" s="5" t="s">
        <v>51</v>
      </c>
      <c r="B29" s="5" t="s">
        <v>346</v>
      </c>
      <c r="C29" s="5" t="s">
        <v>508</v>
      </c>
      <c r="D29" s="5" t="s">
        <v>508</v>
      </c>
      <c r="E29" s="5" t="s">
        <v>509</v>
      </c>
      <c r="F29" s="7">
        <v>30000893</v>
      </c>
      <c r="G29" s="5" t="s">
        <v>510</v>
      </c>
      <c r="H29" s="5" t="s">
        <v>433</v>
      </c>
      <c r="I29" s="5" t="s">
        <v>434</v>
      </c>
      <c r="J29" s="6">
        <v>1</v>
      </c>
      <c r="K29" s="5" t="s">
        <v>511</v>
      </c>
      <c r="L29" s="5" t="s">
        <v>512</v>
      </c>
      <c r="M29" s="8" t="s">
        <v>513</v>
      </c>
      <c r="N29" s="8" t="s">
        <v>265</v>
      </c>
      <c r="O29" s="6">
        <v>14.08329963684082</v>
      </c>
      <c r="P29" s="6">
        <v>14.08329963684082</v>
      </c>
      <c r="Q29" s="7">
        <v>2</v>
      </c>
      <c r="R29" s="7">
        <v>22</v>
      </c>
    </row>
    <row r="30" spans="1:18">
      <c r="A30" s="5" t="s">
        <v>51</v>
      </c>
      <c r="B30" s="5" t="s">
        <v>346</v>
      </c>
      <c r="C30" s="5" t="s">
        <v>514</v>
      </c>
      <c r="D30" s="5" t="s">
        <v>514</v>
      </c>
      <c r="E30" s="5" t="s">
        <v>515</v>
      </c>
      <c r="F30" s="7">
        <v>30000894</v>
      </c>
      <c r="G30" s="5" t="s">
        <v>516</v>
      </c>
      <c r="H30" s="5" t="s">
        <v>433</v>
      </c>
      <c r="I30" s="5" t="s">
        <v>434</v>
      </c>
      <c r="J30" s="6">
        <v>1</v>
      </c>
      <c r="K30" s="5" t="s">
        <v>517</v>
      </c>
      <c r="L30" s="5" t="s">
        <v>518</v>
      </c>
      <c r="M30" s="8" t="s">
        <v>519</v>
      </c>
      <c r="N30" s="8" t="s">
        <v>96</v>
      </c>
      <c r="O30" s="6">
        <v>13.83329963684082</v>
      </c>
      <c r="P30" s="6">
        <v>12.41670036315918</v>
      </c>
      <c r="Q30" s="7">
        <v>9</v>
      </c>
      <c r="R30" s="7">
        <v>40</v>
      </c>
    </row>
    <row r="31" spans="1:18">
      <c r="A31" s="5" t="s">
        <v>51</v>
      </c>
      <c r="B31" s="5" t="s">
        <v>346</v>
      </c>
      <c r="C31" s="5" t="s">
        <v>520</v>
      </c>
      <c r="D31" s="5" t="s">
        <v>366</v>
      </c>
      <c r="E31" s="5" t="s">
        <v>521</v>
      </c>
      <c r="F31" s="7">
        <v>18003758</v>
      </c>
      <c r="G31" s="5" t="s">
        <v>522</v>
      </c>
      <c r="H31" s="5" t="s">
        <v>351</v>
      </c>
      <c r="I31" s="5" t="s">
        <v>352</v>
      </c>
      <c r="J31" s="6">
        <v>1</v>
      </c>
      <c r="K31" s="5" t="s">
        <v>523</v>
      </c>
      <c r="L31" s="5" t="s">
        <v>524</v>
      </c>
      <c r="M31" s="8" t="s">
        <v>525</v>
      </c>
      <c r="N31" s="8" t="s">
        <v>526</v>
      </c>
      <c r="O31" s="6">
        <v>6.1666998863220215</v>
      </c>
      <c r="P31" s="6">
        <v>6.1666998863220215</v>
      </c>
      <c r="Q31" s="7">
        <v>1</v>
      </c>
      <c r="R31" s="7">
        <v>1</v>
      </c>
    </row>
    <row r="32" spans="1:18">
      <c r="A32" s="5" t="s">
        <v>51</v>
      </c>
      <c r="B32" s="5" t="s">
        <v>346</v>
      </c>
      <c r="C32" s="5" t="s">
        <v>527</v>
      </c>
      <c r="D32" s="5" t="s">
        <v>358</v>
      </c>
      <c r="E32" s="5" t="s">
        <v>528</v>
      </c>
      <c r="F32" s="7">
        <v>20014475</v>
      </c>
      <c r="G32" s="5" t="s">
        <v>529</v>
      </c>
      <c r="H32" s="5" t="s">
        <v>451</v>
      </c>
      <c r="I32" s="5" t="s">
        <v>452</v>
      </c>
      <c r="J32" s="6">
        <v>1</v>
      </c>
      <c r="K32" s="5" t="s">
        <v>530</v>
      </c>
      <c r="L32" s="5" t="s">
        <v>531</v>
      </c>
      <c r="M32" s="8" t="s">
        <v>532</v>
      </c>
      <c r="N32" s="8" t="s">
        <v>533</v>
      </c>
      <c r="O32" s="6">
        <v>5.5833001136779785</v>
      </c>
      <c r="P32" s="6">
        <v>5.5833001136779785</v>
      </c>
      <c r="Q32" s="7">
        <v>2</v>
      </c>
      <c r="R32" s="7">
        <v>1</v>
      </c>
    </row>
    <row r="33" spans="1:18">
      <c r="A33" s="5" t="s">
        <v>51</v>
      </c>
      <c r="B33" s="5" t="s">
        <v>346</v>
      </c>
      <c r="C33" s="5" t="s">
        <v>534</v>
      </c>
      <c r="D33" s="5" t="s">
        <v>534</v>
      </c>
      <c r="E33" s="5" t="s">
        <v>535</v>
      </c>
      <c r="F33" s="7">
        <v>30001050</v>
      </c>
      <c r="G33" s="5" t="s">
        <v>536</v>
      </c>
      <c r="H33" s="5" t="s">
        <v>433</v>
      </c>
      <c r="I33" s="5" t="s">
        <v>434</v>
      </c>
      <c r="J33" s="6">
        <v>1</v>
      </c>
      <c r="K33" s="5" t="s">
        <v>537</v>
      </c>
      <c r="L33" s="5" t="s">
        <v>538</v>
      </c>
      <c r="M33" s="8" t="s">
        <v>539</v>
      </c>
      <c r="N33" s="8" t="s">
        <v>540</v>
      </c>
      <c r="O33" s="6">
        <v>4.4166998863220215</v>
      </c>
      <c r="P33" s="6">
        <v>4.4166998863220215</v>
      </c>
      <c r="Q33" s="7">
        <v>7</v>
      </c>
      <c r="R33" s="7">
        <v>19</v>
      </c>
    </row>
    <row r="34" spans="1:18">
      <c r="A34" s="5" t="s">
        <v>51</v>
      </c>
      <c r="B34" s="5" t="s">
        <v>346</v>
      </c>
      <c r="C34" s="5" t="s">
        <v>541</v>
      </c>
      <c r="D34" s="5" t="s">
        <v>458</v>
      </c>
      <c r="E34" s="5" t="s">
        <v>542</v>
      </c>
      <c r="F34" s="7">
        <v>20010241</v>
      </c>
      <c r="G34" s="5" t="s">
        <v>543</v>
      </c>
      <c r="H34" s="5" t="s">
        <v>351</v>
      </c>
      <c r="I34" s="5" t="s">
        <v>352</v>
      </c>
      <c r="J34" s="6">
        <v>1</v>
      </c>
      <c r="K34" s="5" t="s">
        <v>544</v>
      </c>
      <c r="L34" s="5" t="s">
        <v>545</v>
      </c>
      <c r="M34" s="8" t="s">
        <v>546</v>
      </c>
      <c r="N34" s="8" t="s">
        <v>547</v>
      </c>
      <c r="O34" s="6">
        <v>4.25</v>
      </c>
      <c r="P34" s="6">
        <v>4.25</v>
      </c>
      <c r="Q34" s="7">
        <v>5</v>
      </c>
      <c r="R34" s="7">
        <v>24</v>
      </c>
    </row>
    <row r="35" spans="1:18">
      <c r="A35" s="5" t="s">
        <v>51</v>
      </c>
      <c r="B35" s="5" t="s">
        <v>346</v>
      </c>
      <c r="C35" s="5" t="s">
        <v>548</v>
      </c>
      <c r="D35" s="5" t="s">
        <v>391</v>
      </c>
      <c r="E35" s="5" t="s">
        <v>549</v>
      </c>
      <c r="F35" s="7">
        <v>18003264</v>
      </c>
      <c r="G35" s="5" t="s">
        <v>550</v>
      </c>
      <c r="H35" s="5" t="s">
        <v>351</v>
      </c>
      <c r="I35" s="5" t="s">
        <v>352</v>
      </c>
      <c r="J35" s="6">
        <v>1</v>
      </c>
      <c r="K35" s="5" t="s">
        <v>551</v>
      </c>
      <c r="L35" s="5" t="s">
        <v>552</v>
      </c>
      <c r="M35" s="8" t="s">
        <v>553</v>
      </c>
      <c r="N35" s="8" t="s">
        <v>554</v>
      </c>
      <c r="O35" s="6">
        <v>4.1666998863220215</v>
      </c>
      <c r="P35" s="6">
        <v>4.1666998863220215</v>
      </c>
      <c r="Q35" s="7">
        <v>2</v>
      </c>
      <c r="R35" s="7">
        <v>9</v>
      </c>
    </row>
    <row r="36" spans="1:18">
      <c r="A36" s="5" t="s">
        <v>51</v>
      </c>
      <c r="B36" s="5" t="s">
        <v>346</v>
      </c>
      <c r="C36" s="5" t="s">
        <v>555</v>
      </c>
      <c r="D36" s="5" t="s">
        <v>458</v>
      </c>
      <c r="E36" s="5" t="s">
        <v>556</v>
      </c>
      <c r="F36" s="7">
        <v>18002127</v>
      </c>
      <c r="G36" s="5" t="s">
        <v>557</v>
      </c>
      <c r="H36" s="5" t="s">
        <v>351</v>
      </c>
      <c r="I36" s="5" t="s">
        <v>558</v>
      </c>
      <c r="J36" s="6">
        <v>1</v>
      </c>
      <c r="K36" s="5" t="s">
        <v>559</v>
      </c>
      <c r="L36" s="5" t="s">
        <v>560</v>
      </c>
      <c r="M36" s="8" t="s">
        <v>561</v>
      </c>
      <c r="N36" s="8" t="s">
        <v>265</v>
      </c>
      <c r="O36" s="6">
        <v>4.0833001136779785</v>
      </c>
      <c r="P36" s="6">
        <v>4.0833001136779785</v>
      </c>
      <c r="Q36" s="7">
        <v>4</v>
      </c>
      <c r="R36" s="7">
        <v>3</v>
      </c>
    </row>
    <row r="37" spans="1:18">
      <c r="A37" s="5" t="s">
        <v>51</v>
      </c>
      <c r="B37" s="5" t="s">
        <v>346</v>
      </c>
      <c r="C37" s="5" t="s">
        <v>562</v>
      </c>
      <c r="D37" s="5" t="s">
        <v>562</v>
      </c>
      <c r="E37" s="5" t="s">
        <v>563</v>
      </c>
      <c r="F37" s="7">
        <v>30104115</v>
      </c>
      <c r="G37" s="5" t="s">
        <v>564</v>
      </c>
      <c r="H37" s="5" t="s">
        <v>467</v>
      </c>
      <c r="I37" s="5" t="s">
        <v>468</v>
      </c>
      <c r="J37" s="6">
        <v>1</v>
      </c>
      <c r="K37" s="5" t="s">
        <v>565</v>
      </c>
      <c r="L37" s="5" t="s">
        <v>566</v>
      </c>
      <c r="M37" s="8" t="s">
        <v>567</v>
      </c>
      <c r="N37" s="8" t="s">
        <v>88</v>
      </c>
      <c r="O37" s="6">
        <v>3.9166998863220215</v>
      </c>
      <c r="P37" s="6">
        <v>2.6666998863220215</v>
      </c>
      <c r="Q37" s="7">
        <v>3</v>
      </c>
      <c r="R37" s="7">
        <v>36</v>
      </c>
    </row>
    <row r="38" spans="1:18">
      <c r="A38" s="5" t="s">
        <v>51</v>
      </c>
      <c r="B38" s="5" t="s">
        <v>346</v>
      </c>
      <c r="C38" s="5" t="s">
        <v>568</v>
      </c>
      <c r="D38" s="5" t="s">
        <v>568</v>
      </c>
      <c r="E38" s="5" t="s">
        <v>569</v>
      </c>
      <c r="F38" s="7">
        <v>20010927</v>
      </c>
      <c r="G38" s="5" t="s">
        <v>570</v>
      </c>
      <c r="H38" s="5" t="s">
        <v>571</v>
      </c>
      <c r="I38" s="5" t="s">
        <v>572</v>
      </c>
      <c r="J38" s="6">
        <v>1</v>
      </c>
      <c r="K38" s="5" t="s">
        <v>573</v>
      </c>
      <c r="L38" s="5" t="s">
        <v>574</v>
      </c>
      <c r="M38" s="8" t="s">
        <v>575</v>
      </c>
      <c r="N38" s="8" t="s">
        <v>576</v>
      </c>
      <c r="O38" s="6">
        <v>3.4166998863220215</v>
      </c>
      <c r="P38" s="6">
        <v>3.4166998863220215</v>
      </c>
      <c r="Q38" s="7">
        <v>1</v>
      </c>
      <c r="R38" s="7">
        <v>9</v>
      </c>
    </row>
    <row r="39" spans="1:18">
      <c r="A39" s="5" t="s">
        <v>51</v>
      </c>
      <c r="B39" s="5" t="s">
        <v>346</v>
      </c>
      <c r="C39" s="5" t="s">
        <v>577</v>
      </c>
      <c r="D39" s="5" t="s">
        <v>578</v>
      </c>
      <c r="E39" s="5" t="s">
        <v>579</v>
      </c>
      <c r="F39" s="7">
        <v>18003804</v>
      </c>
      <c r="G39" s="5" t="s">
        <v>580</v>
      </c>
      <c r="H39" s="5" t="s">
        <v>351</v>
      </c>
      <c r="I39" s="5" t="s">
        <v>352</v>
      </c>
      <c r="J39" s="6">
        <v>1</v>
      </c>
      <c r="K39" s="5" t="s">
        <v>581</v>
      </c>
      <c r="L39" s="5" t="s">
        <v>582</v>
      </c>
      <c r="M39" s="8" t="s">
        <v>583</v>
      </c>
      <c r="N39" s="8" t="s">
        <v>486</v>
      </c>
      <c r="O39" s="6">
        <v>2.5</v>
      </c>
      <c r="P39" s="6">
        <v>2.5</v>
      </c>
      <c r="Q39" s="7">
        <v>2</v>
      </c>
      <c r="R39" s="7">
        <v>1</v>
      </c>
    </row>
    <row r="40" spans="1:18">
      <c r="A40" s="5" t="s">
        <v>51</v>
      </c>
      <c r="B40" s="5" t="s">
        <v>346</v>
      </c>
      <c r="C40" s="5" t="s">
        <v>584</v>
      </c>
      <c r="D40" s="5" t="s">
        <v>585</v>
      </c>
      <c r="E40" s="5" t="s">
        <v>586</v>
      </c>
      <c r="F40" s="7">
        <v>18003188</v>
      </c>
      <c r="G40" s="5" t="s">
        <v>587</v>
      </c>
      <c r="H40" s="5" t="s">
        <v>351</v>
      </c>
      <c r="I40" s="5" t="s">
        <v>369</v>
      </c>
      <c r="J40" s="6">
        <v>1</v>
      </c>
      <c r="K40" s="5" t="s">
        <v>588</v>
      </c>
      <c r="L40" s="5" t="s">
        <v>589</v>
      </c>
      <c r="M40" s="8" t="s">
        <v>590</v>
      </c>
      <c r="N40" s="8" t="s">
        <v>540</v>
      </c>
      <c r="O40" s="6">
        <v>2.4166998863220215</v>
      </c>
      <c r="P40" s="6">
        <v>2.4166998863220215</v>
      </c>
      <c r="Q40" s="7">
        <v>2</v>
      </c>
      <c r="R40" s="7">
        <v>12</v>
      </c>
    </row>
    <row r="41" spans="1:18">
      <c r="A41" s="5" t="s">
        <v>51</v>
      </c>
      <c r="B41" s="5" t="s">
        <v>346</v>
      </c>
      <c r="C41" s="5" t="s">
        <v>591</v>
      </c>
      <c r="D41" s="5" t="s">
        <v>49</v>
      </c>
      <c r="E41" s="5" t="s">
        <v>592</v>
      </c>
      <c r="F41" s="7">
        <v>20026895</v>
      </c>
      <c r="G41" s="5" t="s">
        <v>580</v>
      </c>
      <c r="H41" s="5" t="s">
        <v>351</v>
      </c>
      <c r="I41" s="5" t="s">
        <v>369</v>
      </c>
      <c r="J41" s="6">
        <v>1</v>
      </c>
      <c r="K41" s="5" t="s">
        <v>593</v>
      </c>
      <c r="L41" s="5" t="s">
        <v>444</v>
      </c>
      <c r="M41" s="8" t="s">
        <v>594</v>
      </c>
      <c r="N41" s="8" t="s">
        <v>547</v>
      </c>
      <c r="O41" s="6">
        <v>1.916700005531311</v>
      </c>
      <c r="P41" s="6">
        <v>1.916700005531311</v>
      </c>
      <c r="Q41" s="7">
        <v>1</v>
      </c>
      <c r="R41" s="7">
        <v>12</v>
      </c>
    </row>
    <row r="42" spans="1:18">
      <c r="A42" s="5" t="s">
        <v>51</v>
      </c>
      <c r="B42" s="5" t="s">
        <v>346</v>
      </c>
      <c r="C42" s="5" t="s">
        <v>595</v>
      </c>
      <c r="D42" s="5" t="s">
        <v>596</v>
      </c>
      <c r="E42" s="5" t="s">
        <v>597</v>
      </c>
      <c r="F42" s="7">
        <v>20014182</v>
      </c>
      <c r="G42" s="5" t="s">
        <v>598</v>
      </c>
      <c r="H42" s="5" t="s">
        <v>451</v>
      </c>
      <c r="I42" s="5" t="s">
        <v>452</v>
      </c>
      <c r="J42" s="6">
        <v>0</v>
      </c>
      <c r="K42" s="5" t="s">
        <v>599</v>
      </c>
      <c r="L42" s="5" t="s">
        <v>599</v>
      </c>
      <c r="M42" s="8" t="s">
        <v>288</v>
      </c>
      <c r="N42" s="8" t="s">
        <v>288</v>
      </c>
      <c r="O42" s="6">
        <v>0</v>
      </c>
      <c r="P42" s="6">
        <v>0</v>
      </c>
      <c r="Q42" s="7">
        <v>0</v>
      </c>
      <c r="R42" s="7">
        <v>1</v>
      </c>
    </row>
    <row r="45" spans="1:18">
      <c r="A45" s="27" t="s">
        <v>600</v>
      </c>
      <c r="B45" s="28"/>
      <c r="C45" s="28"/>
      <c r="D45" s="28"/>
      <c r="E45" s="28"/>
    </row>
    <row r="46" spans="1:18">
      <c r="A46" s="4" t="s">
        <v>339</v>
      </c>
      <c r="B46" s="4" t="s">
        <v>316</v>
      </c>
      <c r="C46" s="4" t="s">
        <v>124</v>
      </c>
      <c r="D46" s="4" t="s">
        <v>601</v>
      </c>
      <c r="E46" s="4" t="s">
        <v>131</v>
      </c>
    </row>
    <row r="47" spans="1:18">
      <c r="A47" s="5" t="s">
        <v>602</v>
      </c>
      <c r="B47" s="7">
        <v>31</v>
      </c>
      <c r="C47" s="7">
        <v>399</v>
      </c>
      <c r="D47" s="8" t="s">
        <v>603</v>
      </c>
      <c r="E47" s="6">
        <v>1900.9169921875</v>
      </c>
    </row>
    <row r="48" spans="1:18">
      <c r="A48" s="5" t="s">
        <v>604</v>
      </c>
      <c r="B48" s="7">
        <v>2</v>
      </c>
      <c r="C48" s="7">
        <v>16</v>
      </c>
      <c r="D48" s="8" t="s">
        <v>605</v>
      </c>
      <c r="E48" s="6">
        <v>48.916599273681641</v>
      </c>
    </row>
    <row r="50" spans="1:16">
      <c r="A50" s="27" t="s">
        <v>606</v>
      </c>
      <c r="B50" s="28"/>
      <c r="C50" s="28"/>
      <c r="D50" s="28"/>
      <c r="E50" s="28"/>
    </row>
    <row r="51" spans="1:16">
      <c r="A51" s="4" t="s">
        <v>340</v>
      </c>
      <c r="B51" s="4" t="s">
        <v>316</v>
      </c>
      <c r="C51" s="4" t="s">
        <v>124</v>
      </c>
      <c r="D51" s="4" t="s">
        <v>601</v>
      </c>
      <c r="E51" s="4" t="s">
        <v>131</v>
      </c>
    </row>
    <row r="52" spans="1:16">
      <c r="A52" s="5" t="s">
        <v>572</v>
      </c>
      <c r="B52" s="7">
        <v>23</v>
      </c>
      <c r="C52" s="7">
        <v>334</v>
      </c>
      <c r="D52" s="8" t="s">
        <v>607</v>
      </c>
      <c r="E52" s="6">
        <v>1651.000732421875</v>
      </c>
    </row>
    <row r="53" spans="1:16">
      <c r="A53" s="5" t="s">
        <v>434</v>
      </c>
      <c r="B53" s="7">
        <v>4</v>
      </c>
      <c r="C53" s="7">
        <v>30</v>
      </c>
      <c r="D53" s="8" t="s">
        <v>608</v>
      </c>
      <c r="E53" s="6">
        <v>97.999702453613281</v>
      </c>
    </row>
    <row r="54" spans="1:16">
      <c r="A54" s="5" t="s">
        <v>609</v>
      </c>
      <c r="B54" s="7">
        <v>3</v>
      </c>
      <c r="C54" s="7">
        <v>19</v>
      </c>
      <c r="D54" s="8" t="s">
        <v>206</v>
      </c>
      <c r="E54" s="6">
        <v>83.083396911621094</v>
      </c>
    </row>
    <row r="55" spans="1:16">
      <c r="A55" s="5" t="s">
        <v>425</v>
      </c>
      <c r="B55" s="7">
        <v>1</v>
      </c>
      <c r="C55" s="7">
        <v>16</v>
      </c>
      <c r="D55" s="8" t="s">
        <v>610</v>
      </c>
      <c r="E55" s="6">
        <v>68.833297729492188</v>
      </c>
    </row>
    <row r="56" spans="1:16">
      <c r="A56" s="5" t="s">
        <v>468</v>
      </c>
      <c r="B56" s="7">
        <v>2</v>
      </c>
      <c r="C56" s="7">
        <v>16</v>
      </c>
      <c r="D56" s="8" t="s">
        <v>605</v>
      </c>
      <c r="E56" s="6">
        <v>48.916599273681641</v>
      </c>
    </row>
    <row r="59" spans="1:16">
      <c r="A59" s="27" t="s">
        <v>611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>
      <c r="A60" s="4" t="s">
        <v>62</v>
      </c>
      <c r="B60" s="4" t="s">
        <v>63</v>
      </c>
      <c r="C60" s="4" t="s">
        <v>339</v>
      </c>
      <c r="D60" s="4" t="s">
        <v>316</v>
      </c>
      <c r="E60" s="4" t="s">
        <v>124</v>
      </c>
      <c r="F60" s="4" t="s">
        <v>123</v>
      </c>
      <c r="G60" s="4" t="s">
        <v>317</v>
      </c>
      <c r="H60" s="4" t="s">
        <v>318</v>
      </c>
      <c r="I60" s="4" t="s">
        <v>612</v>
      </c>
      <c r="J60" s="4" t="s">
        <v>613</v>
      </c>
      <c r="K60" s="4" t="s">
        <v>134</v>
      </c>
      <c r="L60" s="4" t="s">
        <v>614</v>
      </c>
      <c r="M60" s="4" t="s">
        <v>8</v>
      </c>
      <c r="N60" s="4" t="s">
        <v>9</v>
      </c>
      <c r="O60" s="4" t="s">
        <v>10</v>
      </c>
      <c r="P60" s="4" t="s">
        <v>131</v>
      </c>
    </row>
    <row r="61" spans="1:16">
      <c r="A61" s="5" t="s">
        <v>346</v>
      </c>
      <c r="B61" s="7">
        <v>13</v>
      </c>
      <c r="C61" s="5" t="s">
        <v>602</v>
      </c>
      <c r="D61" s="7">
        <v>31</v>
      </c>
      <c r="E61" s="7">
        <v>399</v>
      </c>
      <c r="F61" s="6">
        <v>1</v>
      </c>
      <c r="G61" s="8" t="s">
        <v>329</v>
      </c>
      <c r="H61" s="8" t="s">
        <v>330</v>
      </c>
      <c r="I61" s="8" t="s">
        <v>615</v>
      </c>
      <c r="J61" s="8" t="s">
        <v>603</v>
      </c>
      <c r="K61" s="7">
        <v>13</v>
      </c>
      <c r="L61" s="6">
        <v>10.5</v>
      </c>
      <c r="M61" s="7">
        <v>100</v>
      </c>
      <c r="N61" s="7">
        <v>54</v>
      </c>
      <c r="O61" s="7">
        <v>81</v>
      </c>
      <c r="P61" s="6">
        <v>1900.9169921875</v>
      </c>
    </row>
    <row r="62" spans="1:16">
      <c r="A62" s="5" t="s">
        <v>346</v>
      </c>
      <c r="B62" s="7">
        <v>13</v>
      </c>
      <c r="C62" s="5" t="s">
        <v>604</v>
      </c>
      <c r="D62" s="7">
        <v>2</v>
      </c>
      <c r="E62" s="7">
        <v>16</v>
      </c>
      <c r="F62" s="6">
        <v>1</v>
      </c>
      <c r="G62" s="8" t="s">
        <v>616</v>
      </c>
      <c r="H62" s="8" t="s">
        <v>330</v>
      </c>
      <c r="I62" s="8" t="s">
        <v>617</v>
      </c>
      <c r="J62" s="8" t="s">
        <v>605</v>
      </c>
      <c r="K62" s="7">
        <v>1</v>
      </c>
      <c r="L62" s="6">
        <v>1</v>
      </c>
      <c r="M62" s="7">
        <v>8</v>
      </c>
      <c r="N62" s="7">
        <v>8</v>
      </c>
      <c r="O62" s="7">
        <v>8</v>
      </c>
      <c r="P62" s="6">
        <v>48.916599273681641</v>
      </c>
    </row>
    <row r="64" spans="1:16">
      <c r="A64" s="27" t="s">
        <v>618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>
      <c r="A65" s="4" t="s">
        <v>62</v>
      </c>
      <c r="B65" s="4" t="s">
        <v>63</v>
      </c>
      <c r="C65" s="4" t="s">
        <v>340</v>
      </c>
      <c r="D65" s="4" t="s">
        <v>316</v>
      </c>
      <c r="E65" s="4" t="s">
        <v>124</v>
      </c>
      <c r="F65" s="4" t="s">
        <v>123</v>
      </c>
      <c r="G65" s="4" t="s">
        <v>317</v>
      </c>
      <c r="H65" s="4" t="s">
        <v>318</v>
      </c>
      <c r="I65" s="4" t="s">
        <v>612</v>
      </c>
      <c r="J65" s="4" t="s">
        <v>613</v>
      </c>
      <c r="K65" s="4" t="s">
        <v>134</v>
      </c>
      <c r="L65" s="4" t="s">
        <v>614</v>
      </c>
      <c r="M65" s="4" t="s">
        <v>8</v>
      </c>
      <c r="N65" s="4" t="s">
        <v>9</v>
      </c>
      <c r="O65" s="4" t="s">
        <v>10</v>
      </c>
      <c r="P65" s="4" t="s">
        <v>131</v>
      </c>
    </row>
    <row r="66" spans="1:16">
      <c r="A66" s="5" t="s">
        <v>346</v>
      </c>
      <c r="B66" s="7">
        <v>13</v>
      </c>
      <c r="C66" s="5" t="s">
        <v>572</v>
      </c>
      <c r="D66" s="7">
        <v>23</v>
      </c>
      <c r="E66" s="7">
        <v>334</v>
      </c>
      <c r="F66" s="6">
        <v>1</v>
      </c>
      <c r="G66" s="8" t="s">
        <v>329</v>
      </c>
      <c r="H66" s="8" t="s">
        <v>330</v>
      </c>
      <c r="I66" s="8" t="s">
        <v>619</v>
      </c>
      <c r="J66" s="8" t="s">
        <v>607</v>
      </c>
      <c r="K66" s="7">
        <v>12</v>
      </c>
      <c r="L66" s="6">
        <v>8.8999996185302734</v>
      </c>
      <c r="M66" s="7">
        <v>92</v>
      </c>
      <c r="N66" s="7">
        <v>31</v>
      </c>
      <c r="O66" s="7">
        <v>68</v>
      </c>
      <c r="P66" s="6">
        <v>1651.000732421875</v>
      </c>
    </row>
    <row r="67" spans="1:16">
      <c r="A67" s="5" t="s">
        <v>346</v>
      </c>
      <c r="B67" s="7">
        <v>13</v>
      </c>
      <c r="C67" s="5" t="s">
        <v>434</v>
      </c>
      <c r="D67" s="7">
        <v>4</v>
      </c>
      <c r="E67" s="7">
        <v>30</v>
      </c>
      <c r="F67" s="6">
        <v>1</v>
      </c>
      <c r="G67" s="8" t="s">
        <v>620</v>
      </c>
      <c r="H67" s="8" t="s">
        <v>330</v>
      </c>
      <c r="I67" s="8" t="s">
        <v>621</v>
      </c>
      <c r="J67" s="8" t="s">
        <v>608</v>
      </c>
      <c r="K67" s="7">
        <v>3</v>
      </c>
      <c r="L67" s="6">
        <v>1.2999999523162842</v>
      </c>
      <c r="M67" s="7">
        <v>23</v>
      </c>
      <c r="N67" s="7">
        <v>0</v>
      </c>
      <c r="O67" s="7">
        <v>10</v>
      </c>
      <c r="P67" s="6">
        <v>97.999702453613281</v>
      </c>
    </row>
    <row r="68" spans="1:16">
      <c r="A68" s="5" t="s">
        <v>346</v>
      </c>
      <c r="B68" s="7">
        <v>13</v>
      </c>
      <c r="C68" s="5" t="s">
        <v>609</v>
      </c>
      <c r="D68" s="7">
        <v>3</v>
      </c>
      <c r="E68" s="7">
        <v>19</v>
      </c>
      <c r="F68" s="6">
        <v>1</v>
      </c>
      <c r="G68" s="8" t="s">
        <v>622</v>
      </c>
      <c r="H68" s="8" t="s">
        <v>280</v>
      </c>
      <c r="I68" s="8" t="s">
        <v>623</v>
      </c>
      <c r="J68" s="8" t="s">
        <v>206</v>
      </c>
      <c r="K68" s="7">
        <v>1</v>
      </c>
      <c r="L68" s="6">
        <v>1</v>
      </c>
      <c r="M68" s="7">
        <v>8</v>
      </c>
      <c r="N68" s="7">
        <v>8</v>
      </c>
      <c r="O68" s="7">
        <v>8</v>
      </c>
      <c r="P68" s="6">
        <v>83.083396911621094</v>
      </c>
    </row>
    <row r="69" spans="1:16">
      <c r="A69" s="5" t="s">
        <v>346</v>
      </c>
      <c r="B69" s="7">
        <v>13</v>
      </c>
      <c r="C69" s="5" t="s">
        <v>425</v>
      </c>
      <c r="D69" s="7">
        <v>1</v>
      </c>
      <c r="E69" s="7">
        <v>16</v>
      </c>
      <c r="F69" s="6">
        <v>1</v>
      </c>
      <c r="G69" s="8" t="s">
        <v>624</v>
      </c>
      <c r="H69" s="8" t="s">
        <v>625</v>
      </c>
      <c r="I69" s="8" t="s">
        <v>626</v>
      </c>
      <c r="J69" s="8" t="s">
        <v>610</v>
      </c>
      <c r="K69" s="7">
        <v>1</v>
      </c>
      <c r="L69" s="6">
        <v>1</v>
      </c>
      <c r="M69" s="7">
        <v>8</v>
      </c>
      <c r="N69" s="7">
        <v>8</v>
      </c>
      <c r="O69" s="7">
        <v>8</v>
      </c>
      <c r="P69" s="6">
        <v>68.833297729492188</v>
      </c>
    </row>
    <row r="70" spans="1:16">
      <c r="A70" s="5" t="s">
        <v>346</v>
      </c>
      <c r="B70" s="7">
        <v>13</v>
      </c>
      <c r="C70" s="5" t="s">
        <v>468</v>
      </c>
      <c r="D70" s="7">
        <v>2</v>
      </c>
      <c r="E70" s="7">
        <v>16</v>
      </c>
      <c r="F70" s="6">
        <v>1</v>
      </c>
      <c r="G70" s="8" t="s">
        <v>616</v>
      </c>
      <c r="H70" s="8" t="s">
        <v>330</v>
      </c>
      <c r="I70" s="8" t="s">
        <v>617</v>
      </c>
      <c r="J70" s="8" t="s">
        <v>605</v>
      </c>
      <c r="K70" s="7">
        <v>1</v>
      </c>
      <c r="L70" s="6">
        <v>1</v>
      </c>
      <c r="M70" s="7">
        <v>8</v>
      </c>
      <c r="N70" s="7">
        <v>8</v>
      </c>
      <c r="O70" s="7">
        <v>8</v>
      </c>
      <c r="P70" s="6">
        <v>48.916599273681641</v>
      </c>
    </row>
    <row r="73" spans="1:16">
      <c r="A73" s="27" t="s">
        <v>627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</row>
    <row r="74" spans="1:16">
      <c r="A74" s="4" t="s">
        <v>0</v>
      </c>
      <c r="B74" s="4" t="s">
        <v>62</v>
      </c>
      <c r="C74" s="4" t="s">
        <v>628</v>
      </c>
      <c r="D74" s="4" t="s">
        <v>629</v>
      </c>
      <c r="E74" s="4" t="s">
        <v>630</v>
      </c>
      <c r="F74" s="4" t="s">
        <v>631</v>
      </c>
      <c r="G74" s="4" t="s">
        <v>632</v>
      </c>
      <c r="H74" s="4" t="s">
        <v>334</v>
      </c>
      <c r="I74" s="4" t="s">
        <v>633</v>
      </c>
      <c r="J74" s="4" t="s">
        <v>337</v>
      </c>
      <c r="K74" s="4" t="s">
        <v>339</v>
      </c>
      <c r="L74" s="4" t="s">
        <v>340</v>
      </c>
    </row>
    <row r="77" spans="1:16">
      <c r="A77" s="27" t="s">
        <v>634</v>
      </c>
      <c r="B77" s="28"/>
      <c r="C77" s="28"/>
    </row>
    <row r="78" spans="1:16">
      <c r="A78" s="4" t="s">
        <v>62</v>
      </c>
      <c r="B78" s="4" t="s">
        <v>63</v>
      </c>
      <c r="C78" s="4" t="s">
        <v>635</v>
      </c>
    </row>
  </sheetData>
  <mergeCells count="8">
    <mergeCell ref="A64:P64"/>
    <mergeCell ref="A73:L73"/>
    <mergeCell ref="A77:C77"/>
    <mergeCell ref="A2:W2"/>
    <mergeCell ref="A7:R7"/>
    <mergeCell ref="A45:E45"/>
    <mergeCell ref="A50:E50"/>
    <mergeCell ref="A59:P59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7"/>
  <sheetViews>
    <sheetView workbookViewId="0">
      <pane ySplit="1" topLeftCell="A2" activePane="bottomLeft" state="frozen"/>
      <selection pane="bottomLeft"/>
    </sheetView>
  </sheetViews>
  <sheetFormatPr baseColWidth="10" defaultColWidth="9" defaultRowHeight="15.75"/>
  <cols>
    <col min="1" max="1" width="15.375" customWidth="1"/>
    <col min="2" max="2" width="9.125" customWidth="1"/>
    <col min="3" max="3" width="10.5" customWidth="1"/>
    <col min="4" max="4" width="9.875" customWidth="1"/>
    <col min="5" max="5" width="7.375" customWidth="1"/>
    <col min="6" max="6" width="13.375" customWidth="1"/>
    <col min="7" max="7" width="12" customWidth="1"/>
    <col min="8" max="8" width="12.5" customWidth="1"/>
    <col min="9" max="9" width="12.375" customWidth="1"/>
    <col min="10" max="10" width="19.5" customWidth="1"/>
    <col min="11" max="11" width="5.25" customWidth="1"/>
    <col min="12" max="12" width="14.25" customWidth="1"/>
    <col min="13" max="13" width="14.375" customWidth="1"/>
    <col min="14" max="14" width="23.5" customWidth="1"/>
    <col min="15" max="15" width="22.75" customWidth="1"/>
    <col min="16" max="16" width="22.25" customWidth="1"/>
    <col min="17" max="17" width="22.5" customWidth="1"/>
    <col min="18" max="18" width="11.25" customWidth="1"/>
    <col min="19" max="19" width="14.625" customWidth="1"/>
    <col min="20" max="20" width="15.625" customWidth="1"/>
    <col min="21" max="21" width="19" customWidth="1"/>
    <col min="22" max="22" width="15" customWidth="1"/>
    <col min="23" max="23" width="13.875" customWidth="1"/>
  </cols>
  <sheetData>
    <row r="1" spans="1:23">
      <c r="A1" s="12" t="s">
        <v>314</v>
      </c>
      <c r="B1" s="12" t="str">
        <f>HYPERLINK("#A"&amp;MATCH("Top Feature Usage By Users",A:A,0),"Top Feature Usage By Users")</f>
        <v>Top Feature Usage By Users</v>
      </c>
      <c r="C1" s="12" t="str">
        <f>HYPERLINK("#A"&amp;MATCH("Usage By Region (All Features)",A:A,0),"Usage By Region (All Features)")</f>
        <v>Usage By Region (All Features)</v>
      </c>
      <c r="D1" s="12" t="str">
        <f>HYPERLINK("#A"&amp;MATCH("Usage By Department (All Features)",A:A,0),"Usage By Department (All Features)")</f>
        <v>Usage By Department (All Features)</v>
      </c>
      <c r="E1" s="12" t="str">
        <f>HYPERLINK("#A"&amp;MATCH("Feature Usage By Region",A:A,0),"Feature Usage By Region")</f>
        <v>Feature Usage By Region</v>
      </c>
      <c r="F1" s="12" t="str">
        <f>HYPERLINK("#A"&amp;MATCH("Feature Usage By Department",A:A,0),"Feature Usage By Department")</f>
        <v>Feature Usage By Department</v>
      </c>
      <c r="G1" s="12" t="str">
        <f>HYPERLINK("#A"&amp;MATCH("Feature Denials",A:A,0),"Feature Denials")</f>
        <v>Feature Denials</v>
      </c>
      <c r="H1" s="12" t="str">
        <f>HYPERLINK("#A"&amp;MATCH("Unused Features",A:A,0),"Unused Features")</f>
        <v>Unused Features</v>
      </c>
    </row>
    <row r="2" spans="1:23">
      <c r="A2" s="27" t="s">
        <v>315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>
      <c r="A3" s="4" t="s">
        <v>62</v>
      </c>
      <c r="B3" s="4" t="s">
        <v>63</v>
      </c>
      <c r="C3" s="4" t="s">
        <v>316</v>
      </c>
      <c r="D3" s="4" t="s">
        <v>124</v>
      </c>
      <c r="E3" s="4" t="s">
        <v>5</v>
      </c>
      <c r="F3" s="4" t="s">
        <v>123</v>
      </c>
      <c r="G3" s="4" t="s">
        <v>317</v>
      </c>
      <c r="H3" s="4" t="s">
        <v>318</v>
      </c>
      <c r="I3" s="4" t="s">
        <v>319</v>
      </c>
      <c r="J3" s="4" t="s">
        <v>13</v>
      </c>
      <c r="K3" s="4" t="s">
        <v>134</v>
      </c>
      <c r="L3" s="4" t="s">
        <v>320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325</v>
      </c>
      <c r="R3" s="4" t="s">
        <v>131</v>
      </c>
      <c r="S3" s="4" t="s">
        <v>326</v>
      </c>
      <c r="T3" s="4" t="s">
        <v>132</v>
      </c>
      <c r="U3" s="4" t="s">
        <v>133</v>
      </c>
      <c r="V3" s="4" t="s">
        <v>327</v>
      </c>
      <c r="W3" s="4" t="s">
        <v>328</v>
      </c>
    </row>
    <row r="4" spans="1:23">
      <c r="A4" s="14" t="str">
        <f>HYPERLINK("#A"&amp;MATCH("Pool_MSC_Campus",A6:A65536,0)+5,"Pool_MSC_Campus")</f>
        <v>Pool_MSC_Campus</v>
      </c>
      <c r="B4" s="7">
        <v>2571</v>
      </c>
      <c r="C4" s="7">
        <v>21</v>
      </c>
      <c r="D4" s="7">
        <v>1384</v>
      </c>
      <c r="E4" s="7">
        <v>28</v>
      </c>
      <c r="F4" s="6">
        <v>150.5</v>
      </c>
      <c r="G4" s="8" t="s">
        <v>636</v>
      </c>
      <c r="H4" s="8" t="s">
        <v>330</v>
      </c>
      <c r="I4" s="8" t="s">
        <v>259</v>
      </c>
      <c r="J4" s="8" t="s">
        <v>637</v>
      </c>
      <c r="K4" s="7">
        <v>1404</v>
      </c>
      <c r="L4" s="7">
        <v>0</v>
      </c>
      <c r="M4" s="7">
        <v>1404</v>
      </c>
      <c r="N4" s="7">
        <v>0</v>
      </c>
      <c r="O4" s="6">
        <v>54.599998474121094</v>
      </c>
      <c r="P4" s="6">
        <v>19.600000381469727</v>
      </c>
      <c r="Q4" s="6">
        <v>36.400001525878906</v>
      </c>
      <c r="R4" s="7">
        <v>91716</v>
      </c>
      <c r="S4" s="7">
        <v>80126</v>
      </c>
      <c r="T4" s="5" t="s">
        <v>49</v>
      </c>
      <c r="U4" s="7">
        <v>0</v>
      </c>
      <c r="V4" s="5" t="s">
        <v>49</v>
      </c>
      <c r="W4" s="5" t="s">
        <v>49</v>
      </c>
    </row>
    <row r="7" spans="1:23">
      <c r="A7" s="27" t="s">
        <v>333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23">
      <c r="A8" s="4" t="s">
        <v>0</v>
      </c>
      <c r="B8" s="4" t="s">
        <v>62</v>
      </c>
      <c r="C8" s="4" t="s">
        <v>334</v>
      </c>
      <c r="D8" s="4" t="s">
        <v>335</v>
      </c>
      <c r="E8" s="4" t="s">
        <v>336</v>
      </c>
      <c r="F8" s="4" t="s">
        <v>337</v>
      </c>
      <c r="G8" s="4" t="s">
        <v>338</v>
      </c>
      <c r="H8" s="4" t="s">
        <v>339</v>
      </c>
      <c r="I8" s="4" t="s">
        <v>340</v>
      </c>
      <c r="J8" s="4" t="s">
        <v>123</v>
      </c>
      <c r="K8" s="4" t="s">
        <v>341</v>
      </c>
      <c r="L8" s="4" t="s">
        <v>342</v>
      </c>
      <c r="M8" s="4" t="s">
        <v>13</v>
      </c>
      <c r="N8" s="4" t="s">
        <v>343</v>
      </c>
      <c r="O8" s="4" t="s">
        <v>131</v>
      </c>
      <c r="P8" s="4" t="s">
        <v>326</v>
      </c>
      <c r="Q8" s="4" t="s">
        <v>344</v>
      </c>
      <c r="R8" s="4" t="s">
        <v>345</v>
      </c>
    </row>
    <row r="9" spans="1:23">
      <c r="A9" s="5" t="s">
        <v>47</v>
      </c>
      <c r="B9" s="5" t="s">
        <v>638</v>
      </c>
      <c r="C9" s="5" t="s">
        <v>390</v>
      </c>
      <c r="D9" s="5" t="s">
        <v>391</v>
      </c>
      <c r="E9" s="5" t="s">
        <v>392</v>
      </c>
      <c r="F9" s="7">
        <v>18003521</v>
      </c>
      <c r="G9" s="5" t="s">
        <v>393</v>
      </c>
      <c r="H9" s="5" t="s">
        <v>351</v>
      </c>
      <c r="I9" s="5" t="s">
        <v>369</v>
      </c>
      <c r="J9" s="6">
        <v>87.5</v>
      </c>
      <c r="K9" s="5" t="s">
        <v>639</v>
      </c>
      <c r="L9" s="5" t="s">
        <v>640</v>
      </c>
      <c r="M9" s="8" t="s">
        <v>641</v>
      </c>
      <c r="N9" s="8" t="s">
        <v>642</v>
      </c>
      <c r="O9" s="6">
        <v>15049.8330078125</v>
      </c>
      <c r="P9" s="6">
        <v>14241.3330078125</v>
      </c>
      <c r="Q9" s="7">
        <v>91</v>
      </c>
      <c r="R9" s="7">
        <v>1</v>
      </c>
    </row>
    <row r="10" spans="1:23">
      <c r="A10" s="5" t="s">
        <v>47</v>
      </c>
      <c r="B10" s="5" t="s">
        <v>638</v>
      </c>
      <c r="C10" s="5" t="s">
        <v>643</v>
      </c>
      <c r="D10" s="5" t="s">
        <v>421</v>
      </c>
      <c r="E10" s="5" t="s">
        <v>644</v>
      </c>
      <c r="F10" s="7">
        <v>13501088</v>
      </c>
      <c r="G10" s="5" t="s">
        <v>645</v>
      </c>
      <c r="H10" s="5" t="s">
        <v>351</v>
      </c>
      <c r="I10" s="5" t="s">
        <v>352</v>
      </c>
      <c r="J10" s="6">
        <v>169</v>
      </c>
      <c r="K10" s="5" t="s">
        <v>646</v>
      </c>
      <c r="L10" s="5" t="s">
        <v>647</v>
      </c>
      <c r="M10" s="8" t="s">
        <v>648</v>
      </c>
      <c r="N10" s="8" t="s">
        <v>649</v>
      </c>
      <c r="O10" s="6">
        <v>13622.4169921875</v>
      </c>
      <c r="P10" s="6">
        <v>13485.1669921875</v>
      </c>
      <c r="Q10" s="7">
        <v>147</v>
      </c>
      <c r="R10" s="7">
        <v>4</v>
      </c>
    </row>
    <row r="11" spans="1:23">
      <c r="A11" s="5" t="s">
        <v>47</v>
      </c>
      <c r="B11" s="5" t="s">
        <v>638</v>
      </c>
      <c r="C11" s="5" t="s">
        <v>650</v>
      </c>
      <c r="D11" s="5" t="s">
        <v>421</v>
      </c>
      <c r="E11" s="5" t="s">
        <v>651</v>
      </c>
      <c r="F11" s="7">
        <v>18003108</v>
      </c>
      <c r="G11" s="5" t="s">
        <v>652</v>
      </c>
      <c r="H11" s="5" t="s">
        <v>351</v>
      </c>
      <c r="I11" s="5" t="s">
        <v>369</v>
      </c>
      <c r="J11" s="6">
        <v>87.099998474121094</v>
      </c>
      <c r="K11" s="5" t="s">
        <v>653</v>
      </c>
      <c r="L11" s="5" t="s">
        <v>654</v>
      </c>
      <c r="M11" s="8" t="s">
        <v>655</v>
      </c>
      <c r="N11" s="8" t="s">
        <v>656</v>
      </c>
      <c r="O11" s="6">
        <v>8923.4169921875</v>
      </c>
      <c r="P11" s="6">
        <v>8730.9169921875</v>
      </c>
      <c r="Q11" s="7">
        <v>28</v>
      </c>
      <c r="R11" s="7">
        <v>0</v>
      </c>
    </row>
    <row r="12" spans="1:23">
      <c r="A12" s="5" t="s">
        <v>47</v>
      </c>
      <c r="B12" s="5" t="s">
        <v>638</v>
      </c>
      <c r="C12" s="5" t="s">
        <v>494</v>
      </c>
      <c r="D12" s="5" t="s">
        <v>495</v>
      </c>
      <c r="E12" s="5" t="s">
        <v>496</v>
      </c>
      <c r="F12" s="7">
        <v>18003931</v>
      </c>
      <c r="G12" s="5" t="s">
        <v>497</v>
      </c>
      <c r="H12" s="5" t="s">
        <v>351</v>
      </c>
      <c r="I12" s="5" t="s">
        <v>352</v>
      </c>
      <c r="J12" s="6">
        <v>80.199996948242188</v>
      </c>
      <c r="K12" s="5" t="s">
        <v>657</v>
      </c>
      <c r="L12" s="5" t="s">
        <v>658</v>
      </c>
      <c r="M12" s="8" t="s">
        <v>659</v>
      </c>
      <c r="N12" s="8" t="s">
        <v>660</v>
      </c>
      <c r="O12" s="6">
        <v>6760.16650390625</v>
      </c>
      <c r="P12" s="6">
        <v>6561.25</v>
      </c>
      <c r="Q12" s="7">
        <v>100</v>
      </c>
      <c r="R12" s="7">
        <v>0</v>
      </c>
    </row>
    <row r="13" spans="1:23">
      <c r="A13" s="5" t="s">
        <v>47</v>
      </c>
      <c r="B13" s="5" t="s">
        <v>638</v>
      </c>
      <c r="C13" s="5" t="s">
        <v>661</v>
      </c>
      <c r="D13" s="5" t="s">
        <v>495</v>
      </c>
      <c r="E13" s="5" t="s">
        <v>662</v>
      </c>
      <c r="F13" s="7">
        <v>18000139</v>
      </c>
      <c r="G13" s="5" t="s">
        <v>663</v>
      </c>
      <c r="H13" s="5" t="s">
        <v>351</v>
      </c>
      <c r="I13" s="5" t="s">
        <v>369</v>
      </c>
      <c r="J13" s="6">
        <v>176.39999389648437</v>
      </c>
      <c r="K13" s="5" t="s">
        <v>664</v>
      </c>
      <c r="L13" s="5" t="s">
        <v>665</v>
      </c>
      <c r="M13" s="8" t="s">
        <v>666</v>
      </c>
      <c r="N13" s="8" t="s">
        <v>547</v>
      </c>
      <c r="O13" s="6">
        <v>14102.8330078125</v>
      </c>
      <c r="P13" s="6">
        <v>5185.5</v>
      </c>
      <c r="Q13" s="7">
        <v>595</v>
      </c>
      <c r="R13" s="7">
        <v>12</v>
      </c>
    </row>
    <row r="14" spans="1:23">
      <c r="A14" s="5" t="s">
        <v>47</v>
      </c>
      <c r="B14" s="5" t="s">
        <v>638</v>
      </c>
      <c r="C14" s="5" t="s">
        <v>667</v>
      </c>
      <c r="D14" s="5" t="s">
        <v>406</v>
      </c>
      <c r="E14" s="5" t="s">
        <v>668</v>
      </c>
      <c r="F14" s="7">
        <v>20032911</v>
      </c>
      <c r="G14" s="5" t="s">
        <v>669</v>
      </c>
      <c r="H14" s="5" t="s">
        <v>351</v>
      </c>
      <c r="I14" s="5" t="s">
        <v>369</v>
      </c>
      <c r="J14" s="6">
        <v>160.80000305175781</v>
      </c>
      <c r="K14" s="5" t="s">
        <v>670</v>
      </c>
      <c r="L14" s="5" t="s">
        <v>671</v>
      </c>
      <c r="M14" s="8" t="s">
        <v>672</v>
      </c>
      <c r="N14" s="8" t="s">
        <v>673</v>
      </c>
      <c r="O14" s="6">
        <v>6294.83349609375</v>
      </c>
      <c r="P14" s="6">
        <v>6006.08349609375</v>
      </c>
      <c r="Q14" s="7">
        <v>126</v>
      </c>
      <c r="R14" s="7">
        <v>0</v>
      </c>
    </row>
    <row r="15" spans="1:23">
      <c r="A15" s="5" t="s">
        <v>47</v>
      </c>
      <c r="B15" s="5" t="s">
        <v>638</v>
      </c>
      <c r="C15" s="5" t="s">
        <v>674</v>
      </c>
      <c r="D15" s="5" t="s">
        <v>348</v>
      </c>
      <c r="E15" s="5" t="s">
        <v>675</v>
      </c>
      <c r="F15" s="7">
        <v>13501398</v>
      </c>
      <c r="G15" s="5" t="s">
        <v>676</v>
      </c>
      <c r="H15" s="5" t="s">
        <v>351</v>
      </c>
      <c r="I15" s="5" t="s">
        <v>369</v>
      </c>
      <c r="J15" s="6">
        <v>77</v>
      </c>
      <c r="K15" s="5" t="s">
        <v>677</v>
      </c>
      <c r="L15" s="5" t="s">
        <v>678</v>
      </c>
      <c r="M15" s="8" t="s">
        <v>679</v>
      </c>
      <c r="N15" s="8" t="s">
        <v>680</v>
      </c>
      <c r="O15" s="6">
        <v>4851</v>
      </c>
      <c r="P15" s="6">
        <v>4562.25</v>
      </c>
      <c r="Q15" s="7">
        <v>20</v>
      </c>
      <c r="R15" s="7">
        <v>1</v>
      </c>
    </row>
    <row r="16" spans="1:23">
      <c r="A16" s="5" t="s">
        <v>47</v>
      </c>
      <c r="B16" s="5" t="s">
        <v>638</v>
      </c>
      <c r="C16" s="5" t="s">
        <v>681</v>
      </c>
      <c r="D16" s="5" t="s">
        <v>348</v>
      </c>
      <c r="E16" s="5" t="s">
        <v>682</v>
      </c>
      <c r="F16" s="7">
        <v>20033590</v>
      </c>
      <c r="G16" s="5" t="s">
        <v>683</v>
      </c>
      <c r="H16" s="5" t="s">
        <v>351</v>
      </c>
      <c r="I16" s="5" t="s">
        <v>369</v>
      </c>
      <c r="J16" s="6">
        <v>82.400001525878906</v>
      </c>
      <c r="K16" s="5" t="s">
        <v>684</v>
      </c>
      <c r="L16" s="5" t="s">
        <v>531</v>
      </c>
      <c r="M16" s="8" t="s">
        <v>685</v>
      </c>
      <c r="N16" s="8" t="s">
        <v>594</v>
      </c>
      <c r="O16" s="6">
        <v>4762.75</v>
      </c>
      <c r="P16" s="6">
        <v>4762.75</v>
      </c>
      <c r="Q16" s="7">
        <v>32</v>
      </c>
      <c r="R16" s="7">
        <v>0</v>
      </c>
    </row>
    <row r="17" spans="1:18">
      <c r="A17" s="5" t="s">
        <v>47</v>
      </c>
      <c r="B17" s="5" t="s">
        <v>638</v>
      </c>
      <c r="C17" s="5" t="s">
        <v>555</v>
      </c>
      <c r="D17" s="5" t="s">
        <v>458</v>
      </c>
      <c r="E17" s="5" t="s">
        <v>556</v>
      </c>
      <c r="F17" s="7">
        <v>18002127</v>
      </c>
      <c r="G17" s="5" t="s">
        <v>557</v>
      </c>
      <c r="H17" s="5" t="s">
        <v>351</v>
      </c>
      <c r="I17" s="5" t="s">
        <v>558</v>
      </c>
      <c r="J17" s="6">
        <v>72.599998474121094</v>
      </c>
      <c r="K17" s="5" t="s">
        <v>686</v>
      </c>
      <c r="L17" s="5" t="s">
        <v>687</v>
      </c>
      <c r="M17" s="8" t="s">
        <v>688</v>
      </c>
      <c r="N17" s="8" t="s">
        <v>689</v>
      </c>
      <c r="O17" s="6">
        <v>4222.58349609375</v>
      </c>
      <c r="P17" s="6">
        <v>4222.58349609375</v>
      </c>
      <c r="Q17" s="7">
        <v>28</v>
      </c>
      <c r="R17" s="7">
        <v>0</v>
      </c>
    </row>
    <row r="18" spans="1:18">
      <c r="A18" s="5" t="s">
        <v>47</v>
      </c>
      <c r="B18" s="5" t="s">
        <v>638</v>
      </c>
      <c r="C18" s="5" t="s">
        <v>690</v>
      </c>
      <c r="D18" s="5" t="s">
        <v>391</v>
      </c>
      <c r="E18" s="5" t="s">
        <v>691</v>
      </c>
      <c r="F18" s="7">
        <v>20102434</v>
      </c>
      <c r="G18" s="5" t="s">
        <v>692</v>
      </c>
      <c r="H18" s="5" t="s">
        <v>693</v>
      </c>
      <c r="I18" s="5" t="s">
        <v>694</v>
      </c>
      <c r="J18" s="6">
        <v>77</v>
      </c>
      <c r="K18" s="5" t="s">
        <v>695</v>
      </c>
      <c r="L18" s="5" t="s">
        <v>696</v>
      </c>
      <c r="M18" s="8" t="s">
        <v>697</v>
      </c>
      <c r="N18" s="8" t="s">
        <v>698</v>
      </c>
      <c r="O18" s="6">
        <v>2752.75</v>
      </c>
      <c r="P18" s="6">
        <v>2528.166748046875</v>
      </c>
      <c r="Q18" s="7">
        <v>16</v>
      </c>
      <c r="R18" s="7">
        <v>0</v>
      </c>
    </row>
    <row r="19" spans="1:18">
      <c r="A19" s="5" t="s">
        <v>47</v>
      </c>
      <c r="B19" s="5" t="s">
        <v>638</v>
      </c>
      <c r="C19" s="5" t="s">
        <v>541</v>
      </c>
      <c r="D19" s="5" t="s">
        <v>458</v>
      </c>
      <c r="E19" s="5" t="s">
        <v>542</v>
      </c>
      <c r="F19" s="7">
        <v>20010241</v>
      </c>
      <c r="G19" s="5" t="s">
        <v>543</v>
      </c>
      <c r="H19" s="5" t="s">
        <v>351</v>
      </c>
      <c r="I19" s="5" t="s">
        <v>352</v>
      </c>
      <c r="J19" s="6">
        <v>171.89999389648437</v>
      </c>
      <c r="K19" s="5" t="s">
        <v>699</v>
      </c>
      <c r="L19" s="5" t="s">
        <v>700</v>
      </c>
      <c r="M19" s="8" t="s">
        <v>701</v>
      </c>
      <c r="N19" s="8" t="s">
        <v>702</v>
      </c>
      <c r="O19" s="6">
        <v>1769.666748046875</v>
      </c>
      <c r="P19" s="6">
        <v>1769.666748046875</v>
      </c>
      <c r="Q19" s="7">
        <v>26</v>
      </c>
      <c r="R19" s="7">
        <v>1</v>
      </c>
    </row>
    <row r="20" spans="1:18">
      <c r="A20" s="5" t="s">
        <v>47</v>
      </c>
      <c r="B20" s="5" t="s">
        <v>638</v>
      </c>
      <c r="C20" s="5" t="s">
        <v>703</v>
      </c>
      <c r="D20" s="5" t="s">
        <v>585</v>
      </c>
      <c r="E20" s="5" t="s">
        <v>704</v>
      </c>
      <c r="F20" s="7">
        <v>18003465</v>
      </c>
      <c r="G20" s="5" t="s">
        <v>705</v>
      </c>
      <c r="H20" s="5" t="s">
        <v>351</v>
      </c>
      <c r="I20" s="5" t="s">
        <v>369</v>
      </c>
      <c r="J20" s="6">
        <v>131.39999389648437</v>
      </c>
      <c r="K20" s="5" t="s">
        <v>706</v>
      </c>
      <c r="L20" s="5" t="s">
        <v>589</v>
      </c>
      <c r="M20" s="8" t="s">
        <v>230</v>
      </c>
      <c r="N20" s="8" t="s">
        <v>707</v>
      </c>
      <c r="O20" s="6">
        <v>1557.5</v>
      </c>
      <c r="P20" s="6">
        <v>1352.166748046875</v>
      </c>
      <c r="Q20" s="7">
        <v>18</v>
      </c>
      <c r="R20" s="7">
        <v>1</v>
      </c>
    </row>
    <row r="21" spans="1:18">
      <c r="A21" s="5" t="s">
        <v>47</v>
      </c>
      <c r="B21" s="5" t="s">
        <v>638</v>
      </c>
      <c r="C21" s="5" t="s">
        <v>708</v>
      </c>
      <c r="D21" s="5" t="s">
        <v>458</v>
      </c>
      <c r="E21" s="5" t="s">
        <v>709</v>
      </c>
      <c r="F21" s="7">
        <v>18003877</v>
      </c>
      <c r="G21" s="5" t="s">
        <v>710</v>
      </c>
      <c r="H21" s="5" t="s">
        <v>351</v>
      </c>
      <c r="I21" s="5" t="s">
        <v>352</v>
      </c>
      <c r="J21" s="6">
        <v>149.10000610351562</v>
      </c>
      <c r="K21" s="5" t="s">
        <v>711</v>
      </c>
      <c r="L21" s="5" t="s">
        <v>712</v>
      </c>
      <c r="M21" s="8" t="s">
        <v>713</v>
      </c>
      <c r="N21" s="8" t="s">
        <v>714</v>
      </c>
      <c r="O21" s="6">
        <v>1455.25</v>
      </c>
      <c r="P21" s="6">
        <v>1455.25</v>
      </c>
      <c r="Q21" s="7">
        <v>35</v>
      </c>
      <c r="R21" s="7">
        <v>3</v>
      </c>
    </row>
    <row r="22" spans="1:18">
      <c r="A22" s="5" t="s">
        <v>47</v>
      </c>
      <c r="B22" s="5" t="s">
        <v>638</v>
      </c>
      <c r="C22" s="5" t="s">
        <v>715</v>
      </c>
      <c r="D22" s="5" t="s">
        <v>716</v>
      </c>
      <c r="E22" s="5" t="s">
        <v>717</v>
      </c>
      <c r="F22" s="7">
        <v>20032370</v>
      </c>
      <c r="G22" s="5" t="s">
        <v>718</v>
      </c>
      <c r="H22" s="5" t="s">
        <v>351</v>
      </c>
      <c r="I22" s="5" t="s">
        <v>369</v>
      </c>
      <c r="J22" s="6">
        <v>77</v>
      </c>
      <c r="K22" s="5" t="s">
        <v>719</v>
      </c>
      <c r="L22" s="5" t="s">
        <v>720</v>
      </c>
      <c r="M22" s="8" t="s">
        <v>713</v>
      </c>
      <c r="N22" s="8" t="s">
        <v>404</v>
      </c>
      <c r="O22" s="6">
        <v>1244.833251953125</v>
      </c>
      <c r="P22" s="6">
        <v>1180.666748046875</v>
      </c>
      <c r="Q22" s="7">
        <v>10</v>
      </c>
      <c r="R22" s="7">
        <v>0</v>
      </c>
    </row>
    <row r="23" spans="1:18">
      <c r="A23" s="5" t="s">
        <v>47</v>
      </c>
      <c r="B23" s="5" t="s">
        <v>638</v>
      </c>
      <c r="C23" s="5" t="s">
        <v>357</v>
      </c>
      <c r="D23" s="5" t="s">
        <v>358</v>
      </c>
      <c r="E23" s="5" t="s">
        <v>359</v>
      </c>
      <c r="F23" s="7">
        <v>18003133</v>
      </c>
      <c r="G23" s="5" t="s">
        <v>360</v>
      </c>
      <c r="H23" s="5" t="s">
        <v>351</v>
      </c>
      <c r="I23" s="5" t="s">
        <v>352</v>
      </c>
      <c r="J23" s="6">
        <v>107</v>
      </c>
      <c r="K23" s="5" t="s">
        <v>721</v>
      </c>
      <c r="L23" s="5" t="s">
        <v>722</v>
      </c>
      <c r="M23" s="8" t="s">
        <v>519</v>
      </c>
      <c r="N23" s="8" t="s">
        <v>723</v>
      </c>
      <c r="O23" s="6">
        <v>1101.166748046875</v>
      </c>
      <c r="P23" s="6">
        <v>940.75</v>
      </c>
      <c r="Q23" s="7">
        <v>17</v>
      </c>
      <c r="R23" s="7">
        <v>3</v>
      </c>
    </row>
    <row r="24" spans="1:18">
      <c r="A24" s="5" t="s">
        <v>47</v>
      </c>
      <c r="B24" s="5" t="s">
        <v>638</v>
      </c>
      <c r="C24" s="5" t="s">
        <v>398</v>
      </c>
      <c r="D24" s="5" t="s">
        <v>383</v>
      </c>
      <c r="E24" s="5" t="s">
        <v>399</v>
      </c>
      <c r="F24" s="7">
        <v>18002101</v>
      </c>
      <c r="G24" s="5" t="s">
        <v>400</v>
      </c>
      <c r="H24" s="5" t="s">
        <v>351</v>
      </c>
      <c r="I24" s="5" t="s">
        <v>369</v>
      </c>
      <c r="J24" s="6">
        <v>77</v>
      </c>
      <c r="K24" s="5" t="s">
        <v>724</v>
      </c>
      <c r="L24" s="5" t="s">
        <v>725</v>
      </c>
      <c r="M24" s="8" t="s">
        <v>238</v>
      </c>
      <c r="N24" s="8" t="s">
        <v>726</v>
      </c>
      <c r="O24" s="6">
        <v>808.5</v>
      </c>
      <c r="P24" s="6">
        <v>808.5</v>
      </c>
      <c r="Q24" s="7">
        <v>4</v>
      </c>
      <c r="R24" s="7">
        <v>0</v>
      </c>
    </row>
    <row r="25" spans="1:18">
      <c r="A25" s="5" t="s">
        <v>47</v>
      </c>
      <c r="B25" s="5" t="s">
        <v>638</v>
      </c>
      <c r="C25" s="5" t="s">
        <v>727</v>
      </c>
      <c r="D25" s="5" t="s">
        <v>358</v>
      </c>
      <c r="E25" s="5" t="s">
        <v>728</v>
      </c>
      <c r="F25" s="7">
        <v>18002333</v>
      </c>
      <c r="G25" s="5" t="s">
        <v>729</v>
      </c>
      <c r="H25" s="5" t="s">
        <v>351</v>
      </c>
      <c r="I25" s="5" t="s">
        <v>352</v>
      </c>
      <c r="J25" s="6">
        <v>197.39999389648437</v>
      </c>
      <c r="K25" s="5" t="s">
        <v>730</v>
      </c>
      <c r="L25" s="5" t="s">
        <v>731</v>
      </c>
      <c r="M25" s="8" t="s">
        <v>732</v>
      </c>
      <c r="N25" s="8" t="s">
        <v>87</v>
      </c>
      <c r="O25" s="6">
        <v>1266.666748046875</v>
      </c>
      <c r="P25" s="6">
        <v>1183.333251953125</v>
      </c>
      <c r="Q25" s="7">
        <v>77</v>
      </c>
      <c r="R25" s="7">
        <v>1</v>
      </c>
    </row>
    <row r="26" spans="1:18">
      <c r="A26" s="5" t="s">
        <v>47</v>
      </c>
      <c r="B26" s="5" t="s">
        <v>638</v>
      </c>
      <c r="C26" s="5" t="s">
        <v>577</v>
      </c>
      <c r="D26" s="5" t="s">
        <v>578</v>
      </c>
      <c r="E26" s="5" t="s">
        <v>579</v>
      </c>
      <c r="F26" s="7">
        <v>18003804</v>
      </c>
      <c r="G26" s="5" t="s">
        <v>580</v>
      </c>
      <c r="H26" s="5" t="s">
        <v>351</v>
      </c>
      <c r="I26" s="5" t="s">
        <v>352</v>
      </c>
      <c r="J26" s="6">
        <v>200</v>
      </c>
      <c r="K26" s="5" t="s">
        <v>733</v>
      </c>
      <c r="L26" s="5" t="s">
        <v>734</v>
      </c>
      <c r="M26" s="8" t="s">
        <v>735</v>
      </c>
      <c r="N26" s="8" t="s">
        <v>689</v>
      </c>
      <c r="O26" s="6">
        <v>1070.833251953125</v>
      </c>
      <c r="P26" s="6">
        <v>1070.833251953125</v>
      </c>
      <c r="Q26" s="7">
        <v>3</v>
      </c>
      <c r="R26" s="7">
        <v>0</v>
      </c>
    </row>
    <row r="27" spans="1:18">
      <c r="A27" s="5" t="s">
        <v>47</v>
      </c>
      <c r="B27" s="5" t="s">
        <v>638</v>
      </c>
      <c r="C27" s="5" t="s">
        <v>548</v>
      </c>
      <c r="D27" s="5" t="s">
        <v>391</v>
      </c>
      <c r="E27" s="5" t="s">
        <v>549</v>
      </c>
      <c r="F27" s="7">
        <v>18003264</v>
      </c>
      <c r="G27" s="5" t="s">
        <v>550</v>
      </c>
      <c r="H27" s="5" t="s">
        <v>351</v>
      </c>
      <c r="I27" s="5" t="s">
        <v>352</v>
      </c>
      <c r="J27" s="6">
        <v>163.5</v>
      </c>
      <c r="K27" s="5" t="s">
        <v>736</v>
      </c>
      <c r="L27" s="5" t="s">
        <v>737</v>
      </c>
      <c r="M27" s="8" t="s">
        <v>738</v>
      </c>
      <c r="N27" s="8" t="s">
        <v>576</v>
      </c>
      <c r="O27" s="6">
        <v>65.75</v>
      </c>
      <c r="P27" s="6">
        <v>44.916698455810547</v>
      </c>
      <c r="Q27" s="7">
        <v>2</v>
      </c>
      <c r="R27" s="7">
        <v>0</v>
      </c>
    </row>
    <row r="28" spans="1:18">
      <c r="A28" s="5" t="s">
        <v>47</v>
      </c>
      <c r="B28" s="5" t="s">
        <v>638</v>
      </c>
      <c r="C28" s="5" t="s">
        <v>739</v>
      </c>
      <c r="D28" s="5" t="s">
        <v>585</v>
      </c>
      <c r="E28" s="5" t="s">
        <v>740</v>
      </c>
      <c r="F28" s="7">
        <v>13500937</v>
      </c>
      <c r="G28" s="5" t="s">
        <v>741</v>
      </c>
      <c r="H28" s="5" t="s">
        <v>351</v>
      </c>
      <c r="I28" s="5" t="s">
        <v>742</v>
      </c>
      <c r="J28" s="6">
        <v>163.5</v>
      </c>
      <c r="K28" s="5" t="s">
        <v>743</v>
      </c>
      <c r="L28" s="5" t="s">
        <v>744</v>
      </c>
      <c r="M28" s="8" t="s">
        <v>280</v>
      </c>
      <c r="N28" s="8" t="s">
        <v>745</v>
      </c>
      <c r="O28" s="6">
        <v>33.666698455810547</v>
      </c>
      <c r="P28" s="6">
        <v>33.666698455810547</v>
      </c>
      <c r="Q28" s="7">
        <v>2</v>
      </c>
      <c r="R28" s="7">
        <v>0</v>
      </c>
    </row>
    <row r="29" spans="1:18">
      <c r="A29" s="5" t="s">
        <v>47</v>
      </c>
      <c r="B29" s="5" t="s">
        <v>638</v>
      </c>
      <c r="C29" s="5" t="s">
        <v>746</v>
      </c>
      <c r="D29" s="5" t="s">
        <v>348</v>
      </c>
      <c r="E29" s="5" t="s">
        <v>747</v>
      </c>
      <c r="F29" s="7">
        <v>20003202</v>
      </c>
      <c r="G29" s="5" t="s">
        <v>748</v>
      </c>
      <c r="H29" s="5" t="s">
        <v>351</v>
      </c>
      <c r="I29" s="5" t="s">
        <v>352</v>
      </c>
      <c r="J29" s="6">
        <v>0</v>
      </c>
      <c r="K29" s="5" t="s">
        <v>749</v>
      </c>
      <c r="L29" s="5" t="s">
        <v>749</v>
      </c>
      <c r="M29" s="8" t="s">
        <v>288</v>
      </c>
      <c r="N29" s="8" t="s">
        <v>288</v>
      </c>
      <c r="O29" s="6">
        <v>0</v>
      </c>
      <c r="P29" s="6">
        <v>0</v>
      </c>
      <c r="Q29" s="7">
        <v>0</v>
      </c>
      <c r="R29" s="7">
        <v>1</v>
      </c>
    </row>
    <row r="32" spans="1:18">
      <c r="A32" s="27" t="s">
        <v>600</v>
      </c>
      <c r="B32" s="28"/>
      <c r="C32" s="28"/>
      <c r="D32" s="28"/>
      <c r="E32" s="28"/>
    </row>
    <row r="33" spans="1:16">
      <c r="A33" s="4" t="s">
        <v>339</v>
      </c>
      <c r="B33" s="4" t="s">
        <v>316</v>
      </c>
      <c r="C33" s="4" t="s">
        <v>124</v>
      </c>
      <c r="D33" s="4" t="s">
        <v>601</v>
      </c>
      <c r="E33" s="4" t="s">
        <v>131</v>
      </c>
    </row>
    <row r="34" spans="1:16">
      <c r="A34" s="5" t="s">
        <v>602</v>
      </c>
      <c r="B34" s="7">
        <v>20</v>
      </c>
      <c r="C34" s="7">
        <v>1377</v>
      </c>
      <c r="D34" s="8" t="s">
        <v>50</v>
      </c>
      <c r="E34" s="6">
        <v>91716.40625</v>
      </c>
    </row>
    <row r="36" spans="1:16">
      <c r="A36" s="27" t="s">
        <v>606</v>
      </c>
      <c r="B36" s="28"/>
      <c r="C36" s="28"/>
      <c r="D36" s="28"/>
      <c r="E36" s="28"/>
    </row>
    <row r="37" spans="1:16">
      <c r="A37" s="4" t="s">
        <v>340</v>
      </c>
      <c r="B37" s="4" t="s">
        <v>316</v>
      </c>
      <c r="C37" s="4" t="s">
        <v>124</v>
      </c>
      <c r="D37" s="4" t="s">
        <v>601</v>
      </c>
      <c r="E37" s="4" t="s">
        <v>131</v>
      </c>
    </row>
    <row r="38" spans="1:16">
      <c r="A38" s="5" t="s">
        <v>572</v>
      </c>
      <c r="B38" s="7">
        <v>19</v>
      </c>
      <c r="C38" s="7">
        <v>1361</v>
      </c>
      <c r="D38" s="8" t="s">
        <v>750</v>
      </c>
      <c r="E38" s="6">
        <v>88963.65625</v>
      </c>
    </row>
    <row r="39" spans="1:16">
      <c r="A39" s="5" t="s">
        <v>694</v>
      </c>
      <c r="B39" s="7">
        <v>1</v>
      </c>
      <c r="C39" s="7">
        <v>16</v>
      </c>
      <c r="D39" s="8" t="s">
        <v>220</v>
      </c>
      <c r="E39" s="6">
        <v>2752.75</v>
      </c>
    </row>
    <row r="42" spans="1:16">
      <c r="A42" s="27" t="s">
        <v>611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>
      <c r="A43" s="4" t="s">
        <v>62</v>
      </c>
      <c r="B43" s="4" t="s">
        <v>63</v>
      </c>
      <c r="C43" s="4" t="s">
        <v>339</v>
      </c>
      <c r="D43" s="4" t="s">
        <v>316</v>
      </c>
      <c r="E43" s="4" t="s">
        <v>124</v>
      </c>
      <c r="F43" s="4" t="s">
        <v>123</v>
      </c>
      <c r="G43" s="4" t="s">
        <v>317</v>
      </c>
      <c r="H43" s="4" t="s">
        <v>318</v>
      </c>
      <c r="I43" s="4" t="s">
        <v>612</v>
      </c>
      <c r="J43" s="4" t="s">
        <v>613</v>
      </c>
      <c r="K43" s="4" t="s">
        <v>134</v>
      </c>
      <c r="L43" s="4" t="s">
        <v>614</v>
      </c>
      <c r="M43" s="4" t="s">
        <v>8</v>
      </c>
      <c r="N43" s="4" t="s">
        <v>9</v>
      </c>
      <c r="O43" s="4" t="s">
        <v>10</v>
      </c>
      <c r="P43" s="4" t="s">
        <v>131</v>
      </c>
    </row>
    <row r="44" spans="1:16">
      <c r="A44" s="5" t="s">
        <v>638</v>
      </c>
      <c r="B44" s="7">
        <v>2571</v>
      </c>
      <c r="C44" s="5" t="s">
        <v>602</v>
      </c>
      <c r="D44" s="7">
        <v>20</v>
      </c>
      <c r="E44" s="7">
        <v>1377</v>
      </c>
      <c r="F44" s="6">
        <v>150.60000610351562</v>
      </c>
      <c r="G44" s="8" t="s">
        <v>636</v>
      </c>
      <c r="H44" s="8" t="s">
        <v>330</v>
      </c>
      <c r="I44" s="8" t="s">
        <v>259</v>
      </c>
      <c r="J44" s="8" t="s">
        <v>50</v>
      </c>
      <c r="K44" s="7">
        <v>1404</v>
      </c>
      <c r="L44" s="6">
        <v>935.0999755859375</v>
      </c>
      <c r="M44" s="7">
        <v>55</v>
      </c>
      <c r="N44" s="7">
        <v>20</v>
      </c>
      <c r="O44" s="7">
        <v>36</v>
      </c>
      <c r="P44" s="6">
        <v>91716.40625</v>
      </c>
    </row>
    <row r="46" spans="1:16">
      <c r="A46" s="27" t="s">
        <v>618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>
      <c r="A47" s="4" t="s">
        <v>62</v>
      </c>
      <c r="B47" s="4" t="s">
        <v>63</v>
      </c>
      <c r="C47" s="4" t="s">
        <v>340</v>
      </c>
      <c r="D47" s="4" t="s">
        <v>316</v>
      </c>
      <c r="E47" s="4" t="s">
        <v>124</v>
      </c>
      <c r="F47" s="4" t="s">
        <v>123</v>
      </c>
      <c r="G47" s="4" t="s">
        <v>317</v>
      </c>
      <c r="H47" s="4" t="s">
        <v>318</v>
      </c>
      <c r="I47" s="4" t="s">
        <v>612</v>
      </c>
      <c r="J47" s="4" t="s">
        <v>613</v>
      </c>
      <c r="K47" s="4" t="s">
        <v>134</v>
      </c>
      <c r="L47" s="4" t="s">
        <v>614</v>
      </c>
      <c r="M47" s="4" t="s">
        <v>8</v>
      </c>
      <c r="N47" s="4" t="s">
        <v>9</v>
      </c>
      <c r="O47" s="4" t="s">
        <v>10</v>
      </c>
      <c r="P47" s="4" t="s">
        <v>131</v>
      </c>
    </row>
    <row r="48" spans="1:16">
      <c r="A48" s="5" t="s">
        <v>638</v>
      </c>
      <c r="B48" s="7">
        <v>2571</v>
      </c>
      <c r="C48" s="5" t="s">
        <v>572</v>
      </c>
      <c r="D48" s="7">
        <v>19</v>
      </c>
      <c r="E48" s="7">
        <v>1361</v>
      </c>
      <c r="F48" s="6">
        <v>151.39999389648437</v>
      </c>
      <c r="G48" s="8" t="s">
        <v>636</v>
      </c>
      <c r="H48" s="8" t="s">
        <v>330</v>
      </c>
      <c r="I48" s="8" t="s">
        <v>262</v>
      </c>
      <c r="J48" s="8" t="s">
        <v>750</v>
      </c>
      <c r="K48" s="7">
        <v>1404</v>
      </c>
      <c r="L48" s="6">
        <v>925.5</v>
      </c>
      <c r="M48" s="7">
        <v>55</v>
      </c>
      <c r="N48" s="7">
        <v>20</v>
      </c>
      <c r="O48" s="7">
        <v>36</v>
      </c>
      <c r="P48" s="6">
        <v>88963.65625</v>
      </c>
    </row>
    <row r="49" spans="1:16">
      <c r="A49" s="5" t="s">
        <v>638</v>
      </c>
      <c r="B49" s="7">
        <v>2571</v>
      </c>
      <c r="C49" s="5" t="s">
        <v>694</v>
      </c>
      <c r="D49" s="7">
        <v>1</v>
      </c>
      <c r="E49" s="7">
        <v>16</v>
      </c>
      <c r="F49" s="6">
        <v>77</v>
      </c>
      <c r="G49" s="8" t="s">
        <v>751</v>
      </c>
      <c r="H49" s="8" t="s">
        <v>330</v>
      </c>
      <c r="I49" s="8" t="s">
        <v>698</v>
      </c>
      <c r="J49" s="8" t="s">
        <v>220</v>
      </c>
      <c r="K49" s="7">
        <v>154</v>
      </c>
      <c r="L49" s="6">
        <v>121</v>
      </c>
      <c r="M49" s="7">
        <v>6</v>
      </c>
      <c r="N49" s="7">
        <v>3</v>
      </c>
      <c r="O49" s="7">
        <v>5</v>
      </c>
      <c r="P49" s="6">
        <v>2752.75</v>
      </c>
    </row>
    <row r="52" spans="1:16">
      <c r="A52" s="27" t="s">
        <v>627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</row>
    <row r="53" spans="1:16">
      <c r="A53" s="4" t="s">
        <v>0</v>
      </c>
      <c r="B53" s="4" t="s">
        <v>62</v>
      </c>
      <c r="C53" s="4" t="s">
        <v>628</v>
      </c>
      <c r="D53" s="4" t="s">
        <v>629</v>
      </c>
      <c r="E53" s="4" t="s">
        <v>630</v>
      </c>
      <c r="F53" s="4" t="s">
        <v>631</v>
      </c>
      <c r="G53" s="4" t="s">
        <v>632</v>
      </c>
      <c r="H53" s="4" t="s">
        <v>334</v>
      </c>
      <c r="I53" s="4" t="s">
        <v>633</v>
      </c>
      <c r="J53" s="4" t="s">
        <v>337</v>
      </c>
      <c r="K53" s="4" t="s">
        <v>339</v>
      </c>
      <c r="L53" s="4" t="s">
        <v>340</v>
      </c>
    </row>
    <row r="56" spans="1:16">
      <c r="A56" s="27" t="s">
        <v>634</v>
      </c>
      <c r="B56" s="28"/>
      <c r="C56" s="28"/>
    </row>
    <row r="57" spans="1:16">
      <c r="A57" s="4" t="s">
        <v>62</v>
      </c>
      <c r="B57" s="4" t="s">
        <v>63</v>
      </c>
      <c r="C57" s="4" t="s">
        <v>635</v>
      </c>
    </row>
  </sheetData>
  <mergeCells count="8">
    <mergeCell ref="A46:P46"/>
    <mergeCell ref="A52:L52"/>
    <mergeCell ref="A56:C56"/>
    <mergeCell ref="A2:W2"/>
    <mergeCell ref="A7:R7"/>
    <mergeCell ref="A32:E32"/>
    <mergeCell ref="A36:E36"/>
    <mergeCell ref="A42:P42"/>
  </mergeCells>
  <hyperlinks>
    <hyperlink ref="A1" location="'Vendors'!A1" display="Return to Vendors"/>
  </hyperlinks>
  <printOptions horizontalCentere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Report Cover Page</vt:lpstr>
      <vt:lpstr>License Expiration</vt:lpstr>
      <vt:lpstr>Vendor Daemon Status</vt:lpstr>
      <vt:lpstr>License Usage Summary</vt:lpstr>
      <vt:lpstr>Vendors</vt:lpstr>
      <vt:lpstr>Vendors Chart</vt:lpstr>
      <vt:lpstr>Top Features</vt:lpstr>
      <vt:lpstr>Pool_DS</vt:lpstr>
      <vt:lpstr>Pool_MSC</vt:lpstr>
      <vt:lpstr>abaqus_toulouse</vt:lpstr>
      <vt:lpstr>altair_france</vt:lpstr>
      <vt:lpstr>catia_france</vt:lpstr>
      <vt:lpstr>catia_uk</vt:lpstr>
      <vt:lpstr>dsls_france</vt:lpstr>
      <vt:lpstr>msc_europe</vt:lpstr>
      <vt:lpstr>msc_france</vt:lpstr>
      <vt:lpstr>msc_toulouse</vt:lpstr>
      <vt:lpstr>samcef_europe</vt:lpstr>
      <vt:lpstr>samcef_france</vt:lpstr>
      <vt:lpstr>see_lm2_france</vt:lpstr>
    </vt:vector>
  </TitlesOfParts>
  <Company>Altair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Jooi  Lim</dc:creator>
  <cp:lastModifiedBy>hmeliz</cp:lastModifiedBy>
  <dcterms:created xsi:type="dcterms:W3CDTF">2015-06-10T16:27:38Z</dcterms:created>
  <dcterms:modified xsi:type="dcterms:W3CDTF">2018-03-28T14:32:01Z</dcterms:modified>
</cp:coreProperties>
</file>