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outube\fundamentalsCourse\excel\"/>
    </mc:Choice>
  </mc:AlternateContent>
  <xr:revisionPtr revIDLastSave="0" documentId="13_ncr:1_{5E2F56E3-38AC-45E6-A5CF-D359A46FA2F3}" xr6:coauthVersionLast="43" xr6:coauthVersionMax="43" xr10:uidLastSave="{00000000-0000-0000-0000-000000000000}"/>
  <bookViews>
    <workbookView xWindow="-120" yWindow="-120" windowWidth="20730" windowHeight="11160" activeTab="1" xr2:uid="{86DE5C0B-10D0-45B7-B620-0DB605DDB446}"/>
  </bookViews>
  <sheets>
    <sheet name="Plot" sheetId="3" r:id="rId1"/>
    <sheet name="Analysis" sheetId="1" r:id="rId2"/>
  </sheets>
  <definedNames>
    <definedName name="barLength">Analysis!$B$6</definedName>
    <definedName name="crossSectionalArea">Analysis!$B$5</definedName>
    <definedName name="deltaxFaces">Analysis!$B$15</definedName>
    <definedName name="heatSourcePerUnitVolume">Analysis!$B$9</definedName>
    <definedName name="NumberOfCells">Analysis!$B$14</definedName>
    <definedName name="temperatureLeft">Analysis!$B$7</definedName>
    <definedName name="temperatureRight">Analysis!$B$8</definedName>
    <definedName name="thermalConductivity">Analysis!$B$4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9" i="1" l="1"/>
  <c r="H59" i="1"/>
  <c r="H60" i="1"/>
  <c r="B64" i="1"/>
  <c r="C63" i="1"/>
  <c r="C64" i="1" s="1"/>
  <c r="B60" i="1"/>
  <c r="D24" i="1"/>
  <c r="E24" i="1"/>
  <c r="C24" i="1"/>
  <c r="B16" i="1"/>
  <c r="B15" i="1"/>
  <c r="C16" i="1" l="1"/>
  <c r="D16" i="1" s="1"/>
  <c r="C19" i="1" s="1"/>
  <c r="C20" i="1" s="1"/>
  <c r="C25" i="1" s="1"/>
  <c r="B38" i="1" s="1"/>
  <c r="D63" i="1"/>
  <c r="E16" i="1" l="1"/>
  <c r="D19" i="1" s="1"/>
  <c r="D20" i="1" s="1"/>
  <c r="D25" i="1" s="1"/>
  <c r="B39" i="1" s="1"/>
  <c r="B19" i="1"/>
  <c r="B20" i="1" s="1"/>
  <c r="B17" i="1"/>
  <c r="C59" i="1" s="1"/>
  <c r="C17" i="1"/>
  <c r="D59" i="1" s="1"/>
  <c r="E63" i="1"/>
  <c r="D64" i="1"/>
  <c r="F16" i="1"/>
  <c r="E19" i="1" s="1"/>
  <c r="E20" i="1" s="1"/>
  <c r="E25" i="1" s="1"/>
  <c r="B40" i="1" s="1"/>
  <c r="D17" i="1"/>
  <c r="E59" i="1" s="1"/>
  <c r="C18" i="1" l="1"/>
  <c r="C23" i="1" s="1"/>
  <c r="B27" i="1" s="1"/>
  <c r="B18" i="1"/>
  <c r="B23" i="1" s="1"/>
  <c r="B24" i="1" s="1"/>
  <c r="F63" i="1"/>
  <c r="E64" i="1"/>
  <c r="D18" i="1"/>
  <c r="D23" i="1" s="1"/>
  <c r="E17" i="1"/>
  <c r="F59" i="1" s="1"/>
  <c r="G16" i="1"/>
  <c r="C26" i="1" l="1"/>
  <c r="B25" i="1"/>
  <c r="B37" i="1" s="1"/>
  <c r="G63" i="1"/>
  <c r="F64" i="1"/>
  <c r="B28" i="1"/>
  <c r="B31" i="1" s="1"/>
  <c r="C31" i="1"/>
  <c r="F17" i="1"/>
  <c r="G59" i="1" s="1"/>
  <c r="F19" i="1"/>
  <c r="F20" i="1" s="1"/>
  <c r="E18" i="1"/>
  <c r="E23" i="1" s="1"/>
  <c r="B32" i="1"/>
  <c r="C27" i="1"/>
  <c r="D32" i="1" s="1"/>
  <c r="D26" i="1"/>
  <c r="H63" i="1" l="1"/>
  <c r="G64" i="1"/>
  <c r="C33" i="1"/>
  <c r="D34" i="1"/>
  <c r="C28" i="1"/>
  <c r="C32" i="1" s="1"/>
  <c r="F18" i="1"/>
  <c r="F23" i="1" s="1"/>
  <c r="G18" i="1"/>
  <c r="G23" i="1" s="1"/>
  <c r="F24" i="1" s="1"/>
  <c r="D27" i="1"/>
  <c r="E33" i="1" s="1"/>
  <c r="E26" i="1"/>
  <c r="I63" i="1" l="1"/>
  <c r="H64" i="1"/>
  <c r="D28" i="1"/>
  <c r="D33" i="1" s="1"/>
  <c r="F25" i="1"/>
  <c r="B41" i="1" s="1"/>
  <c r="E27" i="1"/>
  <c r="F34" i="1" s="1"/>
  <c r="F26" i="1"/>
  <c r="F28" i="1" s="1"/>
  <c r="F35" i="1" s="1"/>
  <c r="E35" i="1"/>
  <c r="J63" i="1" l="1"/>
  <c r="I64" i="1"/>
  <c r="E28" i="1"/>
  <c r="E34" i="1" s="1"/>
  <c r="B44" i="1" s="1" a="1"/>
  <c r="K63" i="1" l="1"/>
  <c r="J64" i="1"/>
  <c r="C44" i="1"/>
  <c r="B46" i="1"/>
  <c r="B48" i="1"/>
  <c r="F44" i="1"/>
  <c r="B47" i="1"/>
  <c r="C48" i="1"/>
  <c r="B45" i="1"/>
  <c r="C45" i="1"/>
  <c r="C47" i="1"/>
  <c r="B44" i="1"/>
  <c r="C46" i="1"/>
  <c r="D47" i="1"/>
  <c r="F46" i="1"/>
  <c r="F48" i="1"/>
  <c r="E45" i="1"/>
  <c r="F47" i="1"/>
  <c r="E44" i="1"/>
  <c r="F45" i="1"/>
  <c r="D48" i="1"/>
  <c r="E47" i="1"/>
  <c r="D44" i="1"/>
  <c r="D46" i="1"/>
  <c r="E48" i="1"/>
  <c r="D45" i="1"/>
  <c r="E46" i="1"/>
  <c r="L63" i="1" l="1"/>
  <c r="K64" i="1"/>
  <c r="B50" i="1" a="1"/>
  <c r="M63" i="1" l="1"/>
  <c r="L64" i="1"/>
  <c r="B50" i="1"/>
  <c r="B54" i="1"/>
  <c r="B52" i="1"/>
  <c r="B53" i="1"/>
  <c r="B51" i="1"/>
  <c r="G60" i="1" l="1"/>
  <c r="D60" i="1"/>
  <c r="C60" i="1"/>
  <c r="F60" i="1"/>
  <c r="E60" i="1"/>
  <c r="N63" i="1"/>
  <c r="M64" i="1"/>
  <c r="O63" i="1" l="1"/>
  <c r="N64" i="1"/>
  <c r="P63" i="1" l="1"/>
  <c r="O64" i="1"/>
  <c r="Q63" i="1" l="1"/>
  <c r="P64" i="1"/>
  <c r="R63" i="1" l="1"/>
  <c r="Q64" i="1"/>
  <c r="S63" i="1" l="1"/>
  <c r="R64" i="1"/>
  <c r="T63" i="1" l="1"/>
  <c r="S64" i="1"/>
  <c r="U63" i="1" l="1"/>
  <c r="T64" i="1"/>
  <c r="V63" i="1" l="1"/>
  <c r="U64" i="1"/>
  <c r="V64" i="1" l="1"/>
  <c r="W63" i="1"/>
  <c r="W64" i="1" l="1"/>
  <c r="X63" i="1"/>
  <c r="Y63" i="1" l="1"/>
  <c r="X64" i="1"/>
  <c r="Z63" i="1" l="1"/>
  <c r="Y64" i="1"/>
  <c r="AA63" i="1" l="1"/>
  <c r="Z64" i="1"/>
  <c r="AB63" i="1" l="1"/>
  <c r="AA64" i="1"/>
  <c r="AC63" i="1" l="1"/>
  <c r="AB64" i="1"/>
  <c r="AD63" i="1" l="1"/>
  <c r="AC64" i="1"/>
  <c r="AE63" i="1" l="1"/>
  <c r="AD64" i="1"/>
  <c r="AF63" i="1" l="1"/>
  <c r="AE64" i="1"/>
  <c r="AG63" i="1" l="1"/>
  <c r="AF64" i="1"/>
  <c r="AH63" i="1" l="1"/>
  <c r="AG64" i="1"/>
  <c r="AI63" i="1" l="1"/>
  <c r="AH64" i="1"/>
  <c r="AJ63" i="1" l="1"/>
  <c r="AI64" i="1"/>
  <c r="AK63" i="1" l="1"/>
  <c r="AJ64" i="1"/>
  <c r="AL63" i="1" l="1"/>
  <c r="AK64" i="1"/>
  <c r="AM63" i="1" l="1"/>
  <c r="AL64" i="1"/>
  <c r="AN63" i="1" l="1"/>
  <c r="AM64" i="1"/>
  <c r="AO63" i="1" l="1"/>
  <c r="AN64" i="1"/>
  <c r="AP63" i="1" l="1"/>
  <c r="AO64" i="1"/>
  <c r="AQ63" i="1" l="1"/>
  <c r="AP64" i="1"/>
  <c r="AR63" i="1" l="1"/>
  <c r="AQ64" i="1"/>
  <c r="AS63" i="1" l="1"/>
  <c r="AR64" i="1"/>
  <c r="AT63" i="1" l="1"/>
  <c r="AS64" i="1"/>
  <c r="AU63" i="1" l="1"/>
  <c r="AT64" i="1"/>
  <c r="AV63" i="1" l="1"/>
  <c r="AU64" i="1"/>
  <c r="AW63" i="1" l="1"/>
  <c r="AV64" i="1"/>
  <c r="AX63" i="1" l="1"/>
  <c r="AW64" i="1"/>
  <c r="AY63" i="1" l="1"/>
  <c r="AX64" i="1"/>
  <c r="AY64" i="1" l="1"/>
  <c r="AZ63" i="1"/>
  <c r="AZ64" i="1" s="1"/>
</calcChain>
</file>

<file path=xl/sharedStrings.xml><?xml version="1.0" encoding="utf-8"?>
<sst xmlns="http://schemas.openxmlformats.org/spreadsheetml/2006/main" count="37" uniqueCount="35">
  <si>
    <t>Inputs</t>
  </si>
  <si>
    <t>Number of Cells</t>
  </si>
  <si>
    <t>Cell Volume</t>
  </si>
  <si>
    <t>Cell Length</t>
  </si>
  <si>
    <t>DA</t>
  </si>
  <si>
    <t>Sp</t>
  </si>
  <si>
    <t xml:space="preserve">Su </t>
  </si>
  <si>
    <t>aL</t>
  </si>
  <si>
    <t>aR</t>
  </si>
  <si>
    <t>aP</t>
  </si>
  <si>
    <t>A matrix</t>
  </si>
  <si>
    <t>T Vector</t>
  </si>
  <si>
    <t>B Vector</t>
  </si>
  <si>
    <t>Inverse of A matrix</t>
  </si>
  <si>
    <t>Analytical Solution</t>
  </si>
  <si>
    <t>x</t>
  </si>
  <si>
    <t>CODE BEGINS HERE</t>
  </si>
  <si>
    <t>Assemble the Mesh</t>
  </si>
  <si>
    <t>Calculate the Matrix Coefficients</t>
  </si>
  <si>
    <t>Assemble the Matrices</t>
  </si>
  <si>
    <t>Solve the Matrix Equation</t>
  </si>
  <si>
    <t>Plot the Solution</t>
  </si>
  <si>
    <t>CFD Solution</t>
  </si>
  <si>
    <t>Temperature</t>
  </si>
  <si>
    <r>
      <rPr>
        <b/>
        <sz val="12"/>
        <color theme="1"/>
        <rFont val="Arial"/>
        <family val="2"/>
      </rPr>
      <t>solve1DDiffusionEquation.xlsx</t>
    </r>
    <r>
      <rPr>
        <sz val="12"/>
        <color theme="1"/>
        <rFont val="Arial"/>
        <family val="2"/>
      </rPr>
      <t xml:space="preserve">
- Fluid Mechanics 101
- Author: Dr. Aidan Wimshurst
- Contact: FluidMechanics101@gmail.com
[Chapter 2: The 1D Diffusion Equation]</t>
    </r>
  </si>
  <si>
    <t>Cell Spacing</t>
  </si>
  <si>
    <t>Distance between Centroids</t>
  </si>
  <si>
    <t>x Coordinate of Centroids</t>
  </si>
  <si>
    <t>x Coordinate of Faces</t>
  </si>
  <si>
    <t>Thermal Conductivity [W/mK]</t>
  </si>
  <si>
    <t>Cross Sectional Area [m2]</t>
  </si>
  <si>
    <t>Bar Length [m]</t>
  </si>
  <si>
    <t>Temperature Left [°C]</t>
  </si>
  <si>
    <t>Temperature Right [°C]</t>
  </si>
  <si>
    <t>Heat Source Per Unit Volume [W/m3]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</si>
</sst>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1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92179049673864"/>
          <c:y val="2.9304657182484123E-2"/>
          <c:w val="0.7053729132304507"/>
          <c:h val="0.81169994206643981"/>
        </c:manualLayout>
      </c:layout>
      <c:scatterChart>
        <c:scatterStyle val="lineMarker"/>
        <c:varyColors val="0"/>
        <c:ser>
          <c:idx val="0"/>
          <c:order val="0"/>
          <c:tx>
            <c:v>CFD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2147"/>
              </a:solidFill>
              <a:ln w="19050">
                <a:solidFill>
                  <a:srgbClr val="002147"/>
                </a:solidFill>
              </a:ln>
              <a:effectLst/>
            </c:spPr>
          </c:marker>
          <c:xVal>
            <c:numRef>
              <c:f>Analysis!$B$59:$H$59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2.5</c:v>
                </c:pt>
                <c:pt idx="4">
                  <c:v>3.5</c:v>
                </c:pt>
                <c:pt idx="5">
                  <c:v>4.5</c:v>
                </c:pt>
                <c:pt idx="6">
                  <c:v>5</c:v>
                </c:pt>
              </c:numCache>
            </c:numRef>
          </c:xVal>
          <c:yVal>
            <c:numRef>
              <c:f>Analysis!$B$60:$H$60</c:f>
              <c:numCache>
                <c:formatCode>General</c:formatCode>
                <c:ptCount val="7"/>
                <c:pt idx="0">
                  <c:v>100</c:v>
                </c:pt>
                <c:pt idx="1">
                  <c:v>122.50000000000001</c:v>
                </c:pt>
                <c:pt idx="2">
                  <c:v>157.49999999999997</c:v>
                </c:pt>
                <c:pt idx="3">
                  <c:v>182.5</c:v>
                </c:pt>
                <c:pt idx="4">
                  <c:v>197.49999999999997</c:v>
                </c:pt>
                <c:pt idx="5">
                  <c:v>202.5</c:v>
                </c:pt>
                <c:pt idx="6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6-485D-960B-CC4074F38CC3}"/>
            </c:ext>
          </c:extLst>
        </c:ser>
        <c:ser>
          <c:idx val="1"/>
          <c:order val="1"/>
          <c:tx>
            <c:v>Analytical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Analysis!$B$63:$AZ$63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</c:numCache>
            </c:numRef>
          </c:xVal>
          <c:yVal>
            <c:numRef>
              <c:f>Analysis!$B$64:$AZ$64</c:f>
              <c:numCache>
                <c:formatCode>General</c:formatCode>
                <c:ptCount val="51"/>
                <c:pt idx="0">
                  <c:v>100</c:v>
                </c:pt>
                <c:pt idx="1">
                  <c:v>104.45</c:v>
                </c:pt>
                <c:pt idx="2">
                  <c:v>108.8</c:v>
                </c:pt>
                <c:pt idx="3">
                  <c:v>113.05</c:v>
                </c:pt>
                <c:pt idx="4">
                  <c:v>117.2</c:v>
                </c:pt>
                <c:pt idx="5">
                  <c:v>121.25</c:v>
                </c:pt>
                <c:pt idx="6">
                  <c:v>125.2</c:v>
                </c:pt>
                <c:pt idx="7">
                  <c:v>129.05000000000001</c:v>
                </c:pt>
                <c:pt idx="8">
                  <c:v>132.80000000000001</c:v>
                </c:pt>
                <c:pt idx="9">
                  <c:v>136.44999999999999</c:v>
                </c:pt>
                <c:pt idx="10">
                  <c:v>140</c:v>
                </c:pt>
                <c:pt idx="11">
                  <c:v>143.44999999999999</c:v>
                </c:pt>
                <c:pt idx="12">
                  <c:v>146.80000000000001</c:v>
                </c:pt>
                <c:pt idx="13">
                  <c:v>150.05000000000001</c:v>
                </c:pt>
                <c:pt idx="14">
                  <c:v>153.19999999999999</c:v>
                </c:pt>
                <c:pt idx="15">
                  <c:v>156.25</c:v>
                </c:pt>
                <c:pt idx="16">
                  <c:v>159.19999999999999</c:v>
                </c:pt>
                <c:pt idx="17">
                  <c:v>162.05000000000001</c:v>
                </c:pt>
                <c:pt idx="18">
                  <c:v>164.8</c:v>
                </c:pt>
                <c:pt idx="19">
                  <c:v>167.45000000000002</c:v>
                </c:pt>
                <c:pt idx="20">
                  <c:v>170</c:v>
                </c:pt>
                <c:pt idx="21">
                  <c:v>172.45</c:v>
                </c:pt>
                <c:pt idx="22">
                  <c:v>174.8</c:v>
                </c:pt>
                <c:pt idx="23">
                  <c:v>177.05</c:v>
                </c:pt>
                <c:pt idx="24">
                  <c:v>179.2</c:v>
                </c:pt>
                <c:pt idx="25">
                  <c:v>181.25000000000003</c:v>
                </c:pt>
                <c:pt idx="26">
                  <c:v>183.20000000000005</c:v>
                </c:pt>
                <c:pt idx="27">
                  <c:v>185.05000000000004</c:v>
                </c:pt>
                <c:pt idx="28">
                  <c:v>186.8</c:v>
                </c:pt>
                <c:pt idx="29">
                  <c:v>188.45000000000002</c:v>
                </c:pt>
                <c:pt idx="30">
                  <c:v>190.00000000000003</c:v>
                </c:pt>
                <c:pt idx="31">
                  <c:v>191.45000000000002</c:v>
                </c:pt>
                <c:pt idx="32">
                  <c:v>192.8</c:v>
                </c:pt>
                <c:pt idx="33">
                  <c:v>194.05000000000004</c:v>
                </c:pt>
                <c:pt idx="34">
                  <c:v>195.20000000000005</c:v>
                </c:pt>
                <c:pt idx="35">
                  <c:v>196.25000000000003</c:v>
                </c:pt>
                <c:pt idx="36">
                  <c:v>197.20000000000005</c:v>
                </c:pt>
                <c:pt idx="37">
                  <c:v>198.05000000000004</c:v>
                </c:pt>
                <c:pt idx="38">
                  <c:v>198.80000000000004</c:v>
                </c:pt>
                <c:pt idx="39">
                  <c:v>199.45000000000002</c:v>
                </c:pt>
                <c:pt idx="40">
                  <c:v>200.00000000000003</c:v>
                </c:pt>
                <c:pt idx="41">
                  <c:v>200.45000000000002</c:v>
                </c:pt>
                <c:pt idx="42">
                  <c:v>200.79999999999998</c:v>
                </c:pt>
                <c:pt idx="43">
                  <c:v>201.04999999999998</c:v>
                </c:pt>
                <c:pt idx="44">
                  <c:v>201.2</c:v>
                </c:pt>
                <c:pt idx="45">
                  <c:v>201.25</c:v>
                </c:pt>
                <c:pt idx="46">
                  <c:v>201.20000000000002</c:v>
                </c:pt>
                <c:pt idx="47">
                  <c:v>201.05</c:v>
                </c:pt>
                <c:pt idx="48">
                  <c:v>200.79999999999998</c:v>
                </c:pt>
                <c:pt idx="49">
                  <c:v>200.45000000000002</c:v>
                </c:pt>
                <c:pt idx="50">
                  <c:v>200.00000000000003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A6-485D-960B-CC4074F38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735784"/>
        <c:axId val="435737424"/>
      </c:scatterChart>
      <c:valAx>
        <c:axId val="435735784"/>
        <c:scaling>
          <c:orientation val="minMax"/>
          <c:max val="5"/>
        </c:scaling>
        <c:delete val="0"/>
        <c:axPos val="b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>
                    <a:latin typeface="Arial" panose="020B0604020202020204" pitchFamily="34" charset="0"/>
                    <a:ea typeface="CMU Sans Serif" panose="02000603000000000000" pitchFamily="2" charset="0"/>
                    <a:cs typeface="Arial" panose="020B0604020202020204" pitchFamily="34" charset="0"/>
                  </a:rPr>
                  <a:t>Distance</a:t>
                </a:r>
                <a:r>
                  <a:rPr lang="en-GB" sz="1800" baseline="0">
                    <a:latin typeface="Arial" panose="020B0604020202020204" pitchFamily="34" charset="0"/>
                    <a:ea typeface="CMU Sans Serif" panose="02000603000000000000" pitchFamily="2" charset="0"/>
                    <a:cs typeface="Arial" panose="020B0604020202020204" pitchFamily="34" charset="0"/>
                  </a:rPr>
                  <a:t> (x) [m]</a:t>
                </a:r>
                <a:endParaRPr lang="en-GB" sz="1800">
                  <a:latin typeface="Arial" panose="020B0604020202020204" pitchFamily="34" charset="0"/>
                  <a:ea typeface="CMU Sans Serif" panose="02000603000000000000" pitchFamily="2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8250458523916275"/>
              <c:y val="0.92238254444525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CMU Sans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435737424"/>
        <c:crosses val="autoZero"/>
        <c:crossBetween val="midCat"/>
      </c:valAx>
      <c:valAx>
        <c:axId val="435737424"/>
        <c:scaling>
          <c:orientation val="minMax"/>
          <c:max val="220"/>
          <c:min val="100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>
                    <a:latin typeface="Arial" panose="020B0604020202020204" pitchFamily="34" charset="0"/>
                    <a:ea typeface="CMU Sans Serif" panose="02000603000000000000" pitchFamily="2" charset="0"/>
                    <a:cs typeface="Arial" panose="020B0604020202020204" pitchFamily="34" charset="0"/>
                  </a:rPr>
                  <a:t>Temperature</a:t>
                </a:r>
                <a:r>
                  <a:rPr lang="en-GB" sz="1800" baseline="0">
                    <a:latin typeface="Arial" panose="020B0604020202020204" pitchFamily="34" charset="0"/>
                    <a:ea typeface="CMU Sans Serif" panose="02000603000000000000" pitchFamily="2" charset="0"/>
                    <a:cs typeface="Arial" panose="020B0604020202020204" pitchFamily="34" charset="0"/>
                  </a:rPr>
                  <a:t> (T) [°C]</a:t>
                </a:r>
                <a:endParaRPr lang="en-GB" sz="1800">
                  <a:latin typeface="Arial" panose="020B0604020202020204" pitchFamily="34" charset="0"/>
                  <a:ea typeface="CMU Sans Serif" panose="02000603000000000000" pitchFamily="2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8.2022471789167366E-3"/>
              <c:y val="0.304365948911335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35735784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3735955669975581"/>
          <c:y val="0.36216732497760534"/>
          <c:w val="0.15657411726005763"/>
          <c:h val="0.10846448046452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CA4EE5-4C2D-4369-ACA2-033FB9E834E2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ECDD27-4B7F-4221-8526-690FF233DC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F040-E392-45BA-A682-EC17CBCE96B1}">
  <dimension ref="A1:AZ64"/>
  <sheetViews>
    <sheetView tabSelected="1" workbookViewId="0">
      <selection activeCell="B7" sqref="B7"/>
    </sheetView>
  </sheetViews>
  <sheetFormatPr defaultRowHeight="15" x14ac:dyDescent="0.2"/>
  <cols>
    <col min="1" max="1" width="38.28515625" style="1" customWidth="1"/>
    <col min="2" max="16384" width="9.140625" style="1"/>
  </cols>
  <sheetData>
    <row r="1" spans="1:7" ht="129" customHeight="1" x14ac:dyDescent="0.2">
      <c r="A1" s="10" t="s">
        <v>24</v>
      </c>
      <c r="B1" s="11"/>
      <c r="C1" s="11"/>
      <c r="D1" s="11"/>
      <c r="E1" s="11"/>
      <c r="F1" s="11"/>
      <c r="G1" s="12"/>
    </row>
    <row r="3" spans="1:7" ht="15.75" x14ac:dyDescent="0.25">
      <c r="A3" s="7" t="s">
        <v>0</v>
      </c>
      <c r="B3" s="9"/>
    </row>
    <row r="4" spans="1:7" x14ac:dyDescent="0.2">
      <c r="A4" s="2" t="s">
        <v>29</v>
      </c>
      <c r="B4" s="3">
        <v>100</v>
      </c>
    </row>
    <row r="5" spans="1:7" x14ac:dyDescent="0.2">
      <c r="A5" s="2" t="s">
        <v>30</v>
      </c>
      <c r="B5" s="3">
        <v>0.1</v>
      </c>
    </row>
    <row r="6" spans="1:7" x14ac:dyDescent="0.2">
      <c r="A6" s="2" t="s">
        <v>31</v>
      </c>
      <c r="B6" s="3">
        <v>5</v>
      </c>
    </row>
    <row r="7" spans="1:7" x14ac:dyDescent="0.2">
      <c r="A7" s="2" t="s">
        <v>32</v>
      </c>
      <c r="B7" s="3">
        <v>100</v>
      </c>
    </row>
    <row r="8" spans="1:7" x14ac:dyDescent="0.2">
      <c r="A8" s="2" t="s">
        <v>33</v>
      </c>
      <c r="B8" s="3">
        <v>200</v>
      </c>
    </row>
    <row r="9" spans="1:7" x14ac:dyDescent="0.2">
      <c r="A9" s="2" t="s">
        <v>34</v>
      </c>
      <c r="B9" s="3">
        <v>1000</v>
      </c>
    </row>
    <row r="11" spans="1:7" ht="45" customHeight="1" x14ac:dyDescent="0.2">
      <c r="A11" s="13" t="s">
        <v>16</v>
      </c>
      <c r="B11" s="14"/>
      <c r="C11" s="14"/>
      <c r="D11" s="14"/>
      <c r="E11" s="14"/>
      <c r="F11" s="14"/>
      <c r="G11" s="15"/>
    </row>
    <row r="13" spans="1:7" ht="15.75" x14ac:dyDescent="0.25">
      <c r="A13" s="7" t="s">
        <v>17</v>
      </c>
      <c r="B13" s="8"/>
      <c r="C13" s="8"/>
      <c r="D13" s="8"/>
      <c r="E13" s="8"/>
      <c r="F13" s="8"/>
      <c r="G13" s="9"/>
    </row>
    <row r="14" spans="1:7" x14ac:dyDescent="0.2">
      <c r="A14" s="4" t="s">
        <v>1</v>
      </c>
      <c r="B14" s="5">
        <v>5</v>
      </c>
      <c r="C14" s="5"/>
      <c r="D14" s="5"/>
      <c r="E14" s="5"/>
      <c r="F14" s="5"/>
      <c r="G14" s="5"/>
    </row>
    <row r="15" spans="1:7" x14ac:dyDescent="0.2">
      <c r="A15" s="4" t="s">
        <v>25</v>
      </c>
      <c r="B15" s="5">
        <f>B6/B14</f>
        <v>1</v>
      </c>
      <c r="C15" s="5"/>
      <c r="D15" s="5"/>
      <c r="E15" s="5"/>
      <c r="F15" s="5"/>
      <c r="G15" s="5"/>
    </row>
    <row r="16" spans="1:7" x14ac:dyDescent="0.2">
      <c r="A16" s="4" t="s">
        <v>28</v>
      </c>
      <c r="B16" s="5">
        <f>0</f>
        <v>0</v>
      </c>
      <c r="C16" s="5">
        <f>B16+deltaxFaces</f>
        <v>1</v>
      </c>
      <c r="D16" s="5">
        <f>C16+deltaxFaces</f>
        <v>2</v>
      </c>
      <c r="E16" s="5">
        <f>D16+deltaxFaces</f>
        <v>3</v>
      </c>
      <c r="F16" s="5">
        <f>E16+deltaxFaces</f>
        <v>4</v>
      </c>
      <c r="G16" s="5">
        <f>F16+deltaxFaces</f>
        <v>5</v>
      </c>
    </row>
    <row r="17" spans="1:7" x14ac:dyDescent="0.2">
      <c r="A17" s="4" t="s">
        <v>27</v>
      </c>
      <c r="B17" s="5">
        <f>0.5*(B16+C16)</f>
        <v>0.5</v>
      </c>
      <c r="C17" s="5">
        <f>0.5*(C16+D16)</f>
        <v>1.5</v>
      </c>
      <c r="D17" s="5">
        <f>0.5*(D16+E16)</f>
        <v>2.5</v>
      </c>
      <c r="E17" s="5">
        <f>0.5*(E16+F16)</f>
        <v>3.5</v>
      </c>
      <c r="F17" s="5">
        <f>0.5*(F16+G16)</f>
        <v>4.5</v>
      </c>
      <c r="G17" s="5"/>
    </row>
    <row r="18" spans="1:7" x14ac:dyDescent="0.2">
      <c r="A18" s="4" t="s">
        <v>26</v>
      </c>
      <c r="B18" s="5">
        <f>2*(B17-B16)</f>
        <v>1</v>
      </c>
      <c r="C18" s="5">
        <f>C17-B17</f>
        <v>1</v>
      </c>
      <c r="D18" s="5">
        <f t="shared" ref="D18:F18" si="0">D17-C17</f>
        <v>1</v>
      </c>
      <c r="E18" s="5">
        <f t="shared" si="0"/>
        <v>1</v>
      </c>
      <c r="F18" s="5">
        <f t="shared" si="0"/>
        <v>1</v>
      </c>
      <c r="G18" s="5">
        <f>2*(G16-F17)</f>
        <v>1</v>
      </c>
    </row>
    <row r="19" spans="1:7" x14ac:dyDescent="0.2">
      <c r="A19" s="4" t="s">
        <v>3</v>
      </c>
      <c r="B19" s="5">
        <f>C16-B16</f>
        <v>1</v>
      </c>
      <c r="C19" s="5">
        <f t="shared" ref="C19:F19" si="1">D16-C16</f>
        <v>1</v>
      </c>
      <c r="D19" s="5">
        <f t="shared" si="1"/>
        <v>1</v>
      </c>
      <c r="E19" s="5">
        <f t="shared" si="1"/>
        <v>1</v>
      </c>
      <c r="F19" s="5">
        <f t="shared" si="1"/>
        <v>1</v>
      </c>
      <c r="G19" s="5"/>
    </row>
    <row r="20" spans="1:7" x14ac:dyDescent="0.2">
      <c r="A20" s="4" t="s">
        <v>2</v>
      </c>
      <c r="B20" s="5">
        <f>B19*crossSectionalArea</f>
        <v>0.1</v>
      </c>
      <c r="C20" s="5">
        <f>C19*crossSectionalArea</f>
        <v>0.1</v>
      </c>
      <c r="D20" s="5">
        <f>D19*crossSectionalArea</f>
        <v>0.1</v>
      </c>
      <c r="E20" s="5">
        <f>E19*crossSectionalArea</f>
        <v>0.1</v>
      </c>
      <c r="F20" s="5">
        <f>F19*crossSectionalArea</f>
        <v>0.1</v>
      </c>
      <c r="G20" s="5"/>
    </row>
    <row r="22" spans="1:7" ht="15.75" x14ac:dyDescent="0.25">
      <c r="A22" s="7" t="s">
        <v>18</v>
      </c>
      <c r="B22" s="8"/>
      <c r="C22" s="8"/>
      <c r="D22" s="8"/>
      <c r="E22" s="8"/>
      <c r="F22" s="8"/>
      <c r="G22" s="9"/>
    </row>
    <row r="23" spans="1:7" x14ac:dyDescent="0.2">
      <c r="A23" s="4" t="s">
        <v>4</v>
      </c>
      <c r="B23" s="5">
        <f t="shared" ref="B23:G23" si="2">thermalConductivity*crossSectionalArea/B18</f>
        <v>10</v>
      </c>
      <c r="C23" s="5">
        <f t="shared" si="2"/>
        <v>10</v>
      </c>
      <c r="D23" s="5">
        <f t="shared" si="2"/>
        <v>10</v>
      </c>
      <c r="E23" s="5">
        <f t="shared" si="2"/>
        <v>10</v>
      </c>
      <c r="F23" s="5">
        <f t="shared" si="2"/>
        <v>10</v>
      </c>
      <c r="G23" s="5">
        <f t="shared" si="2"/>
        <v>10</v>
      </c>
    </row>
    <row r="24" spans="1:7" x14ac:dyDescent="0.2">
      <c r="A24" s="4" t="s">
        <v>5</v>
      </c>
      <c r="B24" s="5">
        <f>-2*B23</f>
        <v>-20</v>
      </c>
      <c r="C24" s="5">
        <f>0</f>
        <v>0</v>
      </c>
      <c r="D24" s="5">
        <f>0</f>
        <v>0</v>
      </c>
      <c r="E24" s="5">
        <f>0</f>
        <v>0</v>
      </c>
      <c r="F24" s="5">
        <f>-2*G23</f>
        <v>-20</v>
      </c>
      <c r="G24" s="5"/>
    </row>
    <row r="25" spans="1:7" x14ac:dyDescent="0.2">
      <c r="A25" s="4" t="s">
        <v>6</v>
      </c>
      <c r="B25" s="5">
        <f>(heatSourcePerUnitVolume*B20)+(2*B23*temperatureLeft)</f>
        <v>2100</v>
      </c>
      <c r="C25" s="5">
        <f>(heatSourcePerUnitVolume*C20)</f>
        <v>100</v>
      </c>
      <c r="D25" s="5">
        <f>(heatSourcePerUnitVolume*D20)</f>
        <v>100</v>
      </c>
      <c r="E25" s="5">
        <f>(heatSourcePerUnitVolume*E20)</f>
        <v>100</v>
      </c>
      <c r="F25" s="5">
        <f>(heatSourcePerUnitVolume*F20)+(2*G23*temperatureRight)</f>
        <v>4100</v>
      </c>
      <c r="G25" s="5"/>
    </row>
    <row r="26" spans="1:7" x14ac:dyDescent="0.2">
      <c r="A26" s="4" t="s">
        <v>7</v>
      </c>
      <c r="B26" s="5">
        <v>0</v>
      </c>
      <c r="C26" s="5">
        <f>C23</f>
        <v>10</v>
      </c>
      <c r="D26" s="5">
        <f t="shared" ref="D26:F26" si="3">D23</f>
        <v>10</v>
      </c>
      <c r="E26" s="5">
        <f t="shared" si="3"/>
        <v>10</v>
      </c>
      <c r="F26" s="5">
        <f t="shared" si="3"/>
        <v>10</v>
      </c>
      <c r="G26" s="5"/>
    </row>
    <row r="27" spans="1:7" x14ac:dyDescent="0.2">
      <c r="A27" s="4" t="s">
        <v>8</v>
      </c>
      <c r="B27" s="5">
        <f>C23</f>
        <v>10</v>
      </c>
      <c r="C27" s="5">
        <f t="shared" ref="C27:E27" si="4">D23</f>
        <v>10</v>
      </c>
      <c r="D27" s="5">
        <f t="shared" si="4"/>
        <v>10</v>
      </c>
      <c r="E27" s="5">
        <f t="shared" si="4"/>
        <v>10</v>
      </c>
      <c r="F27" s="5">
        <v>0</v>
      </c>
      <c r="G27" s="5"/>
    </row>
    <row r="28" spans="1:7" x14ac:dyDescent="0.2">
      <c r="A28" s="4" t="s">
        <v>9</v>
      </c>
      <c r="B28" s="5">
        <f>B26+B27-B24</f>
        <v>30</v>
      </c>
      <c r="C28" s="5">
        <f t="shared" ref="C28:F28" si="5">C26+C27-C24</f>
        <v>20</v>
      </c>
      <c r="D28" s="5">
        <f t="shared" si="5"/>
        <v>20</v>
      </c>
      <c r="E28" s="5">
        <f t="shared" si="5"/>
        <v>20</v>
      </c>
      <c r="F28" s="5">
        <f t="shared" si="5"/>
        <v>30</v>
      </c>
      <c r="G28" s="5"/>
    </row>
    <row r="30" spans="1:7" ht="15.75" x14ac:dyDescent="0.25">
      <c r="A30" s="7" t="s">
        <v>19</v>
      </c>
      <c r="B30" s="8"/>
      <c r="C30" s="8"/>
      <c r="D30" s="8"/>
      <c r="E30" s="8"/>
      <c r="F30" s="9"/>
    </row>
    <row r="31" spans="1:7" x14ac:dyDescent="0.2">
      <c r="A31" s="4" t="s">
        <v>10</v>
      </c>
      <c r="B31" s="5">
        <f>B28</f>
        <v>30</v>
      </c>
      <c r="C31" s="5">
        <f>-1*B27</f>
        <v>-10</v>
      </c>
      <c r="D31" s="5">
        <v>0</v>
      </c>
      <c r="E31" s="5">
        <v>0</v>
      </c>
      <c r="F31" s="5">
        <v>0</v>
      </c>
    </row>
    <row r="32" spans="1:7" x14ac:dyDescent="0.2">
      <c r="A32" s="4"/>
      <c r="B32" s="5">
        <f>-1*C26</f>
        <v>-10</v>
      </c>
      <c r="C32" s="5">
        <f>C28</f>
        <v>20</v>
      </c>
      <c r="D32" s="5">
        <f>-1*C27</f>
        <v>-10</v>
      </c>
      <c r="E32" s="5">
        <v>0</v>
      </c>
      <c r="F32" s="5">
        <v>0</v>
      </c>
    </row>
    <row r="33" spans="1:6" x14ac:dyDescent="0.2">
      <c r="A33" s="4"/>
      <c r="B33" s="5">
        <v>0</v>
      </c>
      <c r="C33" s="5">
        <f>-1*D26</f>
        <v>-10</v>
      </c>
      <c r="D33" s="5">
        <f>D28</f>
        <v>20</v>
      </c>
      <c r="E33" s="5">
        <f>-1*D27</f>
        <v>-10</v>
      </c>
      <c r="F33" s="5">
        <v>0</v>
      </c>
    </row>
    <row r="34" spans="1:6" x14ac:dyDescent="0.2">
      <c r="A34" s="4"/>
      <c r="B34" s="5">
        <v>0</v>
      </c>
      <c r="C34" s="5">
        <v>0</v>
      </c>
      <c r="D34" s="5">
        <f>-1*D26</f>
        <v>-10</v>
      </c>
      <c r="E34" s="5">
        <f>E28</f>
        <v>20</v>
      </c>
      <c r="F34" s="5">
        <f>-1*E27</f>
        <v>-10</v>
      </c>
    </row>
    <row r="35" spans="1:6" x14ac:dyDescent="0.2">
      <c r="A35" s="4"/>
      <c r="B35" s="5">
        <v>0</v>
      </c>
      <c r="C35" s="5">
        <v>0</v>
      </c>
      <c r="D35" s="5">
        <v>0</v>
      </c>
      <c r="E35" s="5">
        <f>-1*E26</f>
        <v>-10</v>
      </c>
      <c r="F35" s="5">
        <f>F28</f>
        <v>30</v>
      </c>
    </row>
    <row r="37" spans="1:6" x14ac:dyDescent="0.2">
      <c r="A37" s="4" t="s">
        <v>12</v>
      </c>
      <c r="B37" s="5">
        <f>B25</f>
        <v>2100</v>
      </c>
    </row>
    <row r="38" spans="1:6" x14ac:dyDescent="0.2">
      <c r="A38" s="4"/>
      <c r="B38" s="5">
        <f>C25</f>
        <v>100</v>
      </c>
    </row>
    <row r="39" spans="1:6" x14ac:dyDescent="0.2">
      <c r="A39" s="4"/>
      <c r="B39" s="5">
        <f>D25</f>
        <v>100</v>
      </c>
    </row>
    <row r="40" spans="1:6" x14ac:dyDescent="0.2">
      <c r="A40" s="4"/>
      <c r="B40" s="5">
        <f>E25</f>
        <v>100</v>
      </c>
    </row>
    <row r="41" spans="1:6" x14ac:dyDescent="0.2">
      <c r="A41" s="4"/>
      <c r="B41" s="5">
        <f>F25</f>
        <v>4100</v>
      </c>
    </row>
    <row r="43" spans="1:6" ht="15.75" x14ac:dyDescent="0.25">
      <c r="A43" s="16" t="s">
        <v>20</v>
      </c>
      <c r="B43" s="16"/>
      <c r="C43" s="16"/>
      <c r="D43" s="16"/>
      <c r="E43" s="16"/>
      <c r="F43" s="16"/>
    </row>
    <row r="44" spans="1:6" x14ac:dyDescent="0.2">
      <c r="A44" s="4" t="s">
        <v>13</v>
      </c>
      <c r="B44" s="5">
        <f t="array" ref="B44:F48">MINVERSE(B31:F35)</f>
        <v>4.5000000000000005E-2</v>
      </c>
      <c r="C44" s="5">
        <v>3.4999999999999996E-2</v>
      </c>
      <c r="D44" s="5">
        <v>2.5000000000000001E-2</v>
      </c>
      <c r="E44" s="5">
        <v>1.4999999999999998E-2</v>
      </c>
      <c r="F44" s="5">
        <v>4.9999999999999992E-3</v>
      </c>
    </row>
    <row r="45" spans="1:6" x14ac:dyDescent="0.2">
      <c r="A45" s="4"/>
      <c r="B45" s="5">
        <v>3.4999999999999996E-2</v>
      </c>
      <c r="C45" s="5">
        <v>0.10499999999999998</v>
      </c>
      <c r="D45" s="5">
        <v>7.4999999999999997E-2</v>
      </c>
      <c r="E45" s="5">
        <v>4.4999999999999998E-2</v>
      </c>
      <c r="F45" s="5">
        <v>1.4999999999999998E-2</v>
      </c>
    </row>
    <row r="46" spans="1:6" x14ac:dyDescent="0.2">
      <c r="A46" s="4"/>
      <c r="B46" s="5">
        <v>2.4999999999999998E-2</v>
      </c>
      <c r="C46" s="5">
        <v>7.4999999999999983E-2</v>
      </c>
      <c r="D46" s="5">
        <v>0.125</v>
      </c>
      <c r="E46" s="5">
        <v>7.4999999999999997E-2</v>
      </c>
      <c r="F46" s="5">
        <v>2.4999999999999998E-2</v>
      </c>
    </row>
    <row r="47" spans="1:6" x14ac:dyDescent="0.2">
      <c r="A47" s="4"/>
      <c r="B47" s="5">
        <v>1.4999999999999998E-2</v>
      </c>
      <c r="C47" s="5">
        <v>4.4999999999999991E-2</v>
      </c>
      <c r="D47" s="5">
        <v>7.4999999999999997E-2</v>
      </c>
      <c r="E47" s="5">
        <v>0.105</v>
      </c>
      <c r="F47" s="5">
        <v>3.4999999999999996E-2</v>
      </c>
    </row>
    <row r="48" spans="1:6" x14ac:dyDescent="0.2">
      <c r="A48" s="4"/>
      <c r="B48" s="5">
        <v>5.0000000000000001E-3</v>
      </c>
      <c r="C48" s="5">
        <v>1.4999999999999999E-2</v>
      </c>
      <c r="D48" s="5">
        <v>2.5000000000000001E-2</v>
      </c>
      <c r="E48" s="5">
        <v>3.5000000000000003E-2</v>
      </c>
      <c r="F48" s="5">
        <v>4.4999999999999998E-2</v>
      </c>
    </row>
    <row r="50" spans="1:52" x14ac:dyDescent="0.2">
      <c r="A50" s="4" t="s">
        <v>11</v>
      </c>
      <c r="B50" s="5">
        <f t="array" ref="B50:B54">MMULT(B44:F48,B37:B41)</f>
        <v>122.50000000000001</v>
      </c>
    </row>
    <row r="51" spans="1:52" x14ac:dyDescent="0.2">
      <c r="A51" s="4"/>
      <c r="B51" s="5">
        <v>157.49999999999997</v>
      </c>
    </row>
    <row r="52" spans="1:52" x14ac:dyDescent="0.2">
      <c r="A52" s="4"/>
      <c r="B52" s="5">
        <v>182.5</v>
      </c>
    </row>
    <row r="53" spans="1:52" x14ac:dyDescent="0.2">
      <c r="A53" s="4"/>
      <c r="B53" s="5">
        <v>197.49999999999997</v>
      </c>
    </row>
    <row r="54" spans="1:52" x14ac:dyDescent="0.2">
      <c r="A54" s="4"/>
      <c r="B54" s="5">
        <v>202.5</v>
      </c>
    </row>
    <row r="57" spans="1:52" ht="15.75" x14ac:dyDescent="0.25">
      <c r="A57" s="7" t="s">
        <v>21</v>
      </c>
      <c r="B57" s="8"/>
      <c r="C57" s="8"/>
      <c r="D57" s="8"/>
      <c r="E57" s="8"/>
      <c r="F57" s="8"/>
      <c r="G57" s="8"/>
      <c r="H57" s="9"/>
    </row>
    <row r="58" spans="1:52" ht="15.75" x14ac:dyDescent="0.25">
      <c r="A58" s="6" t="s">
        <v>22</v>
      </c>
      <c r="B58" s="5"/>
      <c r="C58" s="5"/>
      <c r="D58" s="5"/>
      <c r="E58" s="5"/>
      <c r="F58" s="5"/>
      <c r="G58" s="5"/>
      <c r="H58" s="5"/>
    </row>
    <row r="59" spans="1:52" x14ac:dyDescent="0.2">
      <c r="A59" s="4" t="s">
        <v>15</v>
      </c>
      <c r="B59" s="5">
        <f>0</f>
        <v>0</v>
      </c>
      <c r="C59" s="5">
        <f>B17</f>
        <v>0.5</v>
      </c>
      <c r="D59" s="5">
        <f>C17</f>
        <v>1.5</v>
      </c>
      <c r="E59" s="5">
        <f>D17</f>
        <v>2.5</v>
      </c>
      <c r="F59" s="5">
        <f>E17</f>
        <v>3.5</v>
      </c>
      <c r="G59" s="5">
        <f>F17</f>
        <v>4.5</v>
      </c>
      <c r="H59" s="5">
        <f>barLength</f>
        <v>5</v>
      </c>
    </row>
    <row r="60" spans="1:52" x14ac:dyDescent="0.2">
      <c r="A60" s="4" t="s">
        <v>23</v>
      </c>
      <c r="B60" s="5">
        <f>temperatureLeft</f>
        <v>100</v>
      </c>
      <c r="C60" s="5">
        <f>B50</f>
        <v>122.50000000000001</v>
      </c>
      <c r="D60" s="5">
        <f>B51</f>
        <v>157.49999999999997</v>
      </c>
      <c r="E60" s="5">
        <f>B52</f>
        <v>182.5</v>
      </c>
      <c r="F60" s="5">
        <f>B53</f>
        <v>197.49999999999997</v>
      </c>
      <c r="G60" s="5">
        <f>B54</f>
        <v>202.5</v>
      </c>
      <c r="H60" s="5">
        <f>temperatureRight</f>
        <v>200</v>
      </c>
    </row>
    <row r="61" spans="1:52" x14ac:dyDescent="0.2">
      <c r="A61" s="5"/>
      <c r="B61" s="5"/>
      <c r="C61" s="5"/>
      <c r="D61" s="5"/>
      <c r="E61" s="5"/>
      <c r="F61" s="5"/>
      <c r="G61" s="5"/>
      <c r="H61" s="5"/>
    </row>
    <row r="62" spans="1:52" ht="15.75" x14ac:dyDescent="0.25">
      <c r="A62" s="6" t="s">
        <v>14</v>
      </c>
      <c r="B62" s="5"/>
      <c r="C62" s="5"/>
      <c r="D62" s="5"/>
      <c r="E62" s="5"/>
      <c r="F62" s="5"/>
      <c r="G62" s="5"/>
      <c r="H62" s="5"/>
    </row>
    <row r="63" spans="1:52" x14ac:dyDescent="0.2">
      <c r="A63" s="4" t="s">
        <v>15</v>
      </c>
      <c r="B63" s="5">
        <v>0</v>
      </c>
      <c r="C63" s="5">
        <f>B63+0.1</f>
        <v>0.1</v>
      </c>
      <c r="D63" s="5">
        <f t="shared" ref="D63:AZ63" si="6">C63+0.1</f>
        <v>0.2</v>
      </c>
      <c r="E63" s="5">
        <f t="shared" si="6"/>
        <v>0.30000000000000004</v>
      </c>
      <c r="F63" s="5">
        <f t="shared" si="6"/>
        <v>0.4</v>
      </c>
      <c r="G63" s="5">
        <f t="shared" si="6"/>
        <v>0.5</v>
      </c>
      <c r="H63" s="5">
        <f t="shared" si="6"/>
        <v>0.6</v>
      </c>
      <c r="I63" s="5">
        <f t="shared" si="6"/>
        <v>0.7</v>
      </c>
      <c r="J63" s="5">
        <f t="shared" si="6"/>
        <v>0.79999999999999993</v>
      </c>
      <c r="K63" s="5">
        <f t="shared" si="6"/>
        <v>0.89999999999999991</v>
      </c>
      <c r="L63" s="5">
        <f t="shared" si="6"/>
        <v>0.99999999999999989</v>
      </c>
      <c r="M63" s="5">
        <f t="shared" si="6"/>
        <v>1.0999999999999999</v>
      </c>
      <c r="N63" s="5">
        <f t="shared" si="6"/>
        <v>1.2</v>
      </c>
      <c r="O63" s="5">
        <f t="shared" si="6"/>
        <v>1.3</v>
      </c>
      <c r="P63" s="5">
        <f t="shared" si="6"/>
        <v>1.4000000000000001</v>
      </c>
      <c r="Q63" s="5">
        <f t="shared" si="6"/>
        <v>1.5000000000000002</v>
      </c>
      <c r="R63" s="5">
        <f t="shared" si="6"/>
        <v>1.6000000000000003</v>
      </c>
      <c r="S63" s="5">
        <f t="shared" si="6"/>
        <v>1.7000000000000004</v>
      </c>
      <c r="T63" s="5">
        <f t="shared" si="6"/>
        <v>1.8000000000000005</v>
      </c>
      <c r="U63" s="5">
        <f t="shared" si="6"/>
        <v>1.9000000000000006</v>
      </c>
      <c r="V63" s="5">
        <f t="shared" si="6"/>
        <v>2.0000000000000004</v>
      </c>
      <c r="W63" s="5">
        <f t="shared" si="6"/>
        <v>2.1000000000000005</v>
      </c>
      <c r="X63" s="5">
        <f t="shared" si="6"/>
        <v>2.2000000000000006</v>
      </c>
      <c r="Y63" s="5">
        <f t="shared" si="6"/>
        <v>2.3000000000000007</v>
      </c>
      <c r="Z63" s="5">
        <f t="shared" si="6"/>
        <v>2.4000000000000008</v>
      </c>
      <c r="AA63" s="5">
        <f t="shared" si="6"/>
        <v>2.5000000000000009</v>
      </c>
      <c r="AB63" s="5">
        <f t="shared" si="6"/>
        <v>2.600000000000001</v>
      </c>
      <c r="AC63" s="5">
        <f t="shared" si="6"/>
        <v>2.7000000000000011</v>
      </c>
      <c r="AD63" s="5">
        <f t="shared" si="6"/>
        <v>2.8000000000000012</v>
      </c>
      <c r="AE63" s="5">
        <f t="shared" si="6"/>
        <v>2.9000000000000012</v>
      </c>
      <c r="AF63" s="5">
        <f t="shared" si="6"/>
        <v>3.0000000000000013</v>
      </c>
      <c r="AG63" s="5">
        <f t="shared" si="6"/>
        <v>3.1000000000000014</v>
      </c>
      <c r="AH63" s="5">
        <f t="shared" si="6"/>
        <v>3.2000000000000015</v>
      </c>
      <c r="AI63" s="5">
        <f t="shared" si="6"/>
        <v>3.3000000000000016</v>
      </c>
      <c r="AJ63" s="5">
        <f t="shared" si="6"/>
        <v>3.4000000000000017</v>
      </c>
      <c r="AK63" s="5">
        <f t="shared" si="6"/>
        <v>3.5000000000000018</v>
      </c>
      <c r="AL63" s="5">
        <f t="shared" si="6"/>
        <v>3.6000000000000019</v>
      </c>
      <c r="AM63" s="5">
        <f t="shared" si="6"/>
        <v>3.700000000000002</v>
      </c>
      <c r="AN63" s="5">
        <f t="shared" si="6"/>
        <v>3.800000000000002</v>
      </c>
      <c r="AO63" s="5">
        <f t="shared" si="6"/>
        <v>3.9000000000000021</v>
      </c>
      <c r="AP63" s="5">
        <f t="shared" si="6"/>
        <v>4.0000000000000018</v>
      </c>
      <c r="AQ63" s="5">
        <f t="shared" si="6"/>
        <v>4.1000000000000014</v>
      </c>
      <c r="AR63" s="5">
        <f t="shared" si="6"/>
        <v>4.2000000000000011</v>
      </c>
      <c r="AS63" s="5">
        <f t="shared" si="6"/>
        <v>4.3000000000000007</v>
      </c>
      <c r="AT63" s="5">
        <f t="shared" si="6"/>
        <v>4.4000000000000004</v>
      </c>
      <c r="AU63" s="5">
        <f t="shared" si="6"/>
        <v>4.5</v>
      </c>
      <c r="AV63" s="5">
        <f t="shared" si="6"/>
        <v>4.5999999999999996</v>
      </c>
      <c r="AW63" s="5">
        <f t="shared" si="6"/>
        <v>4.6999999999999993</v>
      </c>
      <c r="AX63" s="5">
        <f t="shared" si="6"/>
        <v>4.7999999999999989</v>
      </c>
      <c r="AY63" s="5">
        <f t="shared" si="6"/>
        <v>4.8999999999999986</v>
      </c>
      <c r="AZ63" s="5">
        <f t="shared" si="6"/>
        <v>4.9999999999999982</v>
      </c>
    </row>
    <row r="64" spans="1:52" x14ac:dyDescent="0.2">
      <c r="A64" s="4" t="s">
        <v>23</v>
      </c>
      <c r="B64" s="5">
        <f t="shared" ref="B64:AG64" si="7">(temperatureLeft +(B63/barLength)*(temperatureRight-temperatureLeft))+(heatSourcePerUnitVolume/(2*thermalConductivity))*(B63*(barLength-B63))</f>
        <v>100</v>
      </c>
      <c r="C64" s="5">
        <f t="shared" si="7"/>
        <v>104.45</v>
      </c>
      <c r="D64" s="5">
        <f t="shared" si="7"/>
        <v>108.8</v>
      </c>
      <c r="E64" s="5">
        <f t="shared" si="7"/>
        <v>113.05</v>
      </c>
      <c r="F64" s="5">
        <f t="shared" si="7"/>
        <v>117.2</v>
      </c>
      <c r="G64" s="5">
        <f t="shared" si="7"/>
        <v>121.25</v>
      </c>
      <c r="H64" s="5">
        <f t="shared" si="7"/>
        <v>125.2</v>
      </c>
      <c r="I64" s="5">
        <f t="shared" si="7"/>
        <v>129.05000000000001</v>
      </c>
      <c r="J64" s="5">
        <f t="shared" si="7"/>
        <v>132.80000000000001</v>
      </c>
      <c r="K64" s="5">
        <f t="shared" si="7"/>
        <v>136.44999999999999</v>
      </c>
      <c r="L64" s="5">
        <f t="shared" si="7"/>
        <v>140</v>
      </c>
      <c r="M64" s="5">
        <f t="shared" si="7"/>
        <v>143.44999999999999</v>
      </c>
      <c r="N64" s="5">
        <f t="shared" si="7"/>
        <v>146.80000000000001</v>
      </c>
      <c r="O64" s="5">
        <f t="shared" si="7"/>
        <v>150.05000000000001</v>
      </c>
      <c r="P64" s="5">
        <f t="shared" si="7"/>
        <v>153.19999999999999</v>
      </c>
      <c r="Q64" s="5">
        <f t="shared" si="7"/>
        <v>156.25</v>
      </c>
      <c r="R64" s="5">
        <f t="shared" si="7"/>
        <v>159.19999999999999</v>
      </c>
      <c r="S64" s="5">
        <f t="shared" si="7"/>
        <v>162.05000000000001</v>
      </c>
      <c r="T64" s="5">
        <f t="shared" si="7"/>
        <v>164.8</v>
      </c>
      <c r="U64" s="5">
        <f t="shared" si="7"/>
        <v>167.45000000000002</v>
      </c>
      <c r="V64" s="5">
        <f t="shared" si="7"/>
        <v>170</v>
      </c>
      <c r="W64" s="5">
        <f t="shared" si="7"/>
        <v>172.45</v>
      </c>
      <c r="X64" s="5">
        <f t="shared" si="7"/>
        <v>174.8</v>
      </c>
      <c r="Y64" s="5">
        <f t="shared" si="7"/>
        <v>177.05</v>
      </c>
      <c r="Z64" s="5">
        <f t="shared" si="7"/>
        <v>179.2</v>
      </c>
      <c r="AA64" s="5">
        <f t="shared" si="7"/>
        <v>181.25000000000003</v>
      </c>
      <c r="AB64" s="5">
        <f t="shared" si="7"/>
        <v>183.20000000000005</v>
      </c>
      <c r="AC64" s="5">
        <f t="shared" si="7"/>
        <v>185.05000000000004</v>
      </c>
      <c r="AD64" s="5">
        <f t="shared" si="7"/>
        <v>186.8</v>
      </c>
      <c r="AE64" s="5">
        <f t="shared" si="7"/>
        <v>188.45000000000002</v>
      </c>
      <c r="AF64" s="5">
        <f t="shared" si="7"/>
        <v>190.00000000000003</v>
      </c>
      <c r="AG64" s="5">
        <f t="shared" si="7"/>
        <v>191.45000000000002</v>
      </c>
      <c r="AH64" s="5">
        <f t="shared" ref="AH64:AZ64" si="8">(temperatureLeft +(AH63/barLength)*(temperatureRight-temperatureLeft))+(heatSourcePerUnitVolume/(2*thermalConductivity))*(AH63*(barLength-AH63))</f>
        <v>192.8</v>
      </c>
      <c r="AI64" s="5">
        <f t="shared" si="8"/>
        <v>194.05000000000004</v>
      </c>
      <c r="AJ64" s="5">
        <f t="shared" si="8"/>
        <v>195.20000000000005</v>
      </c>
      <c r="AK64" s="5">
        <f t="shared" si="8"/>
        <v>196.25000000000003</v>
      </c>
      <c r="AL64" s="5">
        <f t="shared" si="8"/>
        <v>197.20000000000005</v>
      </c>
      <c r="AM64" s="5">
        <f t="shared" si="8"/>
        <v>198.05000000000004</v>
      </c>
      <c r="AN64" s="5">
        <f t="shared" si="8"/>
        <v>198.80000000000004</v>
      </c>
      <c r="AO64" s="5">
        <f t="shared" si="8"/>
        <v>199.45000000000002</v>
      </c>
      <c r="AP64" s="5">
        <f t="shared" si="8"/>
        <v>200.00000000000003</v>
      </c>
      <c r="AQ64" s="5">
        <f t="shared" si="8"/>
        <v>200.45000000000002</v>
      </c>
      <c r="AR64" s="5">
        <f t="shared" si="8"/>
        <v>200.79999999999998</v>
      </c>
      <c r="AS64" s="5">
        <f t="shared" si="8"/>
        <v>201.04999999999998</v>
      </c>
      <c r="AT64" s="5">
        <f t="shared" si="8"/>
        <v>201.2</v>
      </c>
      <c r="AU64" s="5">
        <f t="shared" si="8"/>
        <v>201.25</v>
      </c>
      <c r="AV64" s="5">
        <f t="shared" si="8"/>
        <v>201.20000000000002</v>
      </c>
      <c r="AW64" s="5">
        <f t="shared" si="8"/>
        <v>201.05</v>
      </c>
      <c r="AX64" s="5">
        <f t="shared" si="8"/>
        <v>200.79999999999998</v>
      </c>
      <c r="AY64" s="5">
        <f t="shared" si="8"/>
        <v>200.45000000000002</v>
      </c>
      <c r="AZ64" s="5">
        <f t="shared" si="8"/>
        <v>200.00000000000003</v>
      </c>
    </row>
  </sheetData>
  <mergeCells count="8">
    <mergeCell ref="A57:H57"/>
    <mergeCell ref="A1:G1"/>
    <mergeCell ref="A3:B3"/>
    <mergeCell ref="A11:G11"/>
    <mergeCell ref="A13:G13"/>
    <mergeCell ref="A22:G22"/>
    <mergeCell ref="A30:F30"/>
    <mergeCell ref="A43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Analysis</vt:lpstr>
      <vt:lpstr>Plot</vt:lpstr>
      <vt:lpstr>barLength</vt:lpstr>
      <vt:lpstr>crossSectionalArea</vt:lpstr>
      <vt:lpstr>deltaxFaces</vt:lpstr>
      <vt:lpstr>heatSourcePerUnitVolume</vt:lpstr>
      <vt:lpstr>NumberOfCells</vt:lpstr>
      <vt:lpstr>temperatureLeft</vt:lpstr>
      <vt:lpstr>temperatureRight</vt:lpstr>
      <vt:lpstr>thermalConductivity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2019-05-19T06:56:26Z</dcterms:created>
  <dcterms:modified xsi:type="dcterms:W3CDTF">2019-06-04T19:43:58Z</dcterms:modified>
</cp:coreProperties>
</file>