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Notion\FUNiX\Khoa hoc D.A\Assignment\Assignment 03\"/>
    </mc:Choice>
  </mc:AlternateContent>
  <xr:revisionPtr revIDLastSave="0" documentId="13_ncr:1_{8ABDE720-D360-4AF0-AD43-78D173E5AE07}"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2.Don bien" sheetId="2" r:id="rId2"/>
    <sheet name="3. Da bien" sheetId="4" r:id="rId3"/>
    <sheet name="5. Chuan hoa" sheetId="5" r:id="rId4"/>
  </sheets>
  <definedNames>
    <definedName name="ExternalData_1" localSheetId="1" hidden="1">'2.Don bien'!$A$1:$M$43</definedName>
    <definedName name="ExternalData_1" localSheetId="2" hidden="1">'3. Da bien'!$A$1:$O$43</definedName>
    <definedName name="ExternalData_1" localSheetId="3" hidden="1">'5. Chuan hoa'!$A$1:$N$43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F/+wYWJspCU1Qlp/kkLQk253wlRrKEZZezdfWWcd1yE="/>
    </ext>
  </extLst>
</workbook>
</file>

<file path=xl/calcChain.xml><?xml version="1.0" encoding="utf-8"?>
<calcChain xmlns="http://schemas.openxmlformats.org/spreadsheetml/2006/main">
  <c r="O2" i="5" l="1"/>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D171" i="4"/>
  <c r="D135" i="4"/>
  <c r="D114" i="4"/>
  <c r="D93" i="4"/>
  <c r="D72" i="4"/>
  <c r="D51" i="4"/>
  <c r="G46" i="2"/>
  <c r="F46" i="2"/>
  <c r="E46" i="2"/>
  <c r="D46" i="2"/>
  <c r="C46" i="2"/>
  <c r="B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5B5B6E-1073-44B3-AEC4-5EE7A1D0F1EA}" keepAlive="1" name="Query - data_table" description="Connection to the 'data_table' query in the workbook." type="5" refreshedVersion="8" background="1" saveData="1">
    <dbPr connection="Provider=Microsoft.Mashup.OleDb.1;Data Source=$Workbook$;Location=data_table;Extended Properties=&quot;&quot;" command="SELECT * FROM [data_table]"/>
  </connection>
  <connection id="2" xr16:uid="{33ECCED3-BF41-4E72-9709-741DD8685996}" keepAlive="1" name="Query - data_table (2)" description="Connection to the 'data_table (2)' query in the workbook." type="5" refreshedVersion="8" background="1" saveData="1">
    <dbPr connection="Provider=Microsoft.Mashup.OleDb.1;Data Source=$Workbook$;Location=&quot;data_table (2)&quot;;Extended Properties=&quot;&quot;" command="SELECT * FROM [data_table (2)]"/>
  </connection>
  <connection id="3" xr16:uid="{8B77B5FA-659B-4B30-8F59-3A2BD7012660}" keepAlive="1" name="Query - data_table (3)" description="Connection to the 'data_table (3)' query in the workbook." type="5" refreshedVersion="8" background="1" saveData="1">
    <dbPr connection="Provider=Microsoft.Mashup.OleDb.1;Data Source=$Workbook$;Location=&quot;data_table (3)&quot;;Extended Properties=&quot;&quot;" command="SELECT * FROM [data_table (3)]"/>
  </connection>
</connections>
</file>

<file path=xl/sharedStrings.xml><?xml version="1.0" encoding="utf-8"?>
<sst xmlns="http://schemas.openxmlformats.org/spreadsheetml/2006/main" count="1893" uniqueCount="604">
  <si>
    <t>Retailer</t>
  </si>
  <si>
    <t>Salerank</t>
  </si>
  <si>
    <t>X2013USSales</t>
  </si>
  <si>
    <t>X2013WorldSales</t>
  </si>
  <si>
    <t>ProfitMargin</t>
  </si>
  <si>
    <t>NumStores</t>
  </si>
  <si>
    <t>Industry</t>
  </si>
  <si>
    <t>Reward</t>
  </si>
  <si>
    <t>ProgramName</t>
  </si>
  <si>
    <t>RewardType</t>
  </si>
  <si>
    <t>RewardStructure</t>
  </si>
  <si>
    <t>RewardSize</t>
  </si>
  <si>
    <t>ExpirationMonth</t>
  </si>
  <si>
    <t>A&amp;P</t>
  </si>
  <si>
    <t>$5,831,000</t>
  </si>
  <si>
    <t>48.85</t>
  </si>
  <si>
    <t>Discount, Variety Stores</t>
  </si>
  <si>
    <t>No rewards program</t>
  </si>
  <si>
    <t>-</t>
  </si>
  <si>
    <t>Albertsons</t>
  </si>
  <si>
    <t>$19,452,000</t>
  </si>
  <si>
    <t>69.02</t>
  </si>
  <si>
    <t>Grocery Stores</t>
  </si>
  <si>
    <t>Aldi</t>
  </si>
  <si>
    <t>$10,898,000</t>
  </si>
  <si>
    <t>$10,650,000</t>
  </si>
  <si>
    <t>69.41</t>
  </si>
  <si>
    <t>Alimentation Couche Tard (Circle K)</t>
  </si>
  <si>
    <t>$4,755,000</t>
  </si>
  <si>
    <t>$8,551,000</t>
  </si>
  <si>
    <t>68.03</t>
  </si>
  <si>
    <t>Apple Stores</t>
  </si>
  <si>
    <t>$26,648,000</t>
  </si>
  <si>
    <t>$30,736,000</t>
  </si>
  <si>
    <t>11.07</t>
  </si>
  <si>
    <t>ElectronicEquipment</t>
  </si>
  <si>
    <t>Army Air Force Exchange</t>
  </si>
  <si>
    <t>$8,640,000</t>
  </si>
  <si>
    <t>$16,301,000</t>
  </si>
  <si>
    <t>60.41</t>
  </si>
  <si>
    <t>Specialty Retail, Other</t>
  </si>
  <si>
    <t>AT&amp;T Wireless</t>
  </si>
  <si>
    <t>$8,347,000</t>
  </si>
  <si>
    <t>$8,096,000</t>
  </si>
  <si>
    <t>46.95</t>
  </si>
  <si>
    <t>Telecom Services - Domestic</t>
  </si>
  <si>
    <t>Barnes &amp; Noble</t>
  </si>
  <si>
    <t>$6,082,000</t>
  </si>
  <si>
    <t>72.79</t>
  </si>
  <si>
    <t>Bed Bath &amp; Beyond</t>
  </si>
  <si>
    <t>$11,319,000</t>
  </si>
  <si>
    <t>$10,967,000</t>
  </si>
  <si>
    <t>10.07</t>
  </si>
  <si>
    <t>Home Furnishing Stores</t>
  </si>
  <si>
    <t>Spend $200 earn 1,000 points = $10 reward certificate for future purchase</t>
  </si>
  <si>
    <t>Big Lots</t>
  </si>
  <si>
    <t>$5,107,000</t>
  </si>
  <si>
    <t>$5,284,000</t>
  </si>
  <si>
    <t>12.09</t>
  </si>
  <si>
    <t>Burger King</t>
  </si>
  <si>
    <t>$8,509,000</t>
  </si>
  <si>
    <t>$35,214,000</t>
  </si>
  <si>
    <t>98.47</t>
  </si>
  <si>
    <t>Restaurants</t>
  </si>
  <si>
    <t>Burlington Coat Factory</t>
  </si>
  <si>
    <t>$4,402,000</t>
  </si>
  <si>
    <t>$4,428,000</t>
  </si>
  <si>
    <t>45.67</t>
  </si>
  <si>
    <t>Costco</t>
  </si>
  <si>
    <t>$74,740,000</t>
  </si>
  <si>
    <t>$105,100,000</t>
  </si>
  <si>
    <t>50.75</t>
  </si>
  <si>
    <t>Executive Rewards</t>
  </si>
  <si>
    <t>check</t>
  </si>
  <si>
    <t>2% of purchase for Executive members, capped at $750 every 12 month</t>
  </si>
  <si>
    <t>2.00%</t>
  </si>
  <si>
    <t>Darden Restaurants (Olive Garden)</t>
  </si>
  <si>
    <t>$7,967,000</t>
  </si>
  <si>
    <t>$7,840,000</t>
  </si>
  <si>
    <t>13.94</t>
  </si>
  <si>
    <t>Defense Commissary Agency</t>
  </si>
  <si>
    <t>$5,015,000</t>
  </si>
  <si>
    <t>4.24</t>
  </si>
  <si>
    <t>Delhaize America</t>
  </si>
  <si>
    <t>$18,817,000</t>
  </si>
  <si>
    <t>$29,110,000</t>
  </si>
  <si>
    <t>84.23</t>
  </si>
  <si>
    <t>instant discount</t>
  </si>
  <si>
    <t>DineEquity (Applebee's)</t>
  </si>
  <si>
    <t>$6,974,000</t>
  </si>
  <si>
    <t>$7,342,000</t>
  </si>
  <si>
    <t>7.1</t>
  </si>
  <si>
    <t>Dollar General</t>
  </si>
  <si>
    <t>$17,504,000</t>
  </si>
  <si>
    <t>54.12</t>
  </si>
  <si>
    <t>Dollar Tree</t>
  </si>
  <si>
    <t>$7,670,000</t>
  </si>
  <si>
    <t>$7,629,000</t>
  </si>
  <si>
    <t>21.04</t>
  </si>
  <si>
    <t>No rewards program </t>
  </si>
  <si>
    <t>Family Dollar</t>
  </si>
  <si>
    <t>$10,391,000</t>
  </si>
  <si>
    <t>$10,230,000</t>
  </si>
  <si>
    <t>30.96</t>
  </si>
  <si>
    <t>coupons sent for subscribers of FDR program</t>
  </si>
  <si>
    <t>Earn family dollar which is printed at bottom of receipt at next purchase</t>
  </si>
  <si>
    <t>Good Neighbor Pharmacy</t>
  </si>
  <si>
    <t>$7,271,000</t>
  </si>
  <si>
    <t>$9,286,000</t>
  </si>
  <si>
    <t>59.64</t>
  </si>
  <si>
    <t>IKEA North America</t>
  </si>
  <si>
    <t>$4,370,000</t>
  </si>
  <si>
    <t>$37,877,000</t>
  </si>
  <si>
    <t>19.49</t>
  </si>
  <si>
    <t>Lowe's</t>
  </si>
  <si>
    <t>$52,210,000</t>
  </si>
  <si>
    <t>$53,417,000</t>
  </si>
  <si>
    <t>86.36</t>
  </si>
  <si>
    <t>Home Improvement Stores</t>
  </si>
  <si>
    <t>5% instant discount with Lowes card</t>
  </si>
  <si>
    <t>Macy's</t>
  </si>
  <si>
    <t>$27,868,000</t>
  </si>
  <si>
    <t>$27,931,000</t>
  </si>
  <si>
    <t>19.47</t>
  </si>
  <si>
    <t>Department Stores</t>
  </si>
  <si>
    <t>McDonald's</t>
  </si>
  <si>
    <t>$35,856,000</t>
  </si>
  <si>
    <t>$89,126,000</t>
  </si>
  <si>
    <t>5.04</t>
  </si>
  <si>
    <t>Michaels Stores</t>
  </si>
  <si>
    <t>$4,132,000</t>
  </si>
  <si>
    <t>$4,570,000</t>
  </si>
  <si>
    <t>9.59</t>
  </si>
  <si>
    <t>PetSmart</t>
  </si>
  <si>
    <t>$5,298,000</t>
  </si>
  <si>
    <t>$6,117,000</t>
  </si>
  <si>
    <t>28.12</t>
  </si>
  <si>
    <t>Philips Health Mart Systems</t>
  </si>
  <si>
    <t>$7,430,000</t>
  </si>
  <si>
    <t>90.33</t>
  </si>
  <si>
    <t>Drug Stores</t>
  </si>
  <si>
    <t>Publix</t>
  </si>
  <si>
    <t>$28,917,000</t>
  </si>
  <si>
    <t>77.76</t>
  </si>
  <si>
    <t>QVC</t>
  </si>
  <si>
    <t>$5,844,000</t>
  </si>
  <si>
    <t>$8,623,000</t>
  </si>
  <si>
    <t>97.49</t>
  </si>
  <si>
    <t>Ross Stores</t>
  </si>
  <si>
    <t>$10,221,000</t>
  </si>
  <si>
    <t>$13,154,000</t>
  </si>
  <si>
    <t>18.99</t>
  </si>
  <si>
    <t>Apparel Stores</t>
  </si>
  <si>
    <t>Roundy's Supermarkets (pick and save)</t>
  </si>
  <si>
    <t>$3,946,000</t>
  </si>
  <si>
    <t>98.56</t>
  </si>
  <si>
    <t>Sherwin Williams</t>
  </si>
  <si>
    <t>$6,223,000</t>
  </si>
  <si>
    <t>$6,510,000</t>
  </si>
  <si>
    <t>1.02</t>
  </si>
  <si>
    <t>Specialty Chemicals</t>
  </si>
  <si>
    <t>Sonic</t>
  </si>
  <si>
    <t>$3,882,000</t>
  </si>
  <si>
    <t>28.77</t>
  </si>
  <si>
    <t>Stater Brothers. Supermarket</t>
  </si>
  <si>
    <t>$3,860,000</t>
  </si>
  <si>
    <t>37.52</t>
  </si>
  <si>
    <t>Target</t>
  </si>
  <si>
    <t>$71,279,000</t>
  </si>
  <si>
    <t>$72,596,000</t>
  </si>
  <si>
    <t>19.37</t>
  </si>
  <si>
    <t>Trader Joe's</t>
  </si>
  <si>
    <t>$8,350,000</t>
  </si>
  <si>
    <t>51.38</t>
  </si>
  <si>
    <t>Verizon Wireless</t>
  </si>
  <si>
    <t>$8,171,000</t>
  </si>
  <si>
    <t>82.6</t>
  </si>
  <si>
    <t>Smart Rewards</t>
  </si>
  <si>
    <t>Spend $10 earn 1,000 points</t>
  </si>
  <si>
    <t>Wakefern / Shoprite</t>
  </si>
  <si>
    <t>$14,100,000</t>
  </si>
  <si>
    <t>87.82</t>
  </si>
  <si>
    <t>Wal-Mart</t>
  </si>
  <si>
    <t>$334,302,000</t>
  </si>
  <si>
    <t>$473,979,000</t>
  </si>
  <si>
    <t>15.16</t>
  </si>
  <si>
    <t>Wegmans Food Markets</t>
  </si>
  <si>
    <t>$6,999,000</t>
  </si>
  <si>
    <t>45.93</t>
  </si>
  <si>
    <t>Wendy's</t>
  </si>
  <si>
    <t>$9,083,000</t>
  </si>
  <si>
    <t>$8,892,000</t>
  </si>
  <si>
    <t>16.7</t>
  </si>
  <si>
    <t>Whole Foods</t>
  </si>
  <si>
    <t>$12,491,000</t>
  </si>
  <si>
    <t>$12,366,000</t>
  </si>
  <si>
    <t>32.88</t>
  </si>
  <si>
    <t>Current no rewards program. Whole Foods Market Rewards (pilot in Philadelphia)</t>
  </si>
  <si>
    <t>store credit and various rewards (e.g., cooking class)</t>
  </si>
  <si>
    <t>WinCo Foods</t>
  </si>
  <si>
    <t>$5,212,000</t>
  </si>
  <si>
    <t>3.89</t>
  </si>
  <si>
    <t>YUM! Brands</t>
  </si>
  <si>
    <t>$18,144,000</t>
  </si>
  <si>
    <t>$35,264,000</t>
  </si>
  <si>
    <t>60.97</t>
  </si>
  <si>
    <t>7-Eleven</t>
  </si>
  <si>
    <t>$11,625,000</t>
  </si>
  <si>
    <t>$11,504,000</t>
  </si>
  <si>
    <t>50.31</t>
  </si>
  <si>
    <t>7REWARDS</t>
  </si>
  <si>
    <t>store credit</t>
  </si>
  <si>
    <t>Buy 6 drinks  =  free drink</t>
  </si>
  <si>
    <t>16.67%</t>
  </si>
  <si>
    <t>Ace Hardware</t>
  </si>
  <si>
    <t>$10,605,000</t>
  </si>
  <si>
    <t>85.89</t>
  </si>
  <si>
    <t>Ace Rewards</t>
  </si>
  <si>
    <t>Spend $250 earn 2,500 points = $5 reward certificate for future purchase</t>
  </si>
  <si>
    <t>Advance Auto Parts</t>
  </si>
  <si>
    <t>$6,443,000</t>
  </si>
  <si>
    <t>$6,485,000</t>
  </si>
  <si>
    <t>64.24</t>
  </si>
  <si>
    <t>Auto Parts Stores</t>
  </si>
  <si>
    <t>SpeedPerks</t>
  </si>
  <si>
    <t>Spend $30/$100 = $5/$20 rewards for the next $10+ purchase</t>
  </si>
  <si>
    <t>16.60%</t>
  </si>
  <si>
    <t>Ahold USA / Royal</t>
  </si>
  <si>
    <t>$26,118,000</t>
  </si>
  <si>
    <t>$44,028,000</t>
  </si>
  <si>
    <t>40.87</t>
  </si>
  <si>
    <t>Stop and Shop Rewards</t>
  </si>
  <si>
    <t>gas discount</t>
  </si>
  <si>
    <t>Spend $100 and earn 0.10 off per gallon for the maximum discount of $2.20 per gallon</t>
  </si>
  <si>
    <t>15.00%</t>
  </si>
  <si>
    <t>Amazon.com</t>
  </si>
  <si>
    <t>$43,962,000</t>
  </si>
  <si>
    <t>$77,551,000</t>
  </si>
  <si>
    <t>19.15</t>
  </si>
  <si>
    <t>Catalog &amp; Mail Order Houses</t>
  </si>
  <si>
    <t>Amazon Rewards with Visa</t>
  </si>
  <si>
    <t>3% off for future purchase at amazon</t>
  </si>
  <si>
    <t>3.00%</t>
  </si>
  <si>
    <t>Ascena Retail Group (Ann Taylor)</t>
  </si>
  <si>
    <t>$4,665,000</t>
  </si>
  <si>
    <t>$4,715,000</t>
  </si>
  <si>
    <t>93.45</t>
  </si>
  <si>
    <t>PerfectRewards</t>
  </si>
  <si>
    <t>Spend $400 earn 2,000 points = $20 PERFECT REWARDS card</t>
  </si>
  <si>
    <t>AutoZone</t>
  </si>
  <si>
    <t>$7,584,000</t>
  </si>
  <si>
    <t>$15,190,000</t>
  </si>
  <si>
    <t>96.64</t>
  </si>
  <si>
    <t>AutoZone Rewards</t>
  </si>
  <si>
    <t>Spend $20+ 5 times earn 5 credits = $20 merchandise credit</t>
  </si>
  <si>
    <t>Belk</t>
  </si>
  <si>
    <t>$4,038,000</t>
  </si>
  <si>
    <t>38.64</t>
  </si>
  <si>
    <t>Belk Rewards Card</t>
  </si>
  <si>
    <t>Spend $400 earn 400 points = $10 Belk Reward Dollars</t>
  </si>
  <si>
    <t>2.50%</t>
  </si>
  <si>
    <t>Best Buy</t>
  </si>
  <si>
    <t>$35,766,000</t>
  </si>
  <si>
    <t>$42,159,000</t>
  </si>
  <si>
    <t>36.33</t>
  </si>
  <si>
    <t>Electronics Stores</t>
  </si>
  <si>
    <t>My Best Buy</t>
  </si>
  <si>
    <t>Spend $250 earn 250 points = $5 reward certificate</t>
  </si>
  <si>
    <t>Bi-Lo</t>
  </si>
  <si>
    <t>$9,087,000</t>
  </si>
  <si>
    <t>$10,205,000</t>
  </si>
  <si>
    <t>29.5</t>
  </si>
  <si>
    <t>Fuelperks</t>
  </si>
  <si>
    <t>Spend $50  = $.05 off per gallon, up to 20 gallons</t>
  </si>
  <si>
    <t>1.50%</t>
  </si>
  <si>
    <t>BJ's Wholesale</t>
  </si>
  <si>
    <t>$12,965,000</t>
  </si>
  <si>
    <t>55.72</t>
  </si>
  <si>
    <t>My BJ's Perks</t>
  </si>
  <si>
    <t>2% of purchase amount for future purchase</t>
  </si>
  <si>
    <t>Bloomin' Brands (Outback)</t>
  </si>
  <si>
    <t>$4,084,000</t>
  </si>
  <si>
    <t>$4,763,000</t>
  </si>
  <si>
    <t>33.94</t>
  </si>
  <si>
    <t>Dine Rewards</t>
  </si>
  <si>
    <t>Spend $20 X3 = 50% off next check, capped at $20 (assumes $30 check)</t>
  </si>
  <si>
    <t>22.22%</t>
  </si>
  <si>
    <t>Brinker International</t>
  </si>
  <si>
    <t>$3,746,000</t>
  </si>
  <si>
    <t>$4,399,000</t>
  </si>
  <si>
    <t>16.1</t>
  </si>
  <si>
    <t>My Chili's Rewards</t>
  </si>
  <si>
    <t>free merchandise</t>
  </si>
  <si>
    <t>Spend $80/160 earn 80/160 points = $8/$16 appetizer / entree</t>
  </si>
  <si>
    <t>Chik-fil-A</t>
  </si>
  <si>
    <t>$5,191,000</t>
  </si>
  <si>
    <t>91.95</t>
  </si>
  <si>
    <t>Belly</t>
  </si>
  <si>
    <t>Spend $25 earn 25 pts = $1.09 mini sundae (among others)</t>
  </si>
  <si>
    <t>4.40%</t>
  </si>
  <si>
    <t>CVS Caremark</t>
  </si>
  <si>
    <t>$65,618,000</t>
  </si>
  <si>
    <t>$66,682,000</t>
  </si>
  <si>
    <t>43.17</t>
  </si>
  <si>
    <t>ExtraBucks</t>
  </si>
  <si>
    <t>2% off for future purchase except alcohol, prescriptions, stamps, and tabacoo products</t>
  </si>
  <si>
    <t>1.5</t>
  </si>
  <si>
    <t>Dell</t>
  </si>
  <si>
    <t>$4,106,000</t>
  </si>
  <si>
    <t>22.2</t>
  </si>
  <si>
    <t>Dell Advantage</t>
  </si>
  <si>
    <t>Spend $500 = $25 off next purchase</t>
  </si>
  <si>
    <t>Dick's Sporting Goods</t>
  </si>
  <si>
    <t>$6,212,000</t>
  </si>
  <si>
    <t>15.34</t>
  </si>
  <si>
    <t>Sporting Goods Stores</t>
  </si>
  <si>
    <t>eRewards</t>
  </si>
  <si>
    <t>Spend $300 earn 300 points = $10 rewards off future purchases</t>
  </si>
  <si>
    <t>3.30%</t>
  </si>
  <si>
    <t>Dillard's</t>
  </si>
  <si>
    <t>$6,439,000</t>
  </si>
  <si>
    <t>52.8</t>
  </si>
  <si>
    <t>Dillard's Credit Card</t>
  </si>
  <si>
    <t>Spend $750 earn 1,500 points = $10 reward certificate</t>
  </si>
  <si>
    <t>1.33%</t>
  </si>
  <si>
    <t>Dunkin' Brands</t>
  </si>
  <si>
    <t>$7,256,000</t>
  </si>
  <si>
    <t>28.25</t>
  </si>
  <si>
    <t>DD Perks</t>
  </si>
  <si>
    <t>Spend $40 earn 200 points = $2.50 free coffee</t>
  </si>
  <si>
    <t>6.25%</t>
  </si>
  <si>
    <t>Foot Locker</t>
  </si>
  <si>
    <t>$4,769,000</t>
  </si>
  <si>
    <t>$6,505,000</t>
  </si>
  <si>
    <t>21.69</t>
  </si>
  <si>
    <t>Textile - Apparel Footwear &amp; Accessories</t>
  </si>
  <si>
    <t>VIP Club</t>
  </si>
  <si>
    <t>Spend $50 = $10 off next purchase</t>
  </si>
  <si>
    <t>GameStop</t>
  </si>
  <si>
    <t>$6,108,000</t>
  </si>
  <si>
    <t>$9,040,000</t>
  </si>
  <si>
    <t>55.76</t>
  </si>
  <si>
    <t>PowerUpRewards</t>
  </si>
  <si>
    <t>Spend $6,000/$3,000 on new games/pre-owned games earn 60,000 points =$60 PS4 DualShock Wireless Controller</t>
  </si>
  <si>
    <t>Gap</t>
  </si>
  <si>
    <t>$12,872,000</t>
  </si>
  <si>
    <t>$16,248,000</t>
  </si>
  <si>
    <t>22.77</t>
  </si>
  <si>
    <t>GAP Rewards Program</t>
  </si>
  <si>
    <t>Spend $200 earn 1,000 points = $5 reward certificate for future purchase</t>
  </si>
  <si>
    <t>Giant Eagle</t>
  </si>
  <si>
    <t>$6,940,000</t>
  </si>
  <si>
    <t>99.2</t>
  </si>
  <si>
    <t>Spend $50 = $.10 off per gallon</t>
  </si>
  <si>
    <t>Harris Teeter Supermkts</t>
  </si>
  <si>
    <t>$4,710,000</t>
  </si>
  <si>
    <t>27.24</t>
  </si>
  <si>
    <t>InStore Rewards / Fuel Rewards</t>
  </si>
  <si>
    <t>Buy 7.5 whole sub = 1 free sub / Spend $50+  = $10 discount off a $50 gas card</t>
  </si>
  <si>
    <t>13.30%</t>
  </si>
  <si>
    <t>H-E-B</t>
  </si>
  <si>
    <t>$19,683,000</t>
  </si>
  <si>
    <t>$21,000,000</t>
  </si>
  <si>
    <t>9.49</t>
  </si>
  <si>
    <t>Points Club Rewards</t>
  </si>
  <si>
    <t>Spend $66.7 earn 1,000 points = $1 reward certificate for future purchase</t>
  </si>
  <si>
    <t>Hy-Vee</t>
  </si>
  <si>
    <t>$8,859,000</t>
  </si>
  <si>
    <t>1.99</t>
  </si>
  <si>
    <t>FuelSaver</t>
  </si>
  <si>
    <t>Buy $3/$6 grocery and earn $0.03/$0.06 off per gallon, up to 20 gallons</t>
  </si>
  <si>
    <t>Ingles Markets</t>
  </si>
  <si>
    <t>$3,600,000</t>
  </si>
  <si>
    <t>32.83</t>
  </si>
  <si>
    <t>Fuel Reward</t>
  </si>
  <si>
    <t>Spend $100 earn 100 points = $.05 off per gallon</t>
  </si>
  <si>
    <t>J.C. Penney</t>
  </si>
  <si>
    <t>$11,789,000</t>
  </si>
  <si>
    <t>$84,088,000</t>
  </si>
  <si>
    <t>JCPenney Rewards</t>
  </si>
  <si>
    <t>Spend $100 earn 100 points = $10 reward certificate for future purchase</t>
  </si>
  <si>
    <t>10.00%</t>
  </si>
  <si>
    <t>Kohl's</t>
  </si>
  <si>
    <t>$19,031,000</t>
  </si>
  <si>
    <t>81.23</t>
  </si>
  <si>
    <t>Yes2You Rewards</t>
  </si>
  <si>
    <t>Spend $100 earn 100 points = $5 reward certificate for future purchase</t>
  </si>
  <si>
    <t>5.00%</t>
  </si>
  <si>
    <t>Kroger</t>
  </si>
  <si>
    <t>$93,598,000</t>
  </si>
  <si>
    <t>51.54</t>
  </si>
  <si>
    <t>Fuel Program</t>
  </si>
  <si>
    <t>Spend $100 earn 100 points = $.10 off per gallon, up to 35 gallons</t>
  </si>
  <si>
    <t>L Brands (Bath &amp; body works)</t>
  </si>
  <si>
    <t>$9,349,000</t>
  </si>
  <si>
    <t>64.38</t>
  </si>
  <si>
    <t>Love Your Body Program</t>
  </si>
  <si>
    <t>Spend $80 earn 4 points = $15 off future purchase, Spend $160 earn 8 points = $25 off future purchase</t>
  </si>
  <si>
    <t>16.00%</t>
  </si>
  <si>
    <t>Meijer</t>
  </si>
  <si>
    <t>$16,620,000</t>
  </si>
  <si>
    <t>32.56</t>
  </si>
  <si>
    <t>mPerks</t>
  </si>
  <si>
    <t>Spend $100 to get $10 off next purchase (for baby products)</t>
  </si>
  <si>
    <t>Menards</t>
  </si>
  <si>
    <t>$16,228,000</t>
  </si>
  <si>
    <t>83.48</t>
  </si>
  <si>
    <t>Menards Big Card</t>
  </si>
  <si>
    <t>Get 2% store credit every quarter</t>
  </si>
  <si>
    <t>Neiman Marcus</t>
  </si>
  <si>
    <t>$4,648,000</t>
  </si>
  <si>
    <t>25.59</t>
  </si>
  <si>
    <t>InCircle</t>
  </si>
  <si>
    <t>Spend $5,000 earn 10,00 points = $100 reward certificate for future purchase</t>
  </si>
  <si>
    <t>Nordstrom</t>
  </si>
  <si>
    <t>$11,859,000</t>
  </si>
  <si>
    <t>77.64</t>
  </si>
  <si>
    <t>Nordstrom Rewards</t>
  </si>
  <si>
    <t>store credit  and various rewards</t>
  </si>
  <si>
    <t>Spend $1,000 earn 2,000 points = $20 reward certificate for future purchase</t>
  </si>
  <si>
    <t>Office Depot</t>
  </si>
  <si>
    <t>$7,022,000</t>
  </si>
  <si>
    <t>$10,485,000</t>
  </si>
  <si>
    <t>87.39</t>
  </si>
  <si>
    <t>Choice Member</t>
  </si>
  <si>
    <t>Get 10% discount in rewards for shopping paper, ink, toner</t>
  </si>
  <si>
    <t>OfficeMax</t>
  </si>
  <si>
    <t>$4,652,000</t>
  </si>
  <si>
    <t>$6,077,000</t>
  </si>
  <si>
    <t>89.06</t>
  </si>
  <si>
    <t>O'Reilly Automotive</t>
  </si>
  <si>
    <t>$6,649,000</t>
  </si>
  <si>
    <t>95.72</t>
  </si>
  <si>
    <t>O'Rewards</t>
  </si>
  <si>
    <t>Spend $150  earn 150 points = $5 O'Rewards coupon</t>
  </si>
  <si>
    <t>3.33%</t>
  </si>
  <si>
    <t>Price Chopper Supermrkts</t>
  </si>
  <si>
    <t>$3,784,000</t>
  </si>
  <si>
    <t>16.46</t>
  </si>
  <si>
    <t>AdvantEdge</t>
  </si>
  <si>
    <t>Spend $100 for $0.10 up to 20 gallons</t>
  </si>
  <si>
    <t>Rite Aid</t>
  </si>
  <si>
    <t>$25,526,000</t>
  </si>
  <si>
    <t>11.21</t>
  </si>
  <si>
    <t>Wellness+ </t>
  </si>
  <si>
    <t>Spend $250  = 10% off future purchases</t>
  </si>
  <si>
    <t>Safeway</t>
  </si>
  <si>
    <t>$37,534,000</t>
  </si>
  <si>
    <t>$42,982,000</t>
  </si>
  <si>
    <t>44.22</t>
  </si>
  <si>
    <t>Reward Points</t>
  </si>
  <si>
    <t>Spend $100 and earn 0.10 off per gallon for a single fillup</t>
  </si>
  <si>
    <t>Save Mart</t>
  </si>
  <si>
    <t>$4,889,000</t>
  </si>
  <si>
    <t>19.35</t>
  </si>
  <si>
    <t>SaveSmart</t>
  </si>
  <si>
    <t>Spend $100 earn 100 points = $1.1 worth of coupon</t>
  </si>
  <si>
    <t>1.10%</t>
  </si>
  <si>
    <t>Sears Holdings</t>
  </si>
  <si>
    <t>$26,614,000</t>
  </si>
  <si>
    <t>$31,283,000</t>
  </si>
  <si>
    <t>45.52</t>
  </si>
  <si>
    <t>Shop Your Way Rewards</t>
  </si>
  <si>
    <t>Spend $100 earn 1000 points = $1 reward certificate</t>
  </si>
  <si>
    <t>1.00%</t>
  </si>
  <si>
    <t>Signet Jewelers (Kay's)</t>
  </si>
  <si>
    <t>$3,647,000</t>
  </si>
  <si>
    <t>$4,203,000</t>
  </si>
  <si>
    <t>23.17</t>
  </si>
  <si>
    <t>Instant Rewards</t>
  </si>
  <si>
    <t>Spend $300 = $100 off next purchase</t>
  </si>
  <si>
    <t>33.33%</t>
  </si>
  <si>
    <t>Staples</t>
  </si>
  <si>
    <t>$8,883,000</t>
  </si>
  <si>
    <t>50.15</t>
  </si>
  <si>
    <t>Staples Rewards</t>
  </si>
  <si>
    <t>2% or 5% on everything except postage stamps</t>
  </si>
  <si>
    <t>3.5%</t>
  </si>
  <si>
    <t>Starbucks</t>
  </si>
  <si>
    <t>$9,631,000</t>
  </si>
  <si>
    <t>$9,972,000</t>
  </si>
  <si>
    <t>71.56</t>
  </si>
  <si>
    <t>My Starbucks Rewards</t>
  </si>
  <si>
    <t>free product</t>
  </si>
  <si>
    <t>Buy 12 drinks to earn 12 stars  =  free drink</t>
  </si>
  <si>
    <t>8.00%</t>
  </si>
  <si>
    <t>Subway</t>
  </si>
  <si>
    <t>$12,861,000</t>
  </si>
  <si>
    <t>$12,917,000</t>
  </si>
  <si>
    <t>11.39</t>
  </si>
  <si>
    <t>SUBWAY Card Rewards Program</t>
  </si>
  <si>
    <t>Spend $1 earn 1 point = various rewards (e.g., 75 pts for footlong subs)</t>
  </si>
  <si>
    <t>6.70%</t>
  </si>
  <si>
    <t>SUPERVALU</t>
  </si>
  <si>
    <t>$50,081,000</t>
  </si>
  <si>
    <t>70.06</t>
  </si>
  <si>
    <t>My Cub Rewards</t>
  </si>
  <si>
    <t>Spend $50  = $.05 off per gallon</t>
  </si>
  <si>
    <t>The Home Depot</t>
  </si>
  <si>
    <t>$69,951,000</t>
  </si>
  <si>
    <t>$78,812,000</t>
  </si>
  <si>
    <t>58.4</t>
  </si>
  <si>
    <t>Fuel Rewards</t>
  </si>
  <si>
    <t>Spend $100/$1,000/$2,000/$4,000 earn 100/1,000/2,000/4,000 points = $.10/$1.00/$2.00/$4.00 off per gallon at participating Shell stations</t>
  </si>
  <si>
    <t>TJX</t>
  </si>
  <si>
    <t>$20,923,000</t>
  </si>
  <si>
    <t>$27,423,000</t>
  </si>
  <si>
    <t>72.4</t>
  </si>
  <si>
    <t>Reward The Public</t>
  </si>
  <si>
    <t>Toys "R" Us</t>
  </si>
  <si>
    <t>$7,525,000</t>
  </si>
  <si>
    <t>$13,307,000</t>
  </si>
  <si>
    <t>79.33</t>
  </si>
  <si>
    <t>Rewards"R" Us</t>
  </si>
  <si>
    <t>Spend $125 earn $5 Reward Dollars for future purchases</t>
  </si>
  <si>
    <t>Tractor Supply</t>
  </si>
  <si>
    <t>$5,165,000</t>
  </si>
  <si>
    <t>2.65</t>
  </si>
  <si>
    <t>Neighbor's Club</t>
  </si>
  <si>
    <t>Spend $150 X3 times earn seasonal (quarterly) reward ($5 store credit)</t>
  </si>
  <si>
    <t>1.11%</t>
  </si>
  <si>
    <t>True Value</t>
  </si>
  <si>
    <t>$16,330,000</t>
  </si>
  <si>
    <t>38.69</t>
  </si>
  <si>
    <t>TrueValue Rewards</t>
  </si>
  <si>
    <t>Walgreen</t>
  </si>
  <si>
    <t>$68,068,000</t>
  </si>
  <si>
    <t>$70,096,000</t>
  </si>
  <si>
    <t>23.47</t>
  </si>
  <si>
    <t>Balance Rewards</t>
  </si>
  <si>
    <t>500 points on every prescription filled in the pharmacy, good for $5 discount of future purchase</t>
  </si>
  <si>
    <t>Williams-Sonoma</t>
  </si>
  <si>
    <t>$4,163,000</t>
  </si>
  <si>
    <t>$4,388,000</t>
  </si>
  <si>
    <t>30.09</t>
  </si>
  <si>
    <t>Williams-Sonoma Visa??Signature??Card</t>
  </si>
  <si>
    <t>Spend $3,333 earn 10,000 pts = $100 gift card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</si>
  <si>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</si>
  <si>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</si>
  <si>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</si>
  <si>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</si>
  <si>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</si>
  <si>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</si>
  <si>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</si>
  <si>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</si>
  <si>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</si>
  <si>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</si>
  <si>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</si>
  <si>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</si>
  <si>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</si>
  <si>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</si>
  <si>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</si>
  <si>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</si>
  <si>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</si>
  <si>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</si>
  <si>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</si>
  <si>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</si>
  <si>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</si>
  <si>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</si>
  <si>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</si>
  <si>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</si>
  <si>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2. Xây dựng mô hình hồi quy tuyến tính đơn biến</t>
  </si>
  <si>
    <t>Mô hình có giá trị R-square cao nhất có dạng</t>
  </si>
  <si>
    <t>với R-square bằng 0.2648</t>
  </si>
  <si>
    <t>Giải thích ý nghĩa</t>
  </si>
  <si>
    <t>ExpirationMonth = 4.6147 + 0.0009*NumStores</t>
  </si>
  <si>
    <t>Với mỗi số lượng cửa hàng (NumStores) tăng hoặc giảm 1 đơn vị (1 cửa hàng) thì Thời hạn chương trình khen thưởng (ExpriationMonth) cũng tăng/ giảm tương ứng là xấp xỉ 4,5 tháng</t>
  </si>
  <si>
    <t>So với các yếu tố độc lập khác, NumStores phản ánh mức độ giải thích cao nhất tới biến mục tiêu ExpirationMonth</t>
  </si>
  <si>
    <t>3. Xây dựng mô hình hồi quy tuyến tính đa biến</t>
  </si>
  <si>
    <t>Phương trình hồi quy trên diễn giải được 26% những thay đổi của biến mục tiêu ExpirationMonth</t>
  </si>
  <si>
    <t>trên cơ sở mô hình đơn biến cho R-square cao nhất trước đó là</t>
  </si>
  <si>
    <t>NumStores2</t>
  </si>
  <si>
    <t>NumStores22</t>
  </si>
  <si>
    <t>NumStores &amp; SaleRank</t>
  </si>
  <si>
    <t>NumStores &amp; X2013USSales</t>
  </si>
  <si>
    <t>NumStores &amp; X2013WorldSales</t>
  </si>
  <si>
    <t>NumStores &amp; ProfitMargin</t>
  </si>
  <si>
    <t>NumStores &amp; RewardSize</t>
  </si>
  <si>
    <t>Cách kết hợp nào cho ra giá trị R-square lớn nhất?</t>
  </si>
  <si>
    <t>Với giá trị R-square lớn nhất thì biến thêm vào là biến nào và giá trị của R-square là bao nhiêu?</t>
  </si>
  <si>
    <t>Giải thích ý nghĩa của hai biến tìm được tác động như thế nào đến biến mục tiêu?</t>
  </si>
  <si>
    <t>ExpirationMonth = 6.04116525498133 + 0.000914069337399003*NumStores -21.5852578431529*RewardSize</t>
  </si>
  <si>
    <t>Biến thêm vào là RewardSize</t>
  </si>
  <si>
    <t>R-square là 0.30289</t>
  </si>
  <si>
    <t>Biến RewardSize tỷ lệ nghịch với ExpirationMonth, với mỗi phần trăm tăng trong Phần thưởng theo tỷ lệ phần trăm số tiền mua hàng thì Thời hạn chương trình giảm 21 tháng</t>
  </si>
  <si>
    <t>đơn giản có thể hiểu là, phần thưởng càng lớn thì thời hạn giải thưởng càng giảm</t>
  </si>
  <si>
    <t>và ngược lại với NumStores, số lượng cửa hàng càng tăng thì thời hạn trao thưởng càng dài. Tăng 1 cửa hàng sẽ làm tăng thời hạn 0,0009 tháng tức xấp xỉ 0,03 ngày, khoảng 40 phút</t>
  </si>
  <si>
    <t>4. Thực hiện dự đoán giá trị của biến mục tiêu</t>
  </si>
  <si>
    <t>Giả sử dữ liệu cần tính</t>
  </si>
  <si>
    <t>NumStores =</t>
  </si>
  <si>
    <t>RewardSize =</t>
  </si>
  <si>
    <t>Khi đó ExpirationMonth =</t>
  </si>
  <si>
    <t>tháng</t>
  </si>
  <si>
    <t>Mô hình này giúp các nhà kinh doanh đưa ra các ước lượng về thời hạn của phần thưởng với số lượng cửa hàng và giá trị phần thưởng như dữ liệu giả thiết ở trên</t>
  </si>
  <si>
    <t>Log NumStores</t>
  </si>
  <si>
    <t>Log ExpriationMonth</t>
  </si>
  <si>
    <t>Kịch bản 1: Chỉ có biến mục tiêu được chuẩn hoá</t>
  </si>
  <si>
    <t>Kịch bản 2: Chỉ có biến giải thích được chuẩn hoá</t>
  </si>
  <si>
    <t>Kịch bản 3: Chuẩn hoá cả biến mục tiêu và biến giải thích</t>
  </si>
  <si>
    <t>ExpirationMonth = -0.0825 + 0.2225*NumStores</t>
  </si>
  <si>
    <t>ExpirationMonth = -9.4928 + 5.4126*NumStores</t>
  </si>
  <si>
    <t>ExpirationMonth = 0.5199 + 0.000029*NumStores</t>
  </si>
  <si>
    <t>Sau khi thử nghiệm xong các kịch bản thì kịch bản nào cho R-square lớn nhất và kết quả này có cao hơn giá trị R-square tìm được ở yêu cầu 2 không</t>
  </si>
  <si>
    <r>
      <t xml:space="preserve">Kịch bản 2 cho R-square lớn nhất, kết quả này </t>
    </r>
    <r>
      <rPr>
        <b/>
        <u/>
        <sz val="12"/>
        <color theme="1"/>
        <rFont val="Calibri"/>
        <family val="2"/>
        <scheme val="minor"/>
      </rPr>
      <t>KHÔNG</t>
    </r>
    <r>
      <rPr>
        <sz val="12"/>
        <color theme="1"/>
        <rFont val="Calibri"/>
        <family val="2"/>
        <scheme val="minor"/>
      </rPr>
      <t xml:space="preserve"> cao hơn giá trị đã tìm được ở yêu cầu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</si>
</sst>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0.0000"/>
    <numFmt numFmtId="171" formatCode="0.000"/>
  </numFmts>
  <fonts count="10">
    <font>
      <sz val="12"/>
      <color theme="1"/>
      <name val="Calibri"/>
      <scheme val="minor"/>
    </font>
    <font>
      <b/>
      <sz val="10"/>
      <color rgb="FF000000"/>
      <name val="Helvetica Neue"/>
    </font>
    <font>
      <sz val="10"/>
      <color rgb="FF000000"/>
      <name val="Helvetica Neue"/>
    </font>
    <font>
      <sz val="12"/>
      <color theme="1"/>
      <name val="Helvetica Neue"/>
    </font>
    <font>
      <sz val="12"/>
      <color theme="1"/>
      <name val="Calibri"/>
      <family val="2"/>
      <scheme val="minor"/>
    </font>
    <font>
      <i/>
      <sz val="12"/>
      <color theme="1"/>
      <name val="Calibri"/>
      <family val="2"/>
      <scheme val="minor"/>
    </font>
    <font>
      <b/>
      <sz val="12"/>
      <color theme="1"/>
      <name val="Calibri"/>
      <family val="2"/>
      <scheme val="minor"/>
    </font>
    <font>
      <sz val="12"/>
      <color rgb="FFFF0000"/>
      <name val="Calibri"/>
      <family val="2"/>
      <scheme val="minor"/>
    </font>
    <font>
      <b/>
      <i/>
      <sz val="12"/>
      <color theme="1"/>
      <name val="Calibri"/>
      <family val="2"/>
      <scheme val="minor"/>
    </font>
    <font>
      <b/>
      <u/>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3" fillId="0" borderId="0" xfId="0" applyFont="1"/>
    <xf numFmtId="9" fontId="2" fillId="0" borderId="0" xfId="0" applyNumberFormat="1" applyFont="1"/>
    <xf numFmtId="0" fontId="0" fillId="0" borderId="0" xfId="0" applyFill="1" applyBorder="1" applyAlignment="1"/>
    <xf numFmtId="0" fontId="0" fillId="0" borderId="1" xfId="0" applyFill="1" applyBorder="1" applyAlignment="1"/>
    <xf numFmtId="0" fontId="5" fillId="0" borderId="2" xfId="0" applyFont="1" applyFill="1" applyBorder="1" applyAlignment="1">
      <alignment horizontal="center"/>
    </xf>
    <xf numFmtId="0" fontId="5" fillId="0" borderId="2" xfId="0" applyFont="1" applyFill="1" applyBorder="1" applyAlignment="1">
      <alignment horizontal="centerContinuous"/>
    </xf>
    <xf numFmtId="0" fontId="4" fillId="0" borderId="0" xfId="0" applyFont="1"/>
    <xf numFmtId="170" fontId="0" fillId="0" borderId="0" xfId="0" applyNumberFormat="1"/>
    <xf numFmtId="171" fontId="0" fillId="0" borderId="0" xfId="0" applyNumberFormat="1"/>
    <xf numFmtId="171" fontId="0" fillId="0" borderId="0" xfId="0" applyNumberFormat="1" applyFill="1"/>
    <xf numFmtId="0" fontId="0" fillId="0" borderId="0" xfId="0" applyFill="1"/>
    <xf numFmtId="2" fontId="0" fillId="0" borderId="0" xfId="0" applyNumberFormat="1"/>
    <xf numFmtId="170" fontId="0" fillId="2" borderId="0" xfId="0" applyNumberFormat="1" applyFill="1"/>
    <xf numFmtId="0" fontId="4" fillId="0" borderId="0" xfId="0" applyFont="1" applyFill="1"/>
    <xf numFmtId="0" fontId="6" fillId="0" borderId="0" xfId="0" applyFont="1"/>
    <xf numFmtId="0" fontId="8" fillId="0" borderId="0" xfId="0" applyFont="1" applyFill="1"/>
    <xf numFmtId="0" fontId="4" fillId="3" borderId="0" xfId="0" applyFont="1" applyFill="1"/>
    <xf numFmtId="0" fontId="4" fillId="0" borderId="1" xfId="0" applyFont="1" applyFill="1" applyBorder="1" applyAlignment="1"/>
    <xf numFmtId="0" fontId="7" fillId="0" borderId="0" xfId="0" applyFont="1" applyFill="1" applyBorder="1" applyAlignment="1"/>
    <xf numFmtId="0" fontId="4" fillId="0" borderId="0" xfId="0" applyFont="1" applyFill="1" applyBorder="1" applyAlignment="1"/>
    <xf numFmtId="170" fontId="0" fillId="0" borderId="0" xfId="0" applyNumberFormat="1" applyFill="1" applyBorder="1" applyAlignment="1"/>
    <xf numFmtId="170" fontId="0" fillId="0" borderId="1" xfId="0" applyNumberFormat="1" applyFill="1" applyBorder="1" applyAlignment="1"/>
    <xf numFmtId="9" fontId="0" fillId="0" borderId="0" xfId="0" applyNumberFormat="1"/>
    <xf numFmtId="0" fontId="0" fillId="2" borderId="0" xfId="0" applyFill="1" applyBorder="1" applyAlignment="1"/>
    <xf numFmtId="0" fontId="0" fillId="2" borderId="1" xfId="0" applyFill="1" applyBorder="1" applyAlignment="1"/>
  </cellXfs>
  <cellStyles count="1">
    <cellStyle name="Normal" xfId="0" builtinId="0"/>
  </cellStyles>
  <dxfs count="17">
    <dxf>
      <numFmt numFmtId="171" formatCode="0.000"/>
    </dxf>
    <dxf>
      <numFmt numFmtId="2" formatCode="0.00"/>
    </dxf>
    <dxf>
      <font>
        <b/>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val="0"/>
        <i val="0"/>
        <strike val="0"/>
        <condense val="0"/>
        <extend val="0"/>
        <outline val="0"/>
        <shadow val="0"/>
        <u val="none"/>
        <vertAlign val="baseline"/>
        <sz val="10"/>
        <color rgb="FF000000"/>
        <name val="Helvetica Neue"/>
        <scheme val="none"/>
      </font>
    </dxf>
    <dxf>
      <font>
        <b/>
        <i val="0"/>
        <strike val="0"/>
        <condense val="0"/>
        <extend val="0"/>
        <outline val="0"/>
        <shadow val="0"/>
        <u val="none"/>
        <vertAlign val="baseline"/>
        <sz val="10"/>
        <color rgb="FF000000"/>
        <name val="Helvetica Neue"/>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6475BE0-76B3-457C-A51D-78257431C3E6}" autoFormatId="16" applyNumberFormats="0" applyBorderFormats="0" applyFontFormats="0" applyPatternFormats="0" applyAlignmentFormats="0" applyWidthHeightFormats="0">
  <queryTableRefresh nextId="15">
    <queryTableFields count="13">
      <queryTableField id="1" name="Retailer" tableColumnId="1"/>
      <queryTableField id="2" name="Salerank" tableColumnId="2"/>
      <queryTableField id="3" name="X2013USSales" tableColumnId="3"/>
      <queryTableField id="4" name="X2013WorldSales" tableColumnId="4"/>
      <queryTableField id="5" name="ProfitMargin" tableColumnId="5"/>
      <queryTableField id="6" name="NumStores" tableColumnId="6"/>
      <queryTableField id="12" name="RewardSize" tableColumnId="12"/>
      <queryTableField id="7" name="Industry" tableColumnId="7"/>
      <queryTableField id="8" name="Reward" tableColumnId="8"/>
      <queryTableField id="9" name="ProgramName" tableColumnId="9"/>
      <queryTableField id="10" name="RewardType" tableColumnId="10"/>
      <queryTableField id="11" name="RewardStructure" tableColumnId="11"/>
      <queryTableField id="13" name="ExpirationMonth"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CB22EF5-9199-4AE2-B487-62EB727C966F}" autoFormatId="16" applyNumberFormats="0" applyBorderFormats="0" applyFontFormats="0" applyPatternFormats="0" applyAlignmentFormats="0" applyWidthHeightFormats="0">
  <queryTableRefresh nextId="17">
    <queryTableFields count="15">
      <queryTableField id="1" name="Retailer" tableColumnId="1"/>
      <queryTableField id="2" name="Salerank" tableColumnId="2"/>
      <queryTableField id="15" dataBound="0" tableColumnId="14"/>
      <queryTableField id="3" name="X2013USSales" tableColumnId="3"/>
      <queryTableField id="16" dataBound="0" tableColumnId="15"/>
      <queryTableField id="4" name="X2013WorldSales" tableColumnId="4"/>
      <queryTableField id="5" name="ProfitMargin" tableColumnId="5"/>
      <queryTableField id="6" name="NumStores" tableColumnId="6"/>
      <queryTableField id="12" name="RewardSize" tableColumnId="12"/>
      <queryTableField id="7" name="Industry" tableColumnId="7"/>
      <queryTableField id="8" name="Reward" tableColumnId="8"/>
      <queryTableField id="9" name="ProgramName" tableColumnId="9"/>
      <queryTableField id="10" name="RewardType" tableColumnId="10"/>
      <queryTableField id="11" name="RewardStructure" tableColumnId="11"/>
      <queryTableField id="13" name="ExpirationMonth"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E995E01-B566-46F0-ABA7-27092F3F0F1F}" autoFormatId="16" applyNumberFormats="0" applyBorderFormats="0" applyFontFormats="0" applyPatternFormats="0" applyAlignmentFormats="0" applyWidthHeightFormats="0">
  <queryTableRefresh nextId="17" unboundColumnsRight="1">
    <queryTableFields count="15">
      <queryTableField id="1" name="Retailer" tableColumnId="1"/>
      <queryTableField id="2" name="Salerank" tableColumnId="2"/>
      <queryTableField id="3" name="X2013USSales" tableColumnId="3"/>
      <queryTableField id="4" name="X2013WorldSales" tableColumnId="4"/>
      <queryTableField id="5" name="ProfitMargin" tableColumnId="5"/>
      <queryTableField id="6" name="NumStores" tableColumnId="6"/>
      <queryTableField id="15" dataBound="0" tableColumnId="14"/>
      <queryTableField id="12" name="RewardSize" tableColumnId="12"/>
      <queryTableField id="7" name="Industry" tableColumnId="7"/>
      <queryTableField id="8" name="Reward" tableColumnId="8"/>
      <queryTableField id="9" name="ProgramName" tableColumnId="9"/>
      <queryTableField id="10" name="RewardType" tableColumnId="10"/>
      <queryTableField id="11" name="RewardStructure" tableColumnId="11"/>
      <queryTableField id="13" name="ExpirationMonth" tableColumnId="13"/>
      <queryTableField id="16" dataBound="0" tableColumnId="15"/>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5E2983-3AD0-4377-859B-D1856EA76BFE}" name="Table1" displayName="Table1" ref="A1:M101" totalsRowShown="0" headerRowDxfId="2" dataDxfId="3">
  <autoFilter ref="A1:M101" xr:uid="{955E2983-3AD0-4377-859B-D1856EA76BFE}"/>
  <tableColumns count="13">
    <tableColumn id="1" xr3:uid="{2857475C-EDA2-47CA-B077-F1AC35E1F4B3}" name="Retailer" dataDxfId="16"/>
    <tableColumn id="2" xr3:uid="{0ADC6043-F2C1-4D4D-9348-80940D9DF868}" name="Salerank" dataDxfId="15"/>
    <tableColumn id="3" xr3:uid="{C7013872-7F30-43CC-91AB-7C1CE8ABDF79}" name="X2013USSales" dataDxfId="14"/>
    <tableColumn id="4" xr3:uid="{1C09876B-38BC-436C-BC6B-848B118A02A8}" name="X2013WorldSales" dataDxfId="13"/>
    <tableColumn id="5" xr3:uid="{C60ACCB9-422F-453F-B351-9C1A2A3960B2}" name="ProfitMargin" dataDxfId="12"/>
    <tableColumn id="6" xr3:uid="{66740BA1-5F3B-4876-BEBA-85A35BC7149A}" name="NumStores" dataDxfId="11"/>
    <tableColumn id="7" xr3:uid="{EE97420D-78CE-414A-9751-4D4A6AE1A960}" name="Industry" dataDxfId="10"/>
    <tableColumn id="8" xr3:uid="{9C9DEF1C-FCC3-4EBF-B720-8F92F24DA5F2}" name="Reward" dataDxfId="9"/>
    <tableColumn id="9" xr3:uid="{B7BF1F95-2E1F-4BB5-BEA8-6EAE3C6A2580}" name="ProgramName" dataDxfId="8"/>
    <tableColumn id="10" xr3:uid="{D4A2F2F3-EAF5-4331-B618-C69A5F9F01DB}" name="RewardType" dataDxfId="7"/>
    <tableColumn id="11" xr3:uid="{38A4399E-A6B1-43D1-8FED-3037E8B9BE17}" name="RewardStructure" dataDxfId="6"/>
    <tableColumn id="12" xr3:uid="{D9AFBB1A-32F9-4AC4-9A4A-B4094CBFA07B}" name="RewardSize" dataDxfId="5"/>
    <tableColumn id="13" xr3:uid="{8EB1624F-C99A-47F8-BDF1-9DD50F2E2801}" name="ExpirationMonth"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1B301E-0AC1-4D32-95B8-3F5BA43B7437}" name="data_table" displayName="data_table" ref="A1:M43" tableType="queryTable" totalsRowShown="0">
  <autoFilter ref="A1:M43" xr:uid="{F01B301E-0AC1-4D32-95B8-3F5BA43B7437}"/>
  <tableColumns count="13">
    <tableColumn id="1" xr3:uid="{F43E9454-3DA8-4205-9058-20461C8D4D96}" uniqueName="1" name="Retailer" queryTableFieldId="1"/>
    <tableColumn id="2" xr3:uid="{CA4F2322-8950-4CE6-B7BA-B1DB0AB19585}" uniqueName="2" name="Salerank" queryTableFieldId="2"/>
    <tableColumn id="3" xr3:uid="{2DEC3118-365B-4EA1-AC84-2FEB871DEB50}" uniqueName="3" name="X2013USSales" queryTableFieldId="3"/>
    <tableColumn id="4" xr3:uid="{F034DE06-F740-46E6-A9AE-2B52D30009C2}" uniqueName="4" name="X2013WorldSales" queryTableFieldId="4"/>
    <tableColumn id="5" xr3:uid="{C421BC5E-757F-4167-8808-315094C19243}" uniqueName="5" name="ProfitMargin" queryTableFieldId="5"/>
    <tableColumn id="6" xr3:uid="{A1E54AB1-51DE-4F99-8ABD-28F227429E9B}" uniqueName="6" name="NumStores" queryTableFieldId="6"/>
    <tableColumn id="12" xr3:uid="{E2614012-27D4-448D-A555-CB10A6AE14CD}" uniqueName="12" name="RewardSize" queryTableFieldId="12"/>
    <tableColumn id="7" xr3:uid="{BA90FB8C-38E3-418B-B3E5-77585AFE46A2}" uniqueName="7" name="Industry" queryTableFieldId="7"/>
    <tableColumn id="8" xr3:uid="{FE7CAE8D-D038-4571-8F93-D56646F2B5D9}" uniqueName="8" name="Reward" queryTableFieldId="8"/>
    <tableColumn id="9" xr3:uid="{E0CF1805-F82E-431F-8E74-123D69B556B4}" uniqueName="9" name="ProgramName" queryTableFieldId="9"/>
    <tableColumn id="10" xr3:uid="{C3EEF4A6-933E-4C90-9949-DDC7BC5F793D}" uniqueName="10" name="RewardType" queryTableFieldId="10"/>
    <tableColumn id="11" xr3:uid="{65F03114-2387-4007-AAB6-98837B278692}" uniqueName="11" name="RewardStructure" queryTableFieldId="11"/>
    <tableColumn id="13" xr3:uid="{8FB7DE48-1182-4970-AFF9-3E709DDD63CD}" uniqueName="13" name="ExpirationMonth"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4EB1DF-20B7-4D06-81A3-C1B8C3063F7D}" name="data_table4" displayName="data_table4" ref="A1:O43" tableType="queryTable" totalsRowShown="0">
  <autoFilter ref="A1:O43" xr:uid="{F01B301E-0AC1-4D32-95B8-3F5BA43B7437}"/>
  <tableColumns count="15">
    <tableColumn id="1" xr3:uid="{6A8EBD09-D378-428D-8D6F-E9F134929F09}" uniqueName="1" name="Retailer" queryTableFieldId="1"/>
    <tableColumn id="2" xr3:uid="{4789684E-76D4-4D10-B17F-72F5C3CA2AA4}" uniqueName="2" name="Salerank" queryTableFieldId="2"/>
    <tableColumn id="14" xr3:uid="{FBA2F86F-6A20-4644-8539-8FBCB826FAFD}" uniqueName="14" name="NumStores2" queryTableFieldId="15"/>
    <tableColumn id="3" xr3:uid="{0A57F1E1-4E03-47BC-9561-E346075CF782}" uniqueName="3" name="X2013USSales" queryTableFieldId="3"/>
    <tableColumn id="15" xr3:uid="{414E4F77-8D8D-4BCE-AEF0-09A91451DB86}" uniqueName="15" name="NumStores" queryTableFieldId="16"/>
    <tableColumn id="4" xr3:uid="{FD9A2EA0-B9BD-4547-89F1-E7A3C8A64ABF}" uniqueName="4" name="X2013WorldSales" queryTableFieldId="4"/>
    <tableColumn id="5" xr3:uid="{A95F4A5E-3B10-4FA1-9363-A4F4B0AEB8C0}" uniqueName="5" name="ProfitMargin" queryTableFieldId="5"/>
    <tableColumn id="6" xr3:uid="{FF72102C-8D05-4F31-AD7F-2B05E2DE56D6}" uniqueName="6" name="NumStores22" queryTableFieldId="6"/>
    <tableColumn id="12" xr3:uid="{9FBF97A7-1676-458A-B1B0-BFAA6FEDDA68}" uniqueName="12" name="RewardSize" queryTableFieldId="12"/>
    <tableColumn id="7" xr3:uid="{DC8022BF-7845-4D8C-8F98-00391F6DDAA0}" uniqueName="7" name="Industry" queryTableFieldId="7"/>
    <tableColumn id="8" xr3:uid="{0E3D862B-75AB-4D9D-BF06-8B8B38026A45}" uniqueName="8" name="Reward" queryTableFieldId="8"/>
    <tableColumn id="9" xr3:uid="{5C3DB016-57FC-4574-87DA-BDC60E5B0063}" uniqueName="9" name="ProgramName" queryTableFieldId="9"/>
    <tableColumn id="10" xr3:uid="{5F54DAC6-368D-469C-8EAB-D5AAED4D9D57}" uniqueName="10" name="RewardType" queryTableFieldId="10"/>
    <tableColumn id="11" xr3:uid="{6901AB9E-4551-4617-9645-B400AA286ED3}" uniqueName="11" name="RewardStructure" queryTableFieldId="11"/>
    <tableColumn id="13" xr3:uid="{FBB04364-0ADC-4D7C-8CFA-2BC4971653F5}" uniqueName="13" name="ExpirationMonth"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1C5D65-0B99-489F-8804-8FEBAB6F0A2B}" name="data_table5" displayName="data_table5" ref="A1:O43" tableType="queryTable" totalsRowShown="0">
  <autoFilter ref="A1:O43" xr:uid="{F01B301E-0AC1-4D32-95B8-3F5BA43B7437}"/>
  <tableColumns count="15">
    <tableColumn id="1" xr3:uid="{E8B4B3E2-87CA-4BC1-812D-8F9073E4C8D6}" uniqueName="1" name="Retailer" queryTableFieldId="1"/>
    <tableColumn id="2" xr3:uid="{A1D6F6CD-3AB9-4465-97FB-65EE92C79CEA}" uniqueName="2" name="Salerank" queryTableFieldId="2"/>
    <tableColumn id="3" xr3:uid="{9E645B93-1D46-4310-AFAC-4C55790BD88A}" uniqueName="3" name="X2013USSales" queryTableFieldId="3"/>
    <tableColumn id="4" xr3:uid="{02C24779-4EDD-4455-8F90-39C8B829D4E7}" uniqueName="4" name="X2013WorldSales" queryTableFieldId="4"/>
    <tableColumn id="5" xr3:uid="{422649B8-DAFE-47C9-8C01-72D407BB16FB}" uniqueName="5" name="ProfitMargin" queryTableFieldId="5"/>
    <tableColumn id="6" xr3:uid="{A71C022A-00FA-4FD3-9D6C-58A2B8D8E958}" uniqueName="6" name="NumStores" queryTableFieldId="6"/>
    <tableColumn id="14" xr3:uid="{DA259A95-D091-40BE-ADC1-EC96A20C801D}" uniqueName="14" name="Log NumStores" queryTableFieldId="15" dataDxfId="1">
      <calculatedColumnFormula>LOG(data_table5[[#This Row],[NumStores]])</calculatedColumnFormula>
    </tableColumn>
    <tableColumn id="12" xr3:uid="{A74A1889-0638-4BEA-9195-115AC25E9D87}" uniqueName="12" name="RewardSize" queryTableFieldId="12"/>
    <tableColumn id="7" xr3:uid="{2BBB330D-B16E-4B51-A68D-41BED2BB4AA7}" uniqueName="7" name="Industry" queryTableFieldId="7"/>
    <tableColumn id="8" xr3:uid="{F3CC543C-FF28-4C3A-9CEF-04C85D6ADFD3}" uniqueName="8" name="Reward" queryTableFieldId="8"/>
    <tableColumn id="9" xr3:uid="{4CEF06AE-8484-4DC0-A3B7-466D294F28E2}" uniqueName="9" name="ProgramName" queryTableFieldId="9"/>
    <tableColumn id="10" xr3:uid="{B7A7FF26-B55D-41D5-8338-5CFE467088A7}" uniqueName="10" name="RewardType" queryTableFieldId="10"/>
    <tableColumn id="11" xr3:uid="{0475386A-2B4D-4CD0-A13D-79F8FA0C6043}" uniqueName="11" name="RewardStructure" queryTableFieldId="11"/>
    <tableColumn id="13" xr3:uid="{DD75C012-D4DA-464D-A97C-E98D3C61AFC1}" uniqueName="13" name="ExpirationMonth" queryTableFieldId="13"/>
    <tableColumn id="15" xr3:uid="{50A3AAFF-27E1-4E8B-9B67-313BC1F9CC1C}" uniqueName="15" name="Log ExpriationMonth" queryTableFieldId="16" dataDxfId="0">
      <calculatedColumnFormula>LOG(data_table5[[#This Row],[ExpirationMonth]])</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zoomScale="55" zoomScaleNormal="55" workbookViewId="0">
      <selection activeCell="S23" sqref="S23"/>
    </sheetView>
  </sheetViews>
  <sheetFormatPr defaultColWidth="11.19921875" defaultRowHeight="15" customHeight="1"/>
  <cols>
    <col min="1" max="2" width="10.59765625" customWidth="1"/>
    <col min="3" max="3" width="13.796875" customWidth="1"/>
    <col min="4" max="4" width="16.296875" customWidth="1"/>
    <col min="5" max="5" width="12.19921875" customWidth="1"/>
    <col min="6" max="6" width="11.3984375" customWidth="1"/>
    <col min="7" max="7" width="31.796875" customWidth="1"/>
    <col min="8" max="8" width="10.59765625" customWidth="1"/>
    <col min="9" max="9" width="13.796875" customWidth="1"/>
    <col min="10" max="10" width="12.3984375" customWidth="1"/>
    <col min="11" max="11" width="16.09765625" customWidth="1"/>
    <col min="12" max="12" width="11.8984375" customWidth="1"/>
    <col min="13" max="13" width="15.5" customWidth="1"/>
    <col min="14" max="25" width="10.59765625" customWidth="1"/>
  </cols>
  <sheetData>
    <row r="1" spans="1:13" ht="15.75" customHeight="1">
      <c r="A1" s="1" t="s">
        <v>0</v>
      </c>
      <c r="B1" s="1" t="s">
        <v>1</v>
      </c>
      <c r="C1" s="1" t="s">
        <v>2</v>
      </c>
      <c r="D1" s="1" t="s">
        <v>3</v>
      </c>
      <c r="E1" s="1" t="s">
        <v>4</v>
      </c>
      <c r="F1" s="1" t="s">
        <v>5</v>
      </c>
      <c r="G1" s="1" t="s">
        <v>6</v>
      </c>
      <c r="H1" s="1" t="s">
        <v>7</v>
      </c>
      <c r="I1" s="1" t="s">
        <v>8</v>
      </c>
      <c r="J1" s="1" t="s">
        <v>9</v>
      </c>
      <c r="K1" s="1" t="s">
        <v>10</v>
      </c>
      <c r="L1" s="1" t="s">
        <v>11</v>
      </c>
      <c r="M1" s="1" t="s">
        <v>12</v>
      </c>
    </row>
    <row r="2" spans="1:13" ht="15.75" customHeight="1">
      <c r="A2" s="1" t="s">
        <v>13</v>
      </c>
      <c r="B2" s="2">
        <v>74</v>
      </c>
      <c r="C2" s="2" t="s">
        <v>14</v>
      </c>
      <c r="D2" s="2" t="s">
        <v>14</v>
      </c>
      <c r="E2" s="2" t="s">
        <v>15</v>
      </c>
      <c r="F2" s="2">
        <v>277</v>
      </c>
      <c r="G2" s="2" t="s">
        <v>16</v>
      </c>
      <c r="H2" s="2">
        <v>0</v>
      </c>
      <c r="I2" s="2" t="s">
        <v>17</v>
      </c>
      <c r="J2" s="2" t="s">
        <v>18</v>
      </c>
      <c r="K2" s="2" t="s">
        <v>18</v>
      </c>
      <c r="L2" s="2" t="s">
        <v>18</v>
      </c>
      <c r="M2" s="2" t="s">
        <v>18</v>
      </c>
    </row>
    <row r="3" spans="1:13" ht="15.75" customHeight="1">
      <c r="A3" s="1" t="s">
        <v>19</v>
      </c>
      <c r="B3" s="2">
        <v>21</v>
      </c>
      <c r="C3" s="2" t="s">
        <v>20</v>
      </c>
      <c r="D3" s="2" t="s">
        <v>20</v>
      </c>
      <c r="E3" s="2" t="s">
        <v>21</v>
      </c>
      <c r="F3" s="2">
        <v>1024</v>
      </c>
      <c r="G3" s="2" t="s">
        <v>22</v>
      </c>
      <c r="H3" s="2">
        <v>0</v>
      </c>
      <c r="I3" s="2" t="s">
        <v>17</v>
      </c>
      <c r="J3" s="2" t="s">
        <v>18</v>
      </c>
      <c r="K3" s="2" t="s">
        <v>18</v>
      </c>
      <c r="L3" s="2" t="s">
        <v>18</v>
      </c>
      <c r="M3" s="2" t="s">
        <v>18</v>
      </c>
    </row>
    <row r="4" spans="1:13" ht="15.75" customHeight="1">
      <c r="A4" s="1" t="s">
        <v>23</v>
      </c>
      <c r="B4" s="2">
        <v>38</v>
      </c>
      <c r="C4" s="2" t="s">
        <v>24</v>
      </c>
      <c r="D4" s="2" t="s">
        <v>25</v>
      </c>
      <c r="E4" s="2" t="s">
        <v>26</v>
      </c>
      <c r="F4" s="2">
        <v>1328</v>
      </c>
      <c r="G4" s="2" t="s">
        <v>22</v>
      </c>
      <c r="H4" s="2">
        <v>0</v>
      </c>
      <c r="I4" s="2" t="s">
        <v>17</v>
      </c>
      <c r="J4" s="2" t="s">
        <v>18</v>
      </c>
      <c r="K4" s="2" t="s">
        <v>18</v>
      </c>
      <c r="L4" s="2" t="s">
        <v>18</v>
      </c>
      <c r="M4" s="2" t="s">
        <v>18</v>
      </c>
    </row>
    <row r="5" spans="1:13" ht="15.75" customHeight="1">
      <c r="A5" s="1" t="s">
        <v>27</v>
      </c>
      <c r="B5" s="2">
        <v>82</v>
      </c>
      <c r="C5" s="2" t="s">
        <v>28</v>
      </c>
      <c r="D5" s="2" t="s">
        <v>29</v>
      </c>
      <c r="E5" s="2" t="s">
        <v>30</v>
      </c>
      <c r="F5" s="2">
        <v>3826</v>
      </c>
      <c r="G5" s="2" t="s">
        <v>22</v>
      </c>
      <c r="H5" s="2">
        <v>0</v>
      </c>
      <c r="I5" s="2" t="s">
        <v>17</v>
      </c>
      <c r="J5" s="2" t="s">
        <v>18</v>
      </c>
      <c r="K5" s="2" t="s">
        <v>18</v>
      </c>
      <c r="L5" s="2" t="s">
        <v>18</v>
      </c>
      <c r="M5" s="2" t="s">
        <v>18</v>
      </c>
    </row>
    <row r="6" spans="1:13" ht="15.75" customHeight="1">
      <c r="A6" s="1" t="s">
        <v>31</v>
      </c>
      <c r="B6" s="2">
        <v>15</v>
      </c>
      <c r="C6" s="2" t="s">
        <v>32</v>
      </c>
      <c r="D6" s="2" t="s">
        <v>33</v>
      </c>
      <c r="E6" s="2" t="s">
        <v>34</v>
      </c>
      <c r="F6" s="2">
        <v>254</v>
      </c>
      <c r="G6" s="2" t="s">
        <v>35</v>
      </c>
      <c r="H6" s="2">
        <v>0</v>
      </c>
      <c r="I6" s="2" t="s">
        <v>17</v>
      </c>
      <c r="J6" s="2" t="s">
        <v>18</v>
      </c>
      <c r="K6" s="2" t="s">
        <v>18</v>
      </c>
      <c r="L6" s="2" t="s">
        <v>18</v>
      </c>
      <c r="M6" s="2" t="s">
        <v>18</v>
      </c>
    </row>
    <row r="7" spans="1:13" ht="15.75" customHeight="1">
      <c r="A7" s="1" t="s">
        <v>36</v>
      </c>
      <c r="B7" s="2">
        <v>48</v>
      </c>
      <c r="C7" s="2" t="s">
        <v>37</v>
      </c>
      <c r="D7" s="2" t="s">
        <v>38</v>
      </c>
      <c r="E7" s="2" t="s">
        <v>39</v>
      </c>
      <c r="F7" s="2">
        <v>530</v>
      </c>
      <c r="G7" s="2" t="s">
        <v>40</v>
      </c>
      <c r="H7" s="2">
        <v>0</v>
      </c>
      <c r="I7" s="2" t="s">
        <v>17</v>
      </c>
      <c r="J7" s="2" t="s">
        <v>18</v>
      </c>
      <c r="K7" s="2" t="s">
        <v>18</v>
      </c>
      <c r="L7" s="2" t="s">
        <v>18</v>
      </c>
      <c r="M7" s="2" t="s">
        <v>18</v>
      </c>
    </row>
    <row r="8" spans="1:13" ht="15.75" customHeight="1">
      <c r="A8" s="1" t="s">
        <v>41</v>
      </c>
      <c r="B8" s="2">
        <v>51</v>
      </c>
      <c r="C8" s="2" t="s">
        <v>42</v>
      </c>
      <c r="D8" s="2" t="s">
        <v>43</v>
      </c>
      <c r="E8" s="2" t="s">
        <v>44</v>
      </c>
      <c r="F8" s="2">
        <v>2179</v>
      </c>
      <c r="G8" s="2" t="s">
        <v>45</v>
      </c>
      <c r="H8" s="2">
        <v>0</v>
      </c>
      <c r="I8" s="2" t="s">
        <v>17</v>
      </c>
      <c r="J8" s="2" t="s">
        <v>18</v>
      </c>
      <c r="K8" s="2" t="s">
        <v>18</v>
      </c>
      <c r="L8" s="2" t="s">
        <v>18</v>
      </c>
      <c r="M8" s="2" t="s">
        <v>18</v>
      </c>
    </row>
    <row r="9" spans="1:13" ht="15.75" customHeight="1">
      <c r="A9" s="1" t="s">
        <v>46</v>
      </c>
      <c r="B9" s="2">
        <v>71</v>
      </c>
      <c r="C9" s="2" t="s">
        <v>47</v>
      </c>
      <c r="D9" s="2" t="s">
        <v>47</v>
      </c>
      <c r="E9" s="2" t="s">
        <v>48</v>
      </c>
      <c r="F9" s="2">
        <v>1366</v>
      </c>
      <c r="G9" s="2" t="s">
        <v>40</v>
      </c>
      <c r="H9" s="2">
        <v>0</v>
      </c>
      <c r="I9" s="2" t="s">
        <v>17</v>
      </c>
      <c r="J9" s="2" t="s">
        <v>18</v>
      </c>
      <c r="K9" s="2" t="s">
        <v>18</v>
      </c>
      <c r="L9" s="2" t="s">
        <v>18</v>
      </c>
      <c r="M9" s="2" t="s">
        <v>18</v>
      </c>
    </row>
    <row r="10" spans="1:13" ht="15.75" customHeight="1">
      <c r="A10" s="1" t="s">
        <v>49</v>
      </c>
      <c r="B10" s="2">
        <v>36</v>
      </c>
      <c r="C10" s="2" t="s">
        <v>50</v>
      </c>
      <c r="D10" s="2" t="s">
        <v>51</v>
      </c>
      <c r="E10" s="2" t="s">
        <v>52</v>
      </c>
      <c r="F10" s="2">
        <v>1453</v>
      </c>
      <c r="G10" s="2" t="s">
        <v>53</v>
      </c>
      <c r="H10" s="2">
        <v>0</v>
      </c>
      <c r="I10" s="2" t="s">
        <v>17</v>
      </c>
      <c r="J10" s="2" t="s">
        <v>18</v>
      </c>
      <c r="K10" s="2" t="s">
        <v>54</v>
      </c>
      <c r="L10" s="2" t="s">
        <v>18</v>
      </c>
      <c r="M10" s="2" t="s">
        <v>18</v>
      </c>
    </row>
    <row r="11" spans="1:13" ht="15.75" customHeight="1">
      <c r="A11" s="1" t="s">
        <v>55</v>
      </c>
      <c r="B11" s="2">
        <v>78</v>
      </c>
      <c r="C11" s="2" t="s">
        <v>56</v>
      </c>
      <c r="D11" s="2" t="s">
        <v>57</v>
      </c>
      <c r="E11" s="2" t="s">
        <v>58</v>
      </c>
      <c r="F11" s="2">
        <v>1493</v>
      </c>
      <c r="G11" s="2" t="s">
        <v>16</v>
      </c>
      <c r="H11" s="2">
        <v>0</v>
      </c>
      <c r="I11" s="2" t="s">
        <v>17</v>
      </c>
      <c r="J11" s="2" t="s">
        <v>18</v>
      </c>
      <c r="K11" s="2" t="s">
        <v>18</v>
      </c>
      <c r="L11" s="2" t="s">
        <v>18</v>
      </c>
      <c r="M11" s="2" t="s">
        <v>18</v>
      </c>
    </row>
    <row r="12" spans="1:13" ht="15.75" customHeight="1">
      <c r="A12" s="1" t="s">
        <v>59</v>
      </c>
      <c r="B12" s="2">
        <v>49</v>
      </c>
      <c r="C12" s="2" t="s">
        <v>60</v>
      </c>
      <c r="D12" s="2" t="s">
        <v>61</v>
      </c>
      <c r="E12" s="2" t="s">
        <v>62</v>
      </c>
      <c r="F12" s="2">
        <v>7155</v>
      </c>
      <c r="G12" s="2" t="s">
        <v>63</v>
      </c>
      <c r="H12" s="2">
        <v>0</v>
      </c>
      <c r="I12" s="2" t="s">
        <v>17</v>
      </c>
      <c r="J12" s="2" t="s">
        <v>18</v>
      </c>
      <c r="K12" s="2" t="s">
        <v>18</v>
      </c>
      <c r="L12" s="2" t="s">
        <v>18</v>
      </c>
      <c r="M12" s="2" t="s">
        <v>18</v>
      </c>
    </row>
    <row r="13" spans="1:13" ht="15.75" customHeight="1">
      <c r="A13" s="1" t="s">
        <v>64</v>
      </c>
      <c r="B13" s="2">
        <v>87</v>
      </c>
      <c r="C13" s="2" t="s">
        <v>65</v>
      </c>
      <c r="D13" s="2" t="s">
        <v>66</v>
      </c>
      <c r="E13" s="2" t="s">
        <v>67</v>
      </c>
      <c r="F13" s="2">
        <v>509</v>
      </c>
      <c r="G13" s="2" t="s">
        <v>16</v>
      </c>
      <c r="H13" s="2">
        <v>0</v>
      </c>
      <c r="I13" s="2" t="s">
        <v>17</v>
      </c>
      <c r="J13" s="2" t="s">
        <v>18</v>
      </c>
      <c r="K13" s="2" t="s">
        <v>18</v>
      </c>
      <c r="L13" s="2" t="s">
        <v>18</v>
      </c>
      <c r="M13" s="2" t="s">
        <v>18</v>
      </c>
    </row>
    <row r="14" spans="1:13" ht="15.75" customHeight="1">
      <c r="A14" s="1" t="s">
        <v>68</v>
      </c>
      <c r="B14" s="2">
        <v>3</v>
      </c>
      <c r="C14" s="2" t="s">
        <v>69</v>
      </c>
      <c r="D14" s="2" t="s">
        <v>70</v>
      </c>
      <c r="E14" s="2" t="s">
        <v>71</v>
      </c>
      <c r="F14" s="2">
        <v>447</v>
      </c>
      <c r="G14" s="2" t="s">
        <v>16</v>
      </c>
      <c r="H14" s="2">
        <v>0</v>
      </c>
      <c r="I14" s="2" t="s">
        <v>72</v>
      </c>
      <c r="J14" s="2" t="s">
        <v>73</v>
      </c>
      <c r="K14" s="2" t="s">
        <v>74</v>
      </c>
      <c r="L14" s="2" t="s">
        <v>75</v>
      </c>
      <c r="M14" s="2">
        <v>999</v>
      </c>
    </row>
    <row r="15" spans="1:13" ht="15.75" customHeight="1">
      <c r="A15" s="1" t="s">
        <v>76</v>
      </c>
      <c r="B15" s="2">
        <v>53</v>
      </c>
      <c r="C15" s="2" t="s">
        <v>77</v>
      </c>
      <c r="D15" s="2" t="s">
        <v>78</v>
      </c>
      <c r="E15" s="2" t="s">
        <v>79</v>
      </c>
      <c r="F15" s="2">
        <v>2157</v>
      </c>
      <c r="G15" s="2" t="s">
        <v>63</v>
      </c>
      <c r="H15" s="2">
        <v>0</v>
      </c>
      <c r="I15" s="2" t="s">
        <v>17</v>
      </c>
      <c r="J15" s="2" t="s">
        <v>18</v>
      </c>
      <c r="K15" s="2" t="s">
        <v>18</v>
      </c>
      <c r="L15" s="2" t="s">
        <v>18</v>
      </c>
      <c r="M15" s="2" t="s">
        <v>18</v>
      </c>
    </row>
    <row r="16" spans="1:13" ht="15.75" customHeight="1">
      <c r="A16" s="1" t="s">
        <v>80</v>
      </c>
      <c r="B16" s="2">
        <v>79</v>
      </c>
      <c r="C16" s="2" t="s">
        <v>81</v>
      </c>
      <c r="D16" s="2" t="s">
        <v>81</v>
      </c>
      <c r="E16" s="2" t="s">
        <v>82</v>
      </c>
      <c r="F16" s="2">
        <v>179</v>
      </c>
      <c r="G16" s="2" t="s">
        <v>40</v>
      </c>
      <c r="H16" s="2">
        <v>0</v>
      </c>
      <c r="I16" s="2" t="s">
        <v>17</v>
      </c>
      <c r="J16" s="2" t="s">
        <v>18</v>
      </c>
      <c r="K16" s="2" t="s">
        <v>18</v>
      </c>
      <c r="L16" s="2" t="s">
        <v>18</v>
      </c>
      <c r="M16" s="2" t="s">
        <v>18</v>
      </c>
    </row>
    <row r="17" spans="1:13" ht="15.75" customHeight="1">
      <c r="A17" s="1" t="s">
        <v>83</v>
      </c>
      <c r="B17" s="2">
        <v>23</v>
      </c>
      <c r="C17" s="2" t="s">
        <v>84</v>
      </c>
      <c r="D17" s="2" t="s">
        <v>85</v>
      </c>
      <c r="E17" s="2" t="s">
        <v>86</v>
      </c>
      <c r="F17" s="2">
        <v>1514</v>
      </c>
      <c r="G17" s="2" t="s">
        <v>22</v>
      </c>
      <c r="H17" s="2">
        <v>0</v>
      </c>
      <c r="I17" s="2" t="s">
        <v>17</v>
      </c>
      <c r="J17" s="2" t="s">
        <v>87</v>
      </c>
      <c r="K17" s="2" t="s">
        <v>18</v>
      </c>
      <c r="L17" s="2" t="s">
        <v>18</v>
      </c>
      <c r="M17" s="2" t="s">
        <v>18</v>
      </c>
    </row>
    <row r="18" spans="1:13" ht="15.75" customHeight="1">
      <c r="A18" s="1" t="s">
        <v>88</v>
      </c>
      <c r="B18" s="2">
        <v>63</v>
      </c>
      <c r="C18" s="2" t="s">
        <v>89</v>
      </c>
      <c r="D18" s="2" t="s">
        <v>90</v>
      </c>
      <c r="E18" s="2" t="s">
        <v>91</v>
      </c>
      <c r="F18" s="2">
        <v>3425</v>
      </c>
      <c r="G18" s="2" t="s">
        <v>63</v>
      </c>
      <c r="H18" s="2">
        <v>0</v>
      </c>
      <c r="I18" s="2" t="s">
        <v>17</v>
      </c>
      <c r="J18" s="2" t="s">
        <v>18</v>
      </c>
      <c r="K18" s="2" t="s">
        <v>18</v>
      </c>
      <c r="L18" s="2" t="s">
        <v>18</v>
      </c>
      <c r="M18" s="2" t="s">
        <v>18</v>
      </c>
    </row>
    <row r="19" spans="1:13" ht="15.75" customHeight="1">
      <c r="A19" s="1" t="s">
        <v>92</v>
      </c>
      <c r="B19" s="2">
        <v>25</v>
      </c>
      <c r="C19" s="2" t="s">
        <v>93</v>
      </c>
      <c r="D19" s="2" t="s">
        <v>93</v>
      </c>
      <c r="E19" s="2" t="s">
        <v>94</v>
      </c>
      <c r="F19" s="2">
        <v>11132</v>
      </c>
      <c r="G19" s="2" t="s">
        <v>16</v>
      </c>
      <c r="H19" s="2">
        <v>0</v>
      </c>
      <c r="I19" s="2" t="s">
        <v>17</v>
      </c>
      <c r="J19" s="2" t="s">
        <v>18</v>
      </c>
      <c r="K19" s="2" t="s">
        <v>18</v>
      </c>
      <c r="L19" s="2" t="s">
        <v>18</v>
      </c>
      <c r="M19" s="2" t="s">
        <v>18</v>
      </c>
    </row>
    <row r="20" spans="1:13" ht="15.75" customHeight="1">
      <c r="A20" s="1" t="s">
        <v>95</v>
      </c>
      <c r="B20" s="2">
        <v>54</v>
      </c>
      <c r="C20" s="2" t="s">
        <v>96</v>
      </c>
      <c r="D20" s="2" t="s">
        <v>97</v>
      </c>
      <c r="E20" s="2" t="s">
        <v>98</v>
      </c>
      <c r="F20" s="2">
        <v>4812</v>
      </c>
      <c r="G20" s="2" t="s">
        <v>16</v>
      </c>
      <c r="H20" s="2">
        <v>0</v>
      </c>
      <c r="I20" s="2" t="s">
        <v>99</v>
      </c>
      <c r="J20" s="2" t="s">
        <v>18</v>
      </c>
      <c r="K20" s="2" t="s">
        <v>18</v>
      </c>
      <c r="L20" s="2" t="s">
        <v>18</v>
      </c>
      <c r="M20" s="2" t="s">
        <v>18</v>
      </c>
    </row>
    <row r="21" spans="1:13" ht="15.75" customHeight="1">
      <c r="A21" s="1" t="s">
        <v>100</v>
      </c>
      <c r="B21" s="2">
        <v>40</v>
      </c>
      <c r="C21" s="2" t="s">
        <v>101</v>
      </c>
      <c r="D21" s="2" t="s">
        <v>102</v>
      </c>
      <c r="E21" s="2" t="s">
        <v>103</v>
      </c>
      <c r="F21" s="2">
        <v>7916</v>
      </c>
      <c r="G21" s="2" t="s">
        <v>16</v>
      </c>
      <c r="H21" s="2">
        <v>0</v>
      </c>
      <c r="I21" s="2" t="s">
        <v>17</v>
      </c>
      <c r="J21" s="2" t="s">
        <v>104</v>
      </c>
      <c r="K21" s="2" t="s">
        <v>105</v>
      </c>
      <c r="L21" s="2" t="s">
        <v>18</v>
      </c>
      <c r="M21" s="2" t="s">
        <v>18</v>
      </c>
    </row>
    <row r="22" spans="1:13" ht="15.75" customHeight="1">
      <c r="A22" s="1" t="s">
        <v>106</v>
      </c>
      <c r="B22" s="2">
        <v>59</v>
      </c>
      <c r="C22" s="2" t="s">
        <v>107</v>
      </c>
      <c r="D22" s="2" t="s">
        <v>108</v>
      </c>
      <c r="E22" s="2" t="s">
        <v>109</v>
      </c>
      <c r="F22" s="2">
        <v>3155</v>
      </c>
      <c r="G22" s="2" t="s">
        <v>40</v>
      </c>
      <c r="H22" s="2">
        <v>0</v>
      </c>
      <c r="I22" s="2" t="s">
        <v>17</v>
      </c>
      <c r="J22" s="2" t="s">
        <v>18</v>
      </c>
      <c r="K22" s="2" t="s">
        <v>18</v>
      </c>
      <c r="L22" s="2" t="s">
        <v>18</v>
      </c>
      <c r="M22" s="2" t="s">
        <v>18</v>
      </c>
    </row>
    <row r="23" spans="1:13" ht="15.75" customHeight="1">
      <c r="A23" s="1" t="s">
        <v>110</v>
      </c>
      <c r="B23" s="2">
        <v>88</v>
      </c>
      <c r="C23" s="2" t="s">
        <v>111</v>
      </c>
      <c r="D23" s="2" t="s">
        <v>112</v>
      </c>
      <c r="E23" s="2" t="s">
        <v>113</v>
      </c>
      <c r="F23" s="2">
        <v>38</v>
      </c>
      <c r="G23" s="2" t="s">
        <v>40</v>
      </c>
      <c r="H23" s="2">
        <v>0</v>
      </c>
      <c r="I23" s="2" t="s">
        <v>17</v>
      </c>
      <c r="J23" s="2" t="s">
        <v>18</v>
      </c>
      <c r="K23" s="2" t="s">
        <v>18</v>
      </c>
      <c r="L23" s="2" t="s">
        <v>18</v>
      </c>
      <c r="M23" s="2" t="s">
        <v>18</v>
      </c>
    </row>
    <row r="24" spans="1:13" ht="15.75" customHeight="1">
      <c r="A24" s="1" t="s">
        <v>114</v>
      </c>
      <c r="B24" s="2">
        <v>8</v>
      </c>
      <c r="C24" s="2" t="s">
        <v>115</v>
      </c>
      <c r="D24" s="2" t="s">
        <v>116</v>
      </c>
      <c r="E24" s="2" t="s">
        <v>117</v>
      </c>
      <c r="F24" s="2">
        <v>1717</v>
      </c>
      <c r="G24" s="2" t="s">
        <v>118</v>
      </c>
      <c r="H24" s="2">
        <v>0</v>
      </c>
      <c r="I24" s="2" t="s">
        <v>99</v>
      </c>
      <c r="J24" s="2" t="s">
        <v>119</v>
      </c>
      <c r="K24" s="2" t="s">
        <v>18</v>
      </c>
      <c r="L24" s="2" t="s">
        <v>18</v>
      </c>
      <c r="M24" s="2" t="s">
        <v>18</v>
      </c>
    </row>
    <row r="25" spans="1:13" ht="15.75" customHeight="1">
      <c r="A25" s="1" t="s">
        <v>120</v>
      </c>
      <c r="B25" s="2">
        <v>14</v>
      </c>
      <c r="C25" s="2" t="s">
        <v>121</v>
      </c>
      <c r="D25" s="2" t="s">
        <v>122</v>
      </c>
      <c r="E25" s="2" t="s">
        <v>123</v>
      </c>
      <c r="F25" s="2">
        <v>837</v>
      </c>
      <c r="G25" s="2" t="s">
        <v>124</v>
      </c>
      <c r="H25" s="2">
        <v>0</v>
      </c>
      <c r="I25" s="2" t="s">
        <v>17</v>
      </c>
      <c r="J25" s="2" t="s">
        <v>18</v>
      </c>
      <c r="K25" s="2" t="s">
        <v>18</v>
      </c>
      <c r="L25" s="2" t="s">
        <v>18</v>
      </c>
      <c r="M25" s="2" t="s">
        <v>18</v>
      </c>
    </row>
    <row r="26" spans="1:13" ht="15.75" customHeight="1">
      <c r="A26" s="1" t="s">
        <v>125</v>
      </c>
      <c r="B26" s="2">
        <v>11</v>
      </c>
      <c r="C26" s="2" t="s">
        <v>126</v>
      </c>
      <c r="D26" s="2" t="s">
        <v>127</v>
      </c>
      <c r="E26" s="2" t="s">
        <v>128</v>
      </c>
      <c r="F26" s="2">
        <v>14267</v>
      </c>
      <c r="G26" s="2" t="s">
        <v>63</v>
      </c>
      <c r="H26" s="2">
        <v>0</v>
      </c>
      <c r="I26" s="2" t="s">
        <v>17</v>
      </c>
      <c r="J26" s="2" t="s">
        <v>18</v>
      </c>
      <c r="K26" s="2" t="s">
        <v>18</v>
      </c>
      <c r="L26" s="2" t="s">
        <v>18</v>
      </c>
      <c r="M26" s="2" t="s">
        <v>18</v>
      </c>
    </row>
    <row r="27" spans="1:13" ht="15.75" customHeight="1">
      <c r="A27" s="1" t="s">
        <v>129</v>
      </c>
      <c r="B27" s="2">
        <v>90</v>
      </c>
      <c r="C27" s="2" t="s">
        <v>130</v>
      </c>
      <c r="D27" s="2" t="s">
        <v>131</v>
      </c>
      <c r="E27" s="2" t="s">
        <v>132</v>
      </c>
      <c r="F27" s="2">
        <v>1147</v>
      </c>
      <c r="G27" s="2" t="s">
        <v>40</v>
      </c>
      <c r="H27" s="2">
        <v>0</v>
      </c>
      <c r="I27" s="2" t="s">
        <v>17</v>
      </c>
      <c r="J27" s="2" t="s">
        <v>18</v>
      </c>
      <c r="K27" s="2" t="s">
        <v>18</v>
      </c>
      <c r="L27" s="2" t="s">
        <v>18</v>
      </c>
      <c r="M27" s="2" t="s">
        <v>18</v>
      </c>
    </row>
    <row r="28" spans="1:13" ht="15.75" customHeight="1">
      <c r="A28" s="1" t="s">
        <v>133</v>
      </c>
      <c r="B28" s="2">
        <v>72</v>
      </c>
      <c r="C28" s="2" t="s">
        <v>134</v>
      </c>
      <c r="D28" s="2" t="s">
        <v>135</v>
      </c>
      <c r="E28" s="2" t="s">
        <v>136</v>
      </c>
      <c r="F28" s="2">
        <v>1247</v>
      </c>
      <c r="G28" s="2" t="s">
        <v>40</v>
      </c>
      <c r="H28" s="2">
        <v>0</v>
      </c>
      <c r="I28" s="2" t="s">
        <v>17</v>
      </c>
      <c r="J28" s="2" t="s">
        <v>18</v>
      </c>
      <c r="K28" s="2" t="s">
        <v>18</v>
      </c>
      <c r="L28" s="2" t="s">
        <v>18</v>
      </c>
      <c r="M28" s="2" t="s">
        <v>18</v>
      </c>
    </row>
    <row r="29" spans="1:13" ht="15.75" customHeight="1">
      <c r="A29" s="1" t="s">
        <v>137</v>
      </c>
      <c r="B29" s="2">
        <v>58</v>
      </c>
      <c r="C29" s="2" t="s">
        <v>138</v>
      </c>
      <c r="D29" s="2" t="s">
        <v>107</v>
      </c>
      <c r="E29" s="2" t="s">
        <v>139</v>
      </c>
      <c r="F29" s="2">
        <v>3199</v>
      </c>
      <c r="G29" s="2" t="s">
        <v>140</v>
      </c>
      <c r="H29" s="2">
        <v>0</v>
      </c>
      <c r="I29" s="2" t="s">
        <v>17</v>
      </c>
      <c r="J29" s="2" t="s">
        <v>18</v>
      </c>
      <c r="K29" s="2" t="s">
        <v>18</v>
      </c>
      <c r="L29" s="2" t="s">
        <v>18</v>
      </c>
      <c r="M29" s="2" t="s">
        <v>18</v>
      </c>
    </row>
    <row r="30" spans="1:13" ht="15.75" customHeight="1">
      <c r="A30" s="1" t="s">
        <v>141</v>
      </c>
      <c r="B30" s="2">
        <v>13</v>
      </c>
      <c r="C30" s="2" t="s">
        <v>142</v>
      </c>
      <c r="D30" s="2" t="s">
        <v>142</v>
      </c>
      <c r="E30" s="2" t="s">
        <v>143</v>
      </c>
      <c r="F30" s="2">
        <v>1273</v>
      </c>
      <c r="G30" s="2" t="s">
        <v>16</v>
      </c>
      <c r="H30" s="2">
        <v>0</v>
      </c>
      <c r="I30" s="2" t="s">
        <v>17</v>
      </c>
      <c r="J30" s="2" t="s">
        <v>18</v>
      </c>
      <c r="K30" s="2" t="s">
        <v>18</v>
      </c>
      <c r="L30" s="2" t="s">
        <v>18</v>
      </c>
      <c r="M30" s="2" t="s">
        <v>18</v>
      </c>
    </row>
    <row r="31" spans="1:13" ht="15.75" customHeight="1">
      <c r="A31" s="1" t="s">
        <v>144</v>
      </c>
      <c r="B31" s="2">
        <v>73</v>
      </c>
      <c r="C31" s="2" t="s">
        <v>145</v>
      </c>
      <c r="D31" s="2" t="s">
        <v>146</v>
      </c>
      <c r="E31" s="2" t="s">
        <v>147</v>
      </c>
      <c r="F31" s="2">
        <v>0</v>
      </c>
      <c r="G31" s="2" t="s">
        <v>40</v>
      </c>
      <c r="H31" s="2">
        <v>0</v>
      </c>
      <c r="I31" s="2" t="s">
        <v>17</v>
      </c>
      <c r="J31" s="2" t="s">
        <v>18</v>
      </c>
      <c r="K31" s="2" t="s">
        <v>18</v>
      </c>
      <c r="L31" s="2" t="s">
        <v>18</v>
      </c>
      <c r="M31" s="2" t="s">
        <v>18</v>
      </c>
    </row>
    <row r="32" spans="1:13" ht="15.75" customHeight="1">
      <c r="A32" s="1" t="s">
        <v>148</v>
      </c>
      <c r="B32" s="2">
        <v>41</v>
      </c>
      <c r="C32" s="2" t="s">
        <v>149</v>
      </c>
      <c r="D32" s="2" t="s">
        <v>150</v>
      </c>
      <c r="E32" s="2" t="s">
        <v>151</v>
      </c>
      <c r="F32" s="2">
        <v>1276</v>
      </c>
      <c r="G32" s="2" t="s">
        <v>152</v>
      </c>
      <c r="H32" s="2">
        <v>0</v>
      </c>
      <c r="I32" s="2" t="s">
        <v>17</v>
      </c>
      <c r="J32" s="2" t="s">
        <v>18</v>
      </c>
      <c r="K32" s="2" t="s">
        <v>18</v>
      </c>
      <c r="L32" s="2" t="s">
        <v>18</v>
      </c>
      <c r="M32" s="2" t="s">
        <v>18</v>
      </c>
    </row>
    <row r="33" spans="1:13" ht="15.75" customHeight="1">
      <c r="A33" s="1" t="s">
        <v>153</v>
      </c>
      <c r="B33" s="2">
        <v>94</v>
      </c>
      <c r="C33" s="2" t="s">
        <v>154</v>
      </c>
      <c r="D33" s="2" t="s">
        <v>154</v>
      </c>
      <c r="E33" s="2" t="s">
        <v>155</v>
      </c>
      <c r="F33" s="2">
        <v>163</v>
      </c>
      <c r="G33" s="2" t="s">
        <v>22</v>
      </c>
      <c r="H33" s="2">
        <v>0</v>
      </c>
      <c r="I33" s="2" t="s">
        <v>17</v>
      </c>
      <c r="J33" s="2" t="s">
        <v>18</v>
      </c>
      <c r="K33" s="2" t="s">
        <v>18</v>
      </c>
      <c r="L33" s="2" t="s">
        <v>18</v>
      </c>
      <c r="M33" s="2" t="s">
        <v>18</v>
      </c>
    </row>
    <row r="34" spans="1:13" ht="15.75" customHeight="1">
      <c r="A34" s="1" t="s">
        <v>156</v>
      </c>
      <c r="B34" s="2">
        <v>68</v>
      </c>
      <c r="C34" s="2" t="s">
        <v>157</v>
      </c>
      <c r="D34" s="2" t="s">
        <v>158</v>
      </c>
      <c r="E34" s="2" t="s">
        <v>159</v>
      </c>
      <c r="F34" s="2">
        <v>3685</v>
      </c>
      <c r="G34" s="2" t="s">
        <v>160</v>
      </c>
      <c r="H34" s="2">
        <v>0</v>
      </c>
      <c r="I34" s="2" t="s">
        <v>17</v>
      </c>
      <c r="J34" s="2" t="s">
        <v>18</v>
      </c>
      <c r="K34" s="2" t="s">
        <v>18</v>
      </c>
      <c r="L34" s="2" t="s">
        <v>18</v>
      </c>
      <c r="M34" s="2" t="s">
        <v>18</v>
      </c>
    </row>
    <row r="35" spans="1:13" ht="15.75" customHeight="1">
      <c r="A35" s="1" t="s">
        <v>161</v>
      </c>
      <c r="B35" s="2">
        <v>95</v>
      </c>
      <c r="C35" s="2" t="s">
        <v>162</v>
      </c>
      <c r="D35" s="2" t="s">
        <v>162</v>
      </c>
      <c r="E35" s="2" t="s">
        <v>163</v>
      </c>
      <c r="F35" s="2">
        <v>3522</v>
      </c>
      <c r="G35" s="2" t="s">
        <v>63</v>
      </c>
      <c r="H35" s="2">
        <v>0</v>
      </c>
      <c r="I35" s="2" t="s">
        <v>17</v>
      </c>
      <c r="J35" s="2" t="s">
        <v>18</v>
      </c>
      <c r="K35" s="2" t="s">
        <v>18</v>
      </c>
      <c r="L35" s="2" t="s">
        <v>18</v>
      </c>
      <c r="M35" s="2" t="s">
        <v>18</v>
      </c>
    </row>
    <row r="36" spans="1:13" ht="15.75" customHeight="1">
      <c r="A36" s="1" t="s">
        <v>164</v>
      </c>
      <c r="B36" s="2">
        <v>96</v>
      </c>
      <c r="C36" s="2" t="s">
        <v>165</v>
      </c>
      <c r="D36" s="2" t="s">
        <v>165</v>
      </c>
      <c r="E36" s="2" t="s">
        <v>166</v>
      </c>
      <c r="F36" s="2">
        <v>166</v>
      </c>
      <c r="G36" s="2" t="s">
        <v>16</v>
      </c>
      <c r="H36" s="2">
        <v>0</v>
      </c>
      <c r="I36" s="2" t="s">
        <v>17</v>
      </c>
      <c r="J36" s="2" t="s">
        <v>18</v>
      </c>
      <c r="K36" s="2" t="s">
        <v>18</v>
      </c>
      <c r="L36" s="2" t="s">
        <v>18</v>
      </c>
      <c r="M36" s="2" t="s">
        <v>18</v>
      </c>
    </row>
    <row r="37" spans="1:13" ht="15.75" customHeight="1">
      <c r="A37" s="1" t="s">
        <v>167</v>
      </c>
      <c r="B37" s="2">
        <v>4</v>
      </c>
      <c r="C37" s="2" t="s">
        <v>168</v>
      </c>
      <c r="D37" s="2" t="s">
        <v>169</v>
      </c>
      <c r="E37" s="2" t="s">
        <v>170</v>
      </c>
      <c r="F37" s="2">
        <v>1793</v>
      </c>
      <c r="G37" s="2" t="s">
        <v>16</v>
      </c>
      <c r="H37" s="2">
        <v>0</v>
      </c>
      <c r="I37" s="2" t="s">
        <v>17</v>
      </c>
      <c r="J37" s="2" t="s">
        <v>18</v>
      </c>
      <c r="K37" s="2" t="s">
        <v>18</v>
      </c>
      <c r="L37" s="2" t="s">
        <v>18</v>
      </c>
      <c r="M37" s="2" t="s">
        <v>18</v>
      </c>
    </row>
    <row r="38" spans="1:13" ht="15.75" customHeight="1">
      <c r="A38" s="1" t="s">
        <v>171</v>
      </c>
      <c r="B38" s="2">
        <v>50</v>
      </c>
      <c r="C38" s="2" t="s">
        <v>172</v>
      </c>
      <c r="D38" s="2" t="s">
        <v>42</v>
      </c>
      <c r="E38" s="2" t="s">
        <v>173</v>
      </c>
      <c r="F38" s="2">
        <v>410</v>
      </c>
      <c r="G38" s="2" t="s">
        <v>22</v>
      </c>
      <c r="H38" s="2">
        <v>0</v>
      </c>
      <c r="I38" s="2" t="s">
        <v>17</v>
      </c>
      <c r="J38" s="2" t="s">
        <v>18</v>
      </c>
      <c r="K38" s="2" t="s">
        <v>18</v>
      </c>
      <c r="L38" s="2" t="s">
        <v>18</v>
      </c>
      <c r="M38" s="2" t="s">
        <v>18</v>
      </c>
    </row>
    <row r="39" spans="1:13" ht="15.75" customHeight="1">
      <c r="A39" s="1" t="s">
        <v>174</v>
      </c>
      <c r="B39" s="2">
        <v>52</v>
      </c>
      <c r="C39" s="2" t="s">
        <v>43</v>
      </c>
      <c r="D39" s="2" t="s">
        <v>175</v>
      </c>
      <c r="E39" s="2" t="s">
        <v>176</v>
      </c>
      <c r="F39" s="2">
        <v>192</v>
      </c>
      <c r="G39" s="2" t="s">
        <v>45</v>
      </c>
      <c r="H39" s="2">
        <v>0</v>
      </c>
      <c r="I39" s="2" t="s">
        <v>177</v>
      </c>
      <c r="J39" s="3"/>
      <c r="K39" s="2" t="s">
        <v>178</v>
      </c>
      <c r="L39" s="2" t="s">
        <v>18</v>
      </c>
      <c r="M39" s="2" t="s">
        <v>18</v>
      </c>
    </row>
    <row r="40" spans="1:13" ht="15.75" customHeight="1">
      <c r="A40" s="1" t="s">
        <v>179</v>
      </c>
      <c r="B40" s="2">
        <v>28</v>
      </c>
      <c r="C40" s="2" t="s">
        <v>180</v>
      </c>
      <c r="D40" s="2" t="s">
        <v>180</v>
      </c>
      <c r="E40" s="2" t="s">
        <v>181</v>
      </c>
      <c r="F40" s="2">
        <v>313</v>
      </c>
      <c r="G40" s="2" t="s">
        <v>22</v>
      </c>
      <c r="H40" s="2">
        <v>0</v>
      </c>
      <c r="I40" s="2" t="s">
        <v>17</v>
      </c>
      <c r="J40" s="2" t="s">
        <v>87</v>
      </c>
      <c r="K40" s="2" t="s">
        <v>18</v>
      </c>
      <c r="L40" s="2" t="s">
        <v>18</v>
      </c>
      <c r="M40" s="2" t="s">
        <v>18</v>
      </c>
    </row>
    <row r="41" spans="1:13" ht="15.75" customHeight="1">
      <c r="A41" s="1" t="s">
        <v>182</v>
      </c>
      <c r="B41" s="2">
        <v>1</v>
      </c>
      <c r="C41" s="2" t="s">
        <v>183</v>
      </c>
      <c r="D41" s="2" t="s">
        <v>184</v>
      </c>
      <c r="E41" s="2" t="s">
        <v>185</v>
      </c>
      <c r="F41" s="2">
        <v>4779</v>
      </c>
      <c r="G41" s="2" t="s">
        <v>16</v>
      </c>
      <c r="H41" s="2">
        <v>0</v>
      </c>
      <c r="I41" s="2" t="s">
        <v>17</v>
      </c>
      <c r="J41" s="2" t="s">
        <v>18</v>
      </c>
      <c r="K41" s="2" t="s">
        <v>18</v>
      </c>
      <c r="L41" s="2" t="s">
        <v>18</v>
      </c>
      <c r="M41" s="2" t="s">
        <v>18</v>
      </c>
    </row>
    <row r="42" spans="1:13" ht="15.75" customHeight="1">
      <c r="A42" s="1" t="s">
        <v>186</v>
      </c>
      <c r="B42" s="2">
        <v>62</v>
      </c>
      <c r="C42" s="2" t="s">
        <v>187</v>
      </c>
      <c r="D42" s="2" t="s">
        <v>187</v>
      </c>
      <c r="E42" s="2" t="s">
        <v>188</v>
      </c>
      <c r="F42" s="2">
        <v>83</v>
      </c>
      <c r="G42" s="2" t="s">
        <v>22</v>
      </c>
      <c r="H42" s="2">
        <v>0</v>
      </c>
      <c r="I42" s="2" t="s">
        <v>17</v>
      </c>
      <c r="J42" s="3"/>
      <c r="K42" s="2" t="s">
        <v>18</v>
      </c>
      <c r="L42" s="2" t="s">
        <v>18</v>
      </c>
      <c r="M42" s="2" t="s">
        <v>18</v>
      </c>
    </row>
    <row r="43" spans="1:13" ht="15.75" customHeight="1">
      <c r="A43" s="1" t="s">
        <v>189</v>
      </c>
      <c r="B43" s="2">
        <v>45</v>
      </c>
      <c r="C43" s="2" t="s">
        <v>190</v>
      </c>
      <c r="D43" s="2" t="s">
        <v>191</v>
      </c>
      <c r="E43" s="2" t="s">
        <v>192</v>
      </c>
      <c r="F43" s="2">
        <v>5791</v>
      </c>
      <c r="G43" s="2" t="s">
        <v>63</v>
      </c>
      <c r="H43" s="2">
        <v>0</v>
      </c>
      <c r="I43" s="2" t="s">
        <v>17</v>
      </c>
      <c r="J43" s="2" t="s">
        <v>18</v>
      </c>
      <c r="K43" s="2" t="s">
        <v>18</v>
      </c>
      <c r="L43" s="2" t="s">
        <v>18</v>
      </c>
      <c r="M43" s="2" t="s">
        <v>18</v>
      </c>
    </row>
    <row r="44" spans="1:13" ht="15.75" customHeight="1">
      <c r="A44" s="1" t="s">
        <v>193</v>
      </c>
      <c r="B44" s="2">
        <v>32</v>
      </c>
      <c r="C44" s="2" t="s">
        <v>194</v>
      </c>
      <c r="D44" s="2" t="s">
        <v>195</v>
      </c>
      <c r="E44" s="2" t="s">
        <v>196</v>
      </c>
      <c r="F44" s="2">
        <v>347</v>
      </c>
      <c r="G44" s="2" t="s">
        <v>22</v>
      </c>
      <c r="H44" s="2">
        <v>0</v>
      </c>
      <c r="I44" s="2" t="s">
        <v>197</v>
      </c>
      <c r="J44" s="2" t="s">
        <v>198</v>
      </c>
      <c r="K44" s="2" t="s">
        <v>18</v>
      </c>
      <c r="L44" s="2" t="s">
        <v>18</v>
      </c>
      <c r="M44" s="2" t="s">
        <v>18</v>
      </c>
    </row>
    <row r="45" spans="1:13" ht="15.75" customHeight="1">
      <c r="A45" s="1" t="s">
        <v>199</v>
      </c>
      <c r="B45" s="2">
        <v>75</v>
      </c>
      <c r="C45" s="2" t="s">
        <v>200</v>
      </c>
      <c r="D45" s="2" t="s">
        <v>200</v>
      </c>
      <c r="E45" s="2" t="s">
        <v>201</v>
      </c>
      <c r="F45" s="2">
        <v>91</v>
      </c>
      <c r="G45" s="2" t="s">
        <v>22</v>
      </c>
      <c r="H45" s="2">
        <v>0</v>
      </c>
      <c r="I45" s="2" t="s">
        <v>17</v>
      </c>
      <c r="J45" s="2" t="s">
        <v>18</v>
      </c>
      <c r="K45" s="2" t="s">
        <v>18</v>
      </c>
      <c r="L45" s="2" t="s">
        <v>18</v>
      </c>
      <c r="M45" s="2" t="s">
        <v>18</v>
      </c>
    </row>
    <row r="46" spans="1:13" ht="15.75" customHeight="1">
      <c r="A46" s="1" t="s">
        <v>202</v>
      </c>
      <c r="B46" s="2">
        <v>24</v>
      </c>
      <c r="C46" s="2" t="s">
        <v>203</v>
      </c>
      <c r="D46" s="2" t="s">
        <v>204</v>
      </c>
      <c r="E46" s="2" t="s">
        <v>205</v>
      </c>
      <c r="F46" s="2">
        <v>18106</v>
      </c>
      <c r="G46" s="2" t="s">
        <v>63</v>
      </c>
      <c r="H46" s="2">
        <v>0</v>
      </c>
      <c r="I46" s="2" t="s">
        <v>17</v>
      </c>
      <c r="J46" s="2" t="s">
        <v>18</v>
      </c>
      <c r="K46" s="2" t="s">
        <v>18</v>
      </c>
      <c r="L46" s="2" t="s">
        <v>18</v>
      </c>
      <c r="M46" s="2" t="s">
        <v>18</v>
      </c>
    </row>
    <row r="47" spans="1:13" ht="15.75" customHeight="1">
      <c r="A47" s="1" t="s">
        <v>206</v>
      </c>
      <c r="B47" s="2">
        <v>35</v>
      </c>
      <c r="C47" s="2" t="s">
        <v>207</v>
      </c>
      <c r="D47" s="2" t="s">
        <v>208</v>
      </c>
      <c r="E47" s="2" t="s">
        <v>209</v>
      </c>
      <c r="F47" s="2">
        <v>7974</v>
      </c>
      <c r="G47" s="2" t="s">
        <v>16</v>
      </c>
      <c r="H47" s="2">
        <v>1</v>
      </c>
      <c r="I47" s="2" t="s">
        <v>210</v>
      </c>
      <c r="J47" s="2" t="s">
        <v>211</v>
      </c>
      <c r="K47" s="2" t="s">
        <v>212</v>
      </c>
      <c r="L47" s="2" t="s">
        <v>213</v>
      </c>
      <c r="M47" s="2">
        <v>12</v>
      </c>
    </row>
    <row r="48" spans="1:13" ht="15.75" customHeight="1">
      <c r="A48" s="1" t="s">
        <v>214</v>
      </c>
      <c r="B48" s="2">
        <v>39</v>
      </c>
      <c r="C48" s="2" t="s">
        <v>215</v>
      </c>
      <c r="D48" s="2" t="s">
        <v>101</v>
      </c>
      <c r="E48" s="2" t="s">
        <v>216</v>
      </c>
      <c r="F48" s="2">
        <v>4171</v>
      </c>
      <c r="G48" s="2" t="s">
        <v>118</v>
      </c>
      <c r="H48" s="2">
        <v>1</v>
      </c>
      <c r="I48" s="2" t="s">
        <v>217</v>
      </c>
      <c r="J48" s="2" t="s">
        <v>211</v>
      </c>
      <c r="K48" s="2" t="s">
        <v>218</v>
      </c>
      <c r="L48" s="2" t="s">
        <v>75</v>
      </c>
      <c r="M48" s="2">
        <v>999</v>
      </c>
    </row>
    <row r="49" spans="1:13" ht="15.75" customHeight="1">
      <c r="A49" s="1" t="s">
        <v>219</v>
      </c>
      <c r="B49" s="2">
        <v>66</v>
      </c>
      <c r="C49" s="2" t="s">
        <v>220</v>
      </c>
      <c r="D49" s="2" t="s">
        <v>221</v>
      </c>
      <c r="E49" s="2" t="s">
        <v>222</v>
      </c>
      <c r="F49" s="2">
        <v>4023</v>
      </c>
      <c r="G49" s="2" t="s">
        <v>223</v>
      </c>
      <c r="H49" s="2">
        <v>1</v>
      </c>
      <c r="I49" s="2" t="s">
        <v>224</v>
      </c>
      <c r="J49" s="2" t="s">
        <v>211</v>
      </c>
      <c r="K49" s="2" t="s">
        <v>225</v>
      </c>
      <c r="L49" s="2" t="s">
        <v>226</v>
      </c>
      <c r="M49" s="2">
        <v>2</v>
      </c>
    </row>
    <row r="50" spans="1:13" ht="15.75" customHeight="1">
      <c r="A50" s="1" t="s">
        <v>227</v>
      </c>
      <c r="B50" s="2">
        <v>17</v>
      </c>
      <c r="C50" s="2" t="s">
        <v>228</v>
      </c>
      <c r="D50" s="2" t="s">
        <v>229</v>
      </c>
      <c r="E50" s="2" t="s">
        <v>230</v>
      </c>
      <c r="F50" s="2">
        <v>767</v>
      </c>
      <c r="G50" s="2" t="s">
        <v>22</v>
      </c>
      <c r="H50" s="2">
        <v>1</v>
      </c>
      <c r="I50" s="2" t="s">
        <v>231</v>
      </c>
      <c r="J50" s="2" t="s">
        <v>232</v>
      </c>
      <c r="K50" s="2" t="s">
        <v>233</v>
      </c>
      <c r="L50" s="2" t="s">
        <v>234</v>
      </c>
      <c r="M50" s="2">
        <v>1</v>
      </c>
    </row>
    <row r="51" spans="1:13" ht="15.75" customHeight="1">
      <c r="A51" s="1" t="s">
        <v>235</v>
      </c>
      <c r="B51" s="2">
        <v>9</v>
      </c>
      <c r="C51" s="2" t="s">
        <v>236</v>
      </c>
      <c r="D51" s="2" t="s">
        <v>237</v>
      </c>
      <c r="E51" s="2" t="s">
        <v>238</v>
      </c>
      <c r="F51" s="2">
        <v>0</v>
      </c>
      <c r="G51" s="2" t="s">
        <v>239</v>
      </c>
      <c r="H51" s="2">
        <v>1</v>
      </c>
      <c r="I51" s="2" t="s">
        <v>240</v>
      </c>
      <c r="J51" s="2" t="s">
        <v>211</v>
      </c>
      <c r="K51" s="2" t="s">
        <v>241</v>
      </c>
      <c r="L51" s="2" t="s">
        <v>242</v>
      </c>
      <c r="M51" s="2">
        <v>999</v>
      </c>
    </row>
    <row r="52" spans="1:13" ht="15.75" customHeight="1">
      <c r="A52" s="1" t="s">
        <v>243</v>
      </c>
      <c r="B52" s="2">
        <v>84</v>
      </c>
      <c r="C52" s="2" t="s">
        <v>244</v>
      </c>
      <c r="D52" s="2" t="s">
        <v>245</v>
      </c>
      <c r="E52" s="2" t="s">
        <v>246</v>
      </c>
      <c r="F52" s="2">
        <v>3854</v>
      </c>
      <c r="G52" s="2" t="s">
        <v>152</v>
      </c>
      <c r="H52" s="2">
        <v>1</v>
      </c>
      <c r="I52" s="2" t="s">
        <v>247</v>
      </c>
      <c r="J52" s="2" t="s">
        <v>211</v>
      </c>
      <c r="K52" s="2" t="s">
        <v>248</v>
      </c>
      <c r="L52" s="4">
        <v>0.05</v>
      </c>
      <c r="M52" s="2">
        <v>1</v>
      </c>
    </row>
    <row r="53" spans="1:13" ht="15.75" customHeight="1">
      <c r="A53" s="1" t="s">
        <v>249</v>
      </c>
      <c r="B53" s="2">
        <v>56</v>
      </c>
      <c r="C53" s="2" t="s">
        <v>250</v>
      </c>
      <c r="D53" s="2" t="s">
        <v>251</v>
      </c>
      <c r="E53" s="2" t="s">
        <v>252</v>
      </c>
      <c r="F53" s="2">
        <v>4802</v>
      </c>
      <c r="G53" s="2" t="s">
        <v>223</v>
      </c>
      <c r="H53" s="2">
        <v>1</v>
      </c>
      <c r="I53" s="2" t="s">
        <v>253</v>
      </c>
      <c r="J53" s="2" t="s">
        <v>211</v>
      </c>
      <c r="K53" s="2" t="s">
        <v>254</v>
      </c>
      <c r="L53" s="4">
        <v>0.2</v>
      </c>
      <c r="M53" s="2">
        <v>3</v>
      </c>
    </row>
    <row r="54" spans="1:13" ht="15.75" customHeight="1">
      <c r="A54" s="1" t="s">
        <v>255</v>
      </c>
      <c r="B54" s="2">
        <v>93</v>
      </c>
      <c r="C54" s="2" t="s">
        <v>256</v>
      </c>
      <c r="D54" s="2" t="s">
        <v>256</v>
      </c>
      <c r="E54" s="2" t="s">
        <v>257</v>
      </c>
      <c r="F54" s="2">
        <v>299</v>
      </c>
      <c r="G54" s="2" t="s">
        <v>124</v>
      </c>
      <c r="H54" s="2">
        <v>1</v>
      </c>
      <c r="I54" s="2" t="s">
        <v>258</v>
      </c>
      <c r="J54" s="2" t="s">
        <v>211</v>
      </c>
      <c r="K54" s="2" t="s">
        <v>259</v>
      </c>
      <c r="L54" s="2" t="s">
        <v>260</v>
      </c>
      <c r="M54" s="2">
        <v>999</v>
      </c>
    </row>
    <row r="55" spans="1:13" ht="15.75" customHeight="1">
      <c r="A55" s="1" t="s">
        <v>261</v>
      </c>
      <c r="B55" s="2">
        <v>12</v>
      </c>
      <c r="C55" s="2" t="s">
        <v>262</v>
      </c>
      <c r="D55" s="2" t="s">
        <v>263</v>
      </c>
      <c r="E55" s="2" t="s">
        <v>264</v>
      </c>
      <c r="F55" s="2">
        <v>1492</v>
      </c>
      <c r="G55" s="2" t="s">
        <v>265</v>
      </c>
      <c r="H55" s="2">
        <v>1</v>
      </c>
      <c r="I55" s="2" t="s">
        <v>266</v>
      </c>
      <c r="J55" s="2" t="s">
        <v>211</v>
      </c>
      <c r="K55" s="2" t="s">
        <v>267</v>
      </c>
      <c r="L55" s="2" t="s">
        <v>75</v>
      </c>
      <c r="M55" s="2">
        <v>12</v>
      </c>
    </row>
    <row r="56" spans="1:13" ht="15.75" customHeight="1">
      <c r="A56" s="1" t="s">
        <v>268</v>
      </c>
      <c r="B56" s="2">
        <v>44</v>
      </c>
      <c r="C56" s="2" t="s">
        <v>269</v>
      </c>
      <c r="D56" s="2" t="s">
        <v>270</v>
      </c>
      <c r="E56" s="2" t="s">
        <v>271</v>
      </c>
      <c r="F56" s="2">
        <v>684</v>
      </c>
      <c r="G56" s="2" t="s">
        <v>16</v>
      </c>
      <c r="H56" s="2">
        <v>1</v>
      </c>
      <c r="I56" s="2" t="s">
        <v>272</v>
      </c>
      <c r="J56" s="2" t="s">
        <v>232</v>
      </c>
      <c r="K56" s="2" t="s">
        <v>273</v>
      </c>
      <c r="L56" s="2" t="s">
        <v>274</v>
      </c>
      <c r="M56" s="2">
        <v>3</v>
      </c>
    </row>
    <row r="57" spans="1:13" ht="15.75" customHeight="1">
      <c r="A57" s="1" t="s">
        <v>275</v>
      </c>
      <c r="B57" s="2">
        <v>29</v>
      </c>
      <c r="C57" s="2" t="s">
        <v>276</v>
      </c>
      <c r="D57" s="2" t="s">
        <v>276</v>
      </c>
      <c r="E57" s="2" t="s">
        <v>277</v>
      </c>
      <c r="F57" s="2">
        <v>201</v>
      </c>
      <c r="G57" s="2" t="s">
        <v>16</v>
      </c>
      <c r="H57" s="2">
        <v>1</v>
      </c>
      <c r="I57" s="2" t="s">
        <v>278</v>
      </c>
      <c r="J57" s="2" t="s">
        <v>211</v>
      </c>
      <c r="K57" s="2" t="s">
        <v>279</v>
      </c>
      <c r="L57" s="2" t="s">
        <v>75</v>
      </c>
      <c r="M57" s="2">
        <v>6</v>
      </c>
    </row>
    <row r="58" spans="1:13" ht="15.75" customHeight="1">
      <c r="A58" s="1" t="s">
        <v>280</v>
      </c>
      <c r="B58" s="2">
        <v>92</v>
      </c>
      <c r="C58" s="2" t="s">
        <v>281</v>
      </c>
      <c r="D58" s="2" t="s">
        <v>282</v>
      </c>
      <c r="E58" s="2" t="s">
        <v>283</v>
      </c>
      <c r="F58" s="2">
        <v>1288</v>
      </c>
      <c r="G58" s="2" t="s">
        <v>63</v>
      </c>
      <c r="H58" s="2">
        <v>1</v>
      </c>
      <c r="I58" s="2" t="s">
        <v>284</v>
      </c>
      <c r="J58" s="2" t="s">
        <v>211</v>
      </c>
      <c r="K58" s="2" t="s">
        <v>285</v>
      </c>
      <c r="L58" s="2" t="s">
        <v>286</v>
      </c>
      <c r="M58" s="2">
        <v>3</v>
      </c>
    </row>
    <row r="59" spans="1:13" ht="15.75" customHeight="1">
      <c r="A59" s="1" t="s">
        <v>287</v>
      </c>
      <c r="B59" s="2">
        <v>98</v>
      </c>
      <c r="C59" s="2" t="s">
        <v>288</v>
      </c>
      <c r="D59" s="2" t="s">
        <v>289</v>
      </c>
      <c r="E59" s="2" t="s">
        <v>290</v>
      </c>
      <c r="F59" s="2">
        <v>1309</v>
      </c>
      <c r="G59" s="2" t="s">
        <v>63</v>
      </c>
      <c r="H59" s="2">
        <v>1</v>
      </c>
      <c r="I59" s="2" t="s">
        <v>291</v>
      </c>
      <c r="J59" s="2" t="s">
        <v>292</v>
      </c>
      <c r="K59" s="2" t="s">
        <v>293</v>
      </c>
      <c r="L59" s="4">
        <v>0.1</v>
      </c>
      <c r="M59" s="2">
        <v>4</v>
      </c>
    </row>
    <row r="60" spans="1:13" ht="15.75" customHeight="1">
      <c r="A60" s="1" t="s">
        <v>294</v>
      </c>
      <c r="B60" s="2">
        <v>76</v>
      </c>
      <c r="C60" s="2" t="s">
        <v>295</v>
      </c>
      <c r="D60" s="2" t="s">
        <v>295</v>
      </c>
      <c r="E60" s="2" t="s">
        <v>296</v>
      </c>
      <c r="F60" s="2">
        <v>1775</v>
      </c>
      <c r="G60" s="2" t="s">
        <v>63</v>
      </c>
      <c r="H60" s="2">
        <v>1</v>
      </c>
      <c r="I60" s="2" t="s">
        <v>297</v>
      </c>
      <c r="J60" s="2" t="s">
        <v>292</v>
      </c>
      <c r="K60" s="2" t="s">
        <v>298</v>
      </c>
      <c r="L60" s="2" t="s">
        <v>299</v>
      </c>
      <c r="M60" s="2">
        <v>999</v>
      </c>
    </row>
    <row r="61" spans="1:13" ht="15.75" customHeight="1">
      <c r="A61" s="1" t="s">
        <v>300</v>
      </c>
      <c r="B61" s="2">
        <v>7</v>
      </c>
      <c r="C61" s="2" t="s">
        <v>301</v>
      </c>
      <c r="D61" s="2" t="s">
        <v>302</v>
      </c>
      <c r="E61" s="2" t="s">
        <v>303</v>
      </c>
      <c r="F61" s="2">
        <v>7621</v>
      </c>
      <c r="G61" s="2" t="s">
        <v>140</v>
      </c>
      <c r="H61" s="2">
        <v>1</v>
      </c>
      <c r="I61" s="2" t="s">
        <v>304</v>
      </c>
      <c r="J61" s="2" t="s">
        <v>211</v>
      </c>
      <c r="K61" s="2" t="s">
        <v>305</v>
      </c>
      <c r="L61" s="2" t="s">
        <v>75</v>
      </c>
      <c r="M61" s="2" t="s">
        <v>306</v>
      </c>
    </row>
    <row r="62" spans="1:13" ht="15.75" customHeight="1">
      <c r="A62" s="1" t="s">
        <v>307</v>
      </c>
      <c r="B62" s="2">
        <v>91</v>
      </c>
      <c r="C62" s="2" t="s">
        <v>308</v>
      </c>
      <c r="D62" s="2" t="s">
        <v>308</v>
      </c>
      <c r="E62" s="2" t="s">
        <v>309</v>
      </c>
      <c r="F62" s="2">
        <v>0</v>
      </c>
      <c r="G62" s="2" t="s">
        <v>265</v>
      </c>
      <c r="H62" s="2">
        <v>1</v>
      </c>
      <c r="I62" s="2" t="s">
        <v>310</v>
      </c>
      <c r="J62" s="2" t="s">
        <v>211</v>
      </c>
      <c r="K62" s="2" t="s">
        <v>311</v>
      </c>
      <c r="L62" s="4">
        <v>0.05</v>
      </c>
      <c r="M62" s="2">
        <v>3</v>
      </c>
    </row>
    <row r="63" spans="1:13" ht="15.75" customHeight="1">
      <c r="A63" s="1" t="s">
        <v>312</v>
      </c>
      <c r="B63" s="2">
        <v>69</v>
      </c>
      <c r="C63" s="2" t="s">
        <v>313</v>
      </c>
      <c r="D63" s="2" t="s">
        <v>313</v>
      </c>
      <c r="E63" s="2" t="s">
        <v>314</v>
      </c>
      <c r="F63" s="2">
        <v>644</v>
      </c>
      <c r="G63" s="2" t="s">
        <v>315</v>
      </c>
      <c r="H63" s="2">
        <v>1</v>
      </c>
      <c r="I63" s="2" t="s">
        <v>316</v>
      </c>
      <c r="J63" s="2" t="s">
        <v>211</v>
      </c>
      <c r="K63" s="2" t="s">
        <v>317</v>
      </c>
      <c r="L63" s="2" t="s">
        <v>318</v>
      </c>
      <c r="M63" s="2">
        <v>12</v>
      </c>
    </row>
    <row r="64" spans="1:13" ht="15.75" customHeight="1">
      <c r="A64" s="1" t="s">
        <v>319</v>
      </c>
      <c r="B64" s="2">
        <v>67</v>
      </c>
      <c r="C64" s="2" t="s">
        <v>320</v>
      </c>
      <c r="D64" s="2" t="s">
        <v>320</v>
      </c>
      <c r="E64" s="2" t="s">
        <v>321</v>
      </c>
      <c r="F64" s="2">
        <v>296</v>
      </c>
      <c r="G64" s="2" t="s">
        <v>124</v>
      </c>
      <c r="H64" s="2">
        <v>1</v>
      </c>
      <c r="I64" s="2" t="s">
        <v>322</v>
      </c>
      <c r="J64" s="2" t="s">
        <v>211</v>
      </c>
      <c r="K64" s="2" t="s">
        <v>323</v>
      </c>
      <c r="L64" s="2" t="s">
        <v>324</v>
      </c>
      <c r="M64" s="2">
        <v>12</v>
      </c>
    </row>
    <row r="65" spans="1:13" ht="15.75" customHeight="1">
      <c r="A65" s="1" t="s">
        <v>325</v>
      </c>
      <c r="B65" s="2">
        <v>60</v>
      </c>
      <c r="C65" s="2" t="s">
        <v>326</v>
      </c>
      <c r="D65" s="2" t="s">
        <v>108</v>
      </c>
      <c r="E65" s="2" t="s">
        <v>327</v>
      </c>
      <c r="F65" s="2">
        <v>10144</v>
      </c>
      <c r="G65" s="2" t="s">
        <v>63</v>
      </c>
      <c r="H65" s="2">
        <v>1</v>
      </c>
      <c r="I65" s="2" t="s">
        <v>328</v>
      </c>
      <c r="J65" s="2" t="s">
        <v>292</v>
      </c>
      <c r="K65" s="2" t="s">
        <v>329</v>
      </c>
      <c r="L65" s="2" t="s">
        <v>330</v>
      </c>
      <c r="M65" s="2">
        <v>999</v>
      </c>
    </row>
    <row r="66" spans="1:13" ht="15.75" customHeight="1">
      <c r="A66" s="1" t="s">
        <v>331</v>
      </c>
      <c r="B66" s="2">
        <v>81</v>
      </c>
      <c r="C66" s="2" t="s">
        <v>332</v>
      </c>
      <c r="D66" s="2" t="s">
        <v>333</v>
      </c>
      <c r="E66" s="2" t="s">
        <v>334</v>
      </c>
      <c r="F66" s="2">
        <v>236</v>
      </c>
      <c r="G66" s="2" t="s">
        <v>335</v>
      </c>
      <c r="H66" s="2">
        <v>1</v>
      </c>
      <c r="I66" s="2" t="s">
        <v>336</v>
      </c>
      <c r="J66" s="2" t="s">
        <v>211</v>
      </c>
      <c r="K66" s="2" t="s">
        <v>337</v>
      </c>
      <c r="L66" s="4">
        <v>0.2</v>
      </c>
      <c r="M66" s="2">
        <v>999</v>
      </c>
    </row>
    <row r="67" spans="1:13" ht="15.75" customHeight="1">
      <c r="A67" s="1" t="s">
        <v>338</v>
      </c>
      <c r="B67" s="2">
        <v>70</v>
      </c>
      <c r="C67" s="2" t="s">
        <v>339</v>
      </c>
      <c r="D67" s="2" t="s">
        <v>340</v>
      </c>
      <c r="E67" s="2" t="s">
        <v>341</v>
      </c>
      <c r="F67" s="2">
        <v>4272</v>
      </c>
      <c r="G67" s="2" t="s">
        <v>265</v>
      </c>
      <c r="H67" s="2">
        <v>1</v>
      </c>
      <c r="I67" s="2" t="s">
        <v>342</v>
      </c>
      <c r="J67" s="2" t="s">
        <v>292</v>
      </c>
      <c r="K67" s="2" t="s">
        <v>343</v>
      </c>
      <c r="L67" s="4">
        <v>0.01</v>
      </c>
      <c r="M67" s="2">
        <v>12</v>
      </c>
    </row>
    <row r="68" spans="1:13" ht="15.75" customHeight="1">
      <c r="A68" s="1" t="s">
        <v>344</v>
      </c>
      <c r="B68" s="2">
        <v>30</v>
      </c>
      <c r="C68" s="2" t="s">
        <v>345</v>
      </c>
      <c r="D68" s="2" t="s">
        <v>346</v>
      </c>
      <c r="E68" s="2" t="s">
        <v>347</v>
      </c>
      <c r="F68" s="2">
        <v>2432</v>
      </c>
      <c r="G68" s="2" t="s">
        <v>152</v>
      </c>
      <c r="H68" s="2">
        <v>1</v>
      </c>
      <c r="I68" s="2" t="s">
        <v>348</v>
      </c>
      <c r="J68" s="2" t="s">
        <v>211</v>
      </c>
      <c r="K68" s="2" t="s">
        <v>349</v>
      </c>
      <c r="L68" s="2" t="s">
        <v>260</v>
      </c>
      <c r="M68" s="2">
        <v>24</v>
      </c>
    </row>
    <row r="69" spans="1:13" ht="15.75" customHeight="1">
      <c r="A69" s="1" t="s">
        <v>350</v>
      </c>
      <c r="B69" s="2">
        <v>64</v>
      </c>
      <c r="C69" s="2" t="s">
        <v>351</v>
      </c>
      <c r="D69" s="2" t="s">
        <v>351</v>
      </c>
      <c r="E69" s="2" t="s">
        <v>352</v>
      </c>
      <c r="F69" s="2">
        <v>420</v>
      </c>
      <c r="G69" s="2" t="s">
        <v>22</v>
      </c>
      <c r="H69" s="2">
        <v>1</v>
      </c>
      <c r="I69" s="2" t="s">
        <v>272</v>
      </c>
      <c r="J69" s="2" t="s">
        <v>232</v>
      </c>
      <c r="K69" s="2" t="s">
        <v>353</v>
      </c>
      <c r="L69" s="4">
        <v>0.04</v>
      </c>
      <c r="M69" s="2">
        <v>2</v>
      </c>
    </row>
    <row r="70" spans="1:13" ht="15.75" customHeight="1">
      <c r="A70" s="1" t="s">
        <v>354</v>
      </c>
      <c r="B70" s="2">
        <v>83</v>
      </c>
      <c r="C70" s="2" t="s">
        <v>355</v>
      </c>
      <c r="D70" s="2" t="s">
        <v>355</v>
      </c>
      <c r="E70" s="2" t="s">
        <v>356</v>
      </c>
      <c r="F70" s="2">
        <v>216</v>
      </c>
      <c r="G70" s="2" t="s">
        <v>22</v>
      </c>
      <c r="H70" s="2">
        <v>1</v>
      </c>
      <c r="I70" s="2" t="s">
        <v>357</v>
      </c>
      <c r="J70" s="3"/>
      <c r="K70" s="2" t="s">
        <v>358</v>
      </c>
      <c r="L70" s="2" t="s">
        <v>359</v>
      </c>
      <c r="M70" s="2" t="s">
        <v>306</v>
      </c>
    </row>
    <row r="71" spans="1:13" ht="15.75" customHeight="1">
      <c r="A71" s="1" t="s">
        <v>360</v>
      </c>
      <c r="B71" s="2">
        <v>20</v>
      </c>
      <c r="C71" s="2" t="s">
        <v>361</v>
      </c>
      <c r="D71" s="2" t="s">
        <v>362</v>
      </c>
      <c r="E71" s="2" t="s">
        <v>363</v>
      </c>
      <c r="F71" s="2">
        <v>311</v>
      </c>
      <c r="G71" s="2" t="s">
        <v>22</v>
      </c>
      <c r="H71" s="2">
        <v>1</v>
      </c>
      <c r="I71" s="2" t="s">
        <v>364</v>
      </c>
      <c r="J71" s="2" t="s">
        <v>211</v>
      </c>
      <c r="K71" s="2" t="s">
        <v>365</v>
      </c>
      <c r="L71" s="2" t="s">
        <v>274</v>
      </c>
      <c r="M71" s="2">
        <v>3</v>
      </c>
    </row>
    <row r="72" spans="1:13" ht="15.75" customHeight="1">
      <c r="A72" s="1" t="s">
        <v>366</v>
      </c>
      <c r="B72" s="2">
        <v>55</v>
      </c>
      <c r="C72" s="2" t="s">
        <v>97</v>
      </c>
      <c r="D72" s="2" t="s">
        <v>367</v>
      </c>
      <c r="E72" s="2" t="s">
        <v>368</v>
      </c>
      <c r="F72" s="2">
        <v>235</v>
      </c>
      <c r="G72" s="2" t="s">
        <v>16</v>
      </c>
      <c r="H72" s="2">
        <v>1</v>
      </c>
      <c r="I72" s="2" t="s">
        <v>369</v>
      </c>
      <c r="J72" s="2" t="s">
        <v>232</v>
      </c>
      <c r="K72" s="2" t="s">
        <v>370</v>
      </c>
      <c r="L72" s="4">
        <v>0.2</v>
      </c>
      <c r="M72" s="2">
        <v>1</v>
      </c>
    </row>
    <row r="73" spans="1:13" ht="15.75" customHeight="1">
      <c r="A73" s="1" t="s">
        <v>371</v>
      </c>
      <c r="B73" s="2">
        <v>100</v>
      </c>
      <c r="C73" s="2" t="s">
        <v>372</v>
      </c>
      <c r="D73" s="2" t="s">
        <v>372</v>
      </c>
      <c r="E73" s="2" t="s">
        <v>373</v>
      </c>
      <c r="F73" s="2">
        <v>203</v>
      </c>
      <c r="G73" s="2" t="s">
        <v>22</v>
      </c>
      <c r="H73" s="2">
        <v>1</v>
      </c>
      <c r="I73" s="2" t="s">
        <v>374</v>
      </c>
      <c r="J73" s="2" t="s">
        <v>232</v>
      </c>
      <c r="K73" s="2" t="s">
        <v>375</v>
      </c>
      <c r="L73" s="4">
        <v>0.01</v>
      </c>
      <c r="M73" s="2">
        <v>1</v>
      </c>
    </row>
    <row r="74" spans="1:13" ht="15.75" customHeight="1">
      <c r="A74" s="1" t="s">
        <v>376</v>
      </c>
      <c r="B74" s="2">
        <v>34</v>
      </c>
      <c r="C74" s="2" t="s">
        <v>377</v>
      </c>
      <c r="D74" s="2" t="s">
        <v>378</v>
      </c>
      <c r="E74" s="2" t="s">
        <v>34</v>
      </c>
      <c r="F74" s="2">
        <v>1087</v>
      </c>
      <c r="G74" s="2" t="s">
        <v>124</v>
      </c>
      <c r="H74" s="2">
        <v>1</v>
      </c>
      <c r="I74" s="2" t="s">
        <v>379</v>
      </c>
      <c r="J74" s="2" t="s">
        <v>211</v>
      </c>
      <c r="K74" s="2" t="s">
        <v>380</v>
      </c>
      <c r="L74" s="2" t="s">
        <v>381</v>
      </c>
      <c r="M74" s="2">
        <v>12</v>
      </c>
    </row>
    <row r="75" spans="1:13" ht="15.75" customHeight="1">
      <c r="A75" s="1" t="s">
        <v>382</v>
      </c>
      <c r="B75" s="2">
        <v>22</v>
      </c>
      <c r="C75" s="2" t="s">
        <v>383</v>
      </c>
      <c r="D75" s="2" t="s">
        <v>383</v>
      </c>
      <c r="E75" s="2" t="s">
        <v>384</v>
      </c>
      <c r="F75" s="2">
        <v>1158</v>
      </c>
      <c r="G75" s="2" t="s">
        <v>124</v>
      </c>
      <c r="H75" s="2">
        <v>1</v>
      </c>
      <c r="I75" s="2" t="s">
        <v>385</v>
      </c>
      <c r="J75" s="2" t="s">
        <v>211</v>
      </c>
      <c r="K75" s="2" t="s">
        <v>386</v>
      </c>
      <c r="L75" s="2" t="s">
        <v>387</v>
      </c>
      <c r="M75" s="2">
        <v>12</v>
      </c>
    </row>
    <row r="76" spans="1:13" ht="15.75" customHeight="1">
      <c r="A76" s="1" t="s">
        <v>388</v>
      </c>
      <c r="B76" s="2">
        <v>2</v>
      </c>
      <c r="C76" s="2" t="s">
        <v>389</v>
      </c>
      <c r="D76" s="2" t="s">
        <v>389</v>
      </c>
      <c r="E76" s="2" t="s">
        <v>390</v>
      </c>
      <c r="F76" s="2">
        <v>3519</v>
      </c>
      <c r="G76" s="2" t="s">
        <v>22</v>
      </c>
      <c r="H76" s="2">
        <v>1</v>
      </c>
      <c r="I76" s="2" t="s">
        <v>391</v>
      </c>
      <c r="J76" s="2" t="s">
        <v>232</v>
      </c>
      <c r="K76" s="2" t="s">
        <v>392</v>
      </c>
      <c r="L76" s="2" t="s">
        <v>75</v>
      </c>
      <c r="M76" s="2">
        <v>1</v>
      </c>
    </row>
    <row r="77" spans="1:13" ht="15.75" customHeight="1">
      <c r="A77" s="1" t="s">
        <v>393</v>
      </c>
      <c r="B77" s="2">
        <v>43</v>
      </c>
      <c r="C77" s="2" t="s">
        <v>394</v>
      </c>
      <c r="D77" s="2" t="s">
        <v>269</v>
      </c>
      <c r="E77" s="2" t="s">
        <v>395</v>
      </c>
      <c r="F77" s="2">
        <v>2648</v>
      </c>
      <c r="G77" s="2" t="s">
        <v>152</v>
      </c>
      <c r="H77" s="2">
        <v>1</v>
      </c>
      <c r="I77" s="2" t="s">
        <v>396</v>
      </c>
      <c r="J77" s="2" t="s">
        <v>211</v>
      </c>
      <c r="K77" s="2" t="s">
        <v>397</v>
      </c>
      <c r="L77" s="2" t="s">
        <v>398</v>
      </c>
      <c r="M77" s="2">
        <v>12</v>
      </c>
    </row>
    <row r="78" spans="1:13" ht="15.75" customHeight="1">
      <c r="A78" s="1" t="s">
        <v>399</v>
      </c>
      <c r="B78" s="2">
        <v>26</v>
      </c>
      <c r="C78" s="2" t="s">
        <v>400</v>
      </c>
      <c r="D78" s="2" t="s">
        <v>400</v>
      </c>
      <c r="E78" s="2" t="s">
        <v>401</v>
      </c>
      <c r="F78" s="2">
        <v>202</v>
      </c>
      <c r="G78" s="2" t="s">
        <v>16</v>
      </c>
      <c r="H78" s="2">
        <v>1</v>
      </c>
      <c r="I78" s="2" t="s">
        <v>402</v>
      </c>
      <c r="J78" s="2" t="s">
        <v>211</v>
      </c>
      <c r="K78" s="2" t="s">
        <v>403</v>
      </c>
      <c r="L78" s="2" t="s">
        <v>381</v>
      </c>
      <c r="M78" s="2">
        <v>1</v>
      </c>
    </row>
    <row r="79" spans="1:13" ht="15.75" customHeight="1">
      <c r="A79" s="1" t="s">
        <v>404</v>
      </c>
      <c r="B79" s="2">
        <v>46</v>
      </c>
      <c r="C79" s="2" t="s">
        <v>191</v>
      </c>
      <c r="D79" s="2" t="s">
        <v>405</v>
      </c>
      <c r="E79" s="2" t="s">
        <v>406</v>
      </c>
      <c r="F79" s="2">
        <v>284</v>
      </c>
      <c r="G79" s="2" t="s">
        <v>118</v>
      </c>
      <c r="H79" s="2">
        <v>1</v>
      </c>
      <c r="I79" s="2" t="s">
        <v>407</v>
      </c>
      <c r="J79" s="2" t="s">
        <v>211</v>
      </c>
      <c r="K79" s="2" t="s">
        <v>408</v>
      </c>
      <c r="L79" s="2" t="s">
        <v>75</v>
      </c>
      <c r="M79" s="2">
        <v>999</v>
      </c>
    </row>
    <row r="80" spans="1:13" ht="15.75" customHeight="1">
      <c r="A80" s="1" t="s">
        <v>409</v>
      </c>
      <c r="B80" s="2">
        <v>86</v>
      </c>
      <c r="C80" s="2" t="s">
        <v>410</v>
      </c>
      <c r="D80" s="2" t="s">
        <v>410</v>
      </c>
      <c r="E80" s="2" t="s">
        <v>411</v>
      </c>
      <c r="F80" s="2">
        <v>85</v>
      </c>
      <c r="G80" s="2" t="s">
        <v>124</v>
      </c>
      <c r="H80" s="2">
        <v>1</v>
      </c>
      <c r="I80" s="2" t="s">
        <v>412</v>
      </c>
      <c r="J80" s="2" t="s">
        <v>211</v>
      </c>
      <c r="K80" s="2" t="s">
        <v>413</v>
      </c>
      <c r="L80" s="4">
        <v>0.02</v>
      </c>
      <c r="M80" s="2">
        <v>6</v>
      </c>
    </row>
    <row r="81" spans="1:13" ht="15.75" customHeight="1">
      <c r="A81" s="1" t="s">
        <v>414</v>
      </c>
      <c r="B81" s="2">
        <v>33</v>
      </c>
      <c r="C81" s="2" t="s">
        <v>195</v>
      </c>
      <c r="D81" s="2" t="s">
        <v>415</v>
      </c>
      <c r="E81" s="2" t="s">
        <v>416</v>
      </c>
      <c r="F81" s="2">
        <v>260</v>
      </c>
      <c r="G81" s="2" t="s">
        <v>152</v>
      </c>
      <c r="H81" s="2">
        <v>1</v>
      </c>
      <c r="I81" s="2" t="s">
        <v>417</v>
      </c>
      <c r="J81" s="2" t="s">
        <v>418</v>
      </c>
      <c r="K81" s="2" t="s">
        <v>419</v>
      </c>
      <c r="L81" s="2" t="s">
        <v>75</v>
      </c>
      <c r="M81" s="2">
        <v>12</v>
      </c>
    </row>
    <row r="82" spans="1:13" ht="15.75" customHeight="1">
      <c r="A82" s="1" t="s">
        <v>420</v>
      </c>
      <c r="B82" s="2">
        <v>61</v>
      </c>
      <c r="C82" s="2" t="s">
        <v>421</v>
      </c>
      <c r="D82" s="2" t="s">
        <v>422</v>
      </c>
      <c r="E82" s="2" t="s">
        <v>423</v>
      </c>
      <c r="F82" s="2">
        <v>107</v>
      </c>
      <c r="G82" s="2" t="s">
        <v>40</v>
      </c>
      <c r="H82" s="2">
        <v>1</v>
      </c>
      <c r="I82" s="2" t="s">
        <v>424</v>
      </c>
      <c r="J82" s="2" t="s">
        <v>211</v>
      </c>
      <c r="K82" s="2" t="s">
        <v>425</v>
      </c>
      <c r="L82" s="4">
        <v>0.1</v>
      </c>
      <c r="M82" s="2">
        <v>2</v>
      </c>
    </row>
    <row r="83" spans="1:13" ht="15.75" customHeight="1">
      <c r="A83" s="1" t="s">
        <v>426</v>
      </c>
      <c r="B83" s="2">
        <v>85</v>
      </c>
      <c r="C83" s="2" t="s">
        <v>427</v>
      </c>
      <c r="D83" s="2" t="s">
        <v>428</v>
      </c>
      <c r="E83" s="2" t="s">
        <v>429</v>
      </c>
      <c r="F83" s="2">
        <v>823</v>
      </c>
      <c r="G83" s="2" t="s">
        <v>40</v>
      </c>
      <c r="H83" s="2">
        <v>1</v>
      </c>
      <c r="I83" s="2" t="s">
        <v>424</v>
      </c>
      <c r="J83" s="2" t="s">
        <v>211</v>
      </c>
      <c r="K83" s="2" t="s">
        <v>425</v>
      </c>
      <c r="L83" s="4">
        <v>0.1</v>
      </c>
      <c r="M83" s="2">
        <v>2</v>
      </c>
    </row>
    <row r="84" spans="1:13" ht="15.75" customHeight="1">
      <c r="A84" s="1" t="s">
        <v>430</v>
      </c>
      <c r="B84" s="2">
        <v>65</v>
      </c>
      <c r="C84" s="2" t="s">
        <v>431</v>
      </c>
      <c r="D84" s="2" t="s">
        <v>431</v>
      </c>
      <c r="E84" s="2" t="s">
        <v>432</v>
      </c>
      <c r="F84" s="2">
        <v>4166</v>
      </c>
      <c r="G84" s="2" t="s">
        <v>223</v>
      </c>
      <c r="H84" s="2">
        <v>1</v>
      </c>
      <c r="I84" s="2" t="s">
        <v>433</v>
      </c>
      <c r="J84" s="2" t="s">
        <v>211</v>
      </c>
      <c r="K84" s="2" t="s">
        <v>434</v>
      </c>
      <c r="L84" s="2" t="s">
        <v>435</v>
      </c>
      <c r="M84" s="2">
        <v>12</v>
      </c>
    </row>
    <row r="85" spans="1:13" ht="15.75" customHeight="1">
      <c r="A85" s="1" t="s">
        <v>436</v>
      </c>
      <c r="B85" s="2">
        <v>97</v>
      </c>
      <c r="C85" s="2" t="s">
        <v>437</v>
      </c>
      <c r="D85" s="2" t="s">
        <v>437</v>
      </c>
      <c r="E85" s="2" t="s">
        <v>438</v>
      </c>
      <c r="F85" s="2">
        <v>132</v>
      </c>
      <c r="G85" s="2" t="s">
        <v>16</v>
      </c>
      <c r="H85" s="2">
        <v>1</v>
      </c>
      <c r="I85" s="2" t="s">
        <v>439</v>
      </c>
      <c r="J85" s="2" t="s">
        <v>232</v>
      </c>
      <c r="K85" s="2" t="s">
        <v>440</v>
      </c>
      <c r="L85" s="4">
        <v>0.02</v>
      </c>
      <c r="M85" s="2">
        <v>2</v>
      </c>
    </row>
    <row r="86" spans="1:13" ht="15.75" customHeight="1">
      <c r="A86" s="1" t="s">
        <v>441</v>
      </c>
      <c r="B86" s="2">
        <v>18</v>
      </c>
      <c r="C86" s="2" t="s">
        <v>442</v>
      </c>
      <c r="D86" s="2" t="s">
        <v>442</v>
      </c>
      <c r="E86" s="2" t="s">
        <v>443</v>
      </c>
      <c r="F86" s="2">
        <v>4587</v>
      </c>
      <c r="G86" s="2" t="s">
        <v>140</v>
      </c>
      <c r="H86" s="2">
        <v>1</v>
      </c>
      <c r="I86" s="2" t="s">
        <v>444</v>
      </c>
      <c r="J86" s="2" t="s">
        <v>211</v>
      </c>
      <c r="K86" s="2" t="s">
        <v>445</v>
      </c>
      <c r="L86" s="2" t="s">
        <v>387</v>
      </c>
      <c r="M86" s="2">
        <v>12</v>
      </c>
    </row>
    <row r="87" spans="1:13" ht="15.75" customHeight="1">
      <c r="A87" s="1" t="s">
        <v>446</v>
      </c>
      <c r="B87" s="2">
        <v>10</v>
      </c>
      <c r="C87" s="2" t="s">
        <v>447</v>
      </c>
      <c r="D87" s="2" t="s">
        <v>448</v>
      </c>
      <c r="E87" s="2" t="s">
        <v>449</v>
      </c>
      <c r="F87" s="2">
        <v>1335</v>
      </c>
      <c r="G87" s="2" t="s">
        <v>22</v>
      </c>
      <c r="H87" s="2">
        <v>1</v>
      </c>
      <c r="I87" s="2" t="s">
        <v>450</v>
      </c>
      <c r="J87" s="2" t="s">
        <v>232</v>
      </c>
      <c r="K87" s="2" t="s">
        <v>451</v>
      </c>
      <c r="L87" s="2" t="s">
        <v>274</v>
      </c>
      <c r="M87" s="2">
        <v>1</v>
      </c>
    </row>
    <row r="88" spans="1:13" ht="15.75" customHeight="1">
      <c r="A88" s="1" t="s">
        <v>452</v>
      </c>
      <c r="B88" s="2">
        <v>80</v>
      </c>
      <c r="C88" s="2" t="s">
        <v>453</v>
      </c>
      <c r="D88" s="2" t="s">
        <v>453</v>
      </c>
      <c r="E88" s="2" t="s">
        <v>454</v>
      </c>
      <c r="F88" s="2">
        <v>226</v>
      </c>
      <c r="G88" s="2" t="s">
        <v>16</v>
      </c>
      <c r="H88" s="2">
        <v>1</v>
      </c>
      <c r="I88" s="2" t="s">
        <v>455</v>
      </c>
      <c r="J88" s="2" t="s">
        <v>211</v>
      </c>
      <c r="K88" s="2" t="s">
        <v>456</v>
      </c>
      <c r="L88" s="2" t="s">
        <v>457</v>
      </c>
      <c r="M88" s="2">
        <v>3</v>
      </c>
    </row>
    <row r="89" spans="1:13" ht="15.75" customHeight="1">
      <c r="A89" s="1" t="s">
        <v>458</v>
      </c>
      <c r="B89" s="2">
        <v>16</v>
      </c>
      <c r="C89" s="2" t="s">
        <v>459</v>
      </c>
      <c r="D89" s="2" t="s">
        <v>460</v>
      </c>
      <c r="E89" s="2" t="s">
        <v>461</v>
      </c>
      <c r="F89" s="2">
        <v>1905</v>
      </c>
      <c r="G89" s="2" t="s">
        <v>124</v>
      </c>
      <c r="H89" s="2">
        <v>1</v>
      </c>
      <c r="I89" s="2" t="s">
        <v>462</v>
      </c>
      <c r="J89" s="2" t="s">
        <v>211</v>
      </c>
      <c r="K89" s="2" t="s">
        <v>463</v>
      </c>
      <c r="L89" s="2" t="s">
        <v>464</v>
      </c>
      <c r="M89" s="2">
        <v>12</v>
      </c>
    </row>
    <row r="90" spans="1:13" ht="15.75" customHeight="1">
      <c r="A90" s="1" t="s">
        <v>465</v>
      </c>
      <c r="B90" s="2">
        <v>99</v>
      </c>
      <c r="C90" s="2" t="s">
        <v>466</v>
      </c>
      <c r="D90" s="2" t="s">
        <v>467</v>
      </c>
      <c r="E90" s="2" t="s">
        <v>468</v>
      </c>
      <c r="F90" s="2">
        <v>1471</v>
      </c>
      <c r="G90" s="2" t="s">
        <v>40</v>
      </c>
      <c r="H90" s="2">
        <v>1</v>
      </c>
      <c r="I90" s="2" t="s">
        <v>469</v>
      </c>
      <c r="J90" s="2" t="s">
        <v>211</v>
      </c>
      <c r="K90" s="2" t="s">
        <v>470</v>
      </c>
      <c r="L90" s="2" t="s">
        <v>471</v>
      </c>
      <c r="M90" s="2">
        <v>6</v>
      </c>
    </row>
    <row r="91" spans="1:13" ht="15.75" customHeight="1">
      <c r="A91" s="1" t="s">
        <v>472</v>
      </c>
      <c r="B91" s="2">
        <v>47</v>
      </c>
      <c r="C91" s="2" t="s">
        <v>473</v>
      </c>
      <c r="D91" s="2" t="s">
        <v>37</v>
      </c>
      <c r="E91" s="2" t="s">
        <v>474</v>
      </c>
      <c r="F91" s="2">
        <v>1515</v>
      </c>
      <c r="G91" s="2" t="s">
        <v>40</v>
      </c>
      <c r="H91" s="2">
        <v>1</v>
      </c>
      <c r="I91" s="2" t="s">
        <v>475</v>
      </c>
      <c r="J91" s="2" t="s">
        <v>211</v>
      </c>
      <c r="K91" s="2" t="s">
        <v>476</v>
      </c>
      <c r="L91" s="2" t="s">
        <v>477</v>
      </c>
      <c r="M91" s="2">
        <v>3</v>
      </c>
    </row>
    <row r="92" spans="1:13" ht="15.75" customHeight="1">
      <c r="A92" s="1" t="s">
        <v>478</v>
      </c>
      <c r="B92" s="2">
        <v>42</v>
      </c>
      <c r="C92" s="2" t="s">
        <v>479</v>
      </c>
      <c r="D92" s="2" t="s">
        <v>480</v>
      </c>
      <c r="E92" s="2" t="s">
        <v>481</v>
      </c>
      <c r="F92" s="2">
        <v>11513</v>
      </c>
      <c r="G92" s="2" t="s">
        <v>63</v>
      </c>
      <c r="H92" s="2">
        <v>1</v>
      </c>
      <c r="I92" s="2" t="s">
        <v>482</v>
      </c>
      <c r="J92" s="2" t="s">
        <v>483</v>
      </c>
      <c r="K92" s="2" t="s">
        <v>484</v>
      </c>
      <c r="L92" s="2" t="s">
        <v>485</v>
      </c>
      <c r="M92" s="2">
        <v>1</v>
      </c>
    </row>
    <row r="93" spans="1:13" ht="15.75" customHeight="1">
      <c r="A93" s="1" t="s">
        <v>486</v>
      </c>
      <c r="B93" s="2">
        <v>31</v>
      </c>
      <c r="C93" s="2" t="s">
        <v>487</v>
      </c>
      <c r="D93" s="2" t="s">
        <v>488</v>
      </c>
      <c r="E93" s="2" t="s">
        <v>489</v>
      </c>
      <c r="F93" s="2">
        <v>26644</v>
      </c>
      <c r="G93" s="2" t="s">
        <v>63</v>
      </c>
      <c r="H93" s="2">
        <v>1</v>
      </c>
      <c r="I93" s="2" t="s">
        <v>490</v>
      </c>
      <c r="J93" s="3"/>
      <c r="K93" s="2" t="s">
        <v>491</v>
      </c>
      <c r="L93" s="2" t="s">
        <v>492</v>
      </c>
      <c r="M93" s="2">
        <v>36</v>
      </c>
    </row>
    <row r="94" spans="1:13" ht="15.75" customHeight="1">
      <c r="A94" s="1" t="s">
        <v>493</v>
      </c>
      <c r="B94" s="2">
        <v>37</v>
      </c>
      <c r="C94" s="2" t="s">
        <v>51</v>
      </c>
      <c r="D94" s="2" t="s">
        <v>494</v>
      </c>
      <c r="E94" s="2" t="s">
        <v>495</v>
      </c>
      <c r="F94" s="2">
        <v>1544</v>
      </c>
      <c r="G94" s="2" t="s">
        <v>22</v>
      </c>
      <c r="H94" s="2">
        <v>1</v>
      </c>
      <c r="I94" s="2" t="s">
        <v>496</v>
      </c>
      <c r="J94" s="2" t="s">
        <v>232</v>
      </c>
      <c r="K94" s="2" t="s">
        <v>497</v>
      </c>
      <c r="L94" s="2" t="s">
        <v>274</v>
      </c>
      <c r="M94" s="2">
        <v>1</v>
      </c>
    </row>
    <row r="95" spans="1:13" ht="15.75" customHeight="1">
      <c r="A95" s="1" t="s">
        <v>498</v>
      </c>
      <c r="B95" s="2">
        <v>5</v>
      </c>
      <c r="C95" s="2" t="s">
        <v>499</v>
      </c>
      <c r="D95" s="2" t="s">
        <v>500</v>
      </c>
      <c r="E95" s="2" t="s">
        <v>501</v>
      </c>
      <c r="F95" s="2">
        <v>1965</v>
      </c>
      <c r="G95" s="2" t="s">
        <v>118</v>
      </c>
      <c r="H95" s="2">
        <v>1</v>
      </c>
      <c r="I95" s="2" t="s">
        <v>502</v>
      </c>
      <c r="J95" s="2" t="s">
        <v>232</v>
      </c>
      <c r="K95" s="2" t="s">
        <v>503</v>
      </c>
      <c r="L95" s="2" t="s">
        <v>274</v>
      </c>
      <c r="M95" s="2">
        <v>1</v>
      </c>
    </row>
    <row r="96" spans="1:13" ht="15.75" customHeight="1">
      <c r="A96" s="1" t="s">
        <v>504</v>
      </c>
      <c r="B96" s="2">
        <v>19</v>
      </c>
      <c r="C96" s="2" t="s">
        <v>505</v>
      </c>
      <c r="D96" s="2" t="s">
        <v>506</v>
      </c>
      <c r="E96" s="2" t="s">
        <v>507</v>
      </c>
      <c r="F96" s="2">
        <v>2454</v>
      </c>
      <c r="G96" s="2" t="s">
        <v>124</v>
      </c>
      <c r="H96" s="2">
        <v>1</v>
      </c>
      <c r="I96" s="2" t="s">
        <v>508</v>
      </c>
      <c r="J96" s="2" t="s">
        <v>211</v>
      </c>
      <c r="K96" s="2" t="s">
        <v>54</v>
      </c>
      <c r="L96" s="2" t="s">
        <v>387</v>
      </c>
      <c r="M96" s="2">
        <v>24</v>
      </c>
    </row>
    <row r="97" spans="1:13" ht="15.75" customHeight="1">
      <c r="A97" s="1" t="s">
        <v>509</v>
      </c>
      <c r="B97" s="2">
        <v>57</v>
      </c>
      <c r="C97" s="2" t="s">
        <v>510</v>
      </c>
      <c r="D97" s="2" t="s">
        <v>511</v>
      </c>
      <c r="E97" s="2" t="s">
        <v>512</v>
      </c>
      <c r="F97" s="2">
        <v>868</v>
      </c>
      <c r="G97" s="2" t="s">
        <v>40</v>
      </c>
      <c r="H97" s="2">
        <v>1</v>
      </c>
      <c r="I97" s="2" t="s">
        <v>513</v>
      </c>
      <c r="J97" s="2" t="s">
        <v>211</v>
      </c>
      <c r="K97" s="2" t="s">
        <v>514</v>
      </c>
      <c r="L97" s="4">
        <v>0.04</v>
      </c>
      <c r="M97" s="2">
        <v>12</v>
      </c>
    </row>
    <row r="98" spans="1:13" ht="15.75" customHeight="1">
      <c r="A98" s="1" t="s">
        <v>515</v>
      </c>
      <c r="B98" s="2">
        <v>77</v>
      </c>
      <c r="C98" s="2" t="s">
        <v>516</v>
      </c>
      <c r="D98" s="2" t="s">
        <v>516</v>
      </c>
      <c r="E98" s="2" t="s">
        <v>517</v>
      </c>
      <c r="F98" s="2">
        <v>1276</v>
      </c>
      <c r="G98" s="2" t="s">
        <v>40</v>
      </c>
      <c r="H98" s="2">
        <v>1</v>
      </c>
      <c r="I98" s="2" t="s">
        <v>518</v>
      </c>
      <c r="J98" s="2" t="s">
        <v>211</v>
      </c>
      <c r="K98" s="2" t="s">
        <v>519</v>
      </c>
      <c r="L98" s="2" t="s">
        <v>520</v>
      </c>
      <c r="M98" s="2">
        <v>3</v>
      </c>
    </row>
    <row r="99" spans="1:13" ht="15.75" customHeight="1">
      <c r="A99" s="1" t="s">
        <v>521</v>
      </c>
      <c r="B99" s="2">
        <v>27</v>
      </c>
      <c r="C99" s="2" t="s">
        <v>522</v>
      </c>
      <c r="D99" s="2" t="s">
        <v>522</v>
      </c>
      <c r="E99" s="2" t="s">
        <v>523</v>
      </c>
      <c r="F99" s="2">
        <v>4494</v>
      </c>
      <c r="G99" s="2" t="s">
        <v>118</v>
      </c>
      <c r="H99" s="2">
        <v>1</v>
      </c>
      <c r="I99" s="2" t="s">
        <v>524</v>
      </c>
      <c r="J99" s="2" t="s">
        <v>211</v>
      </c>
      <c r="K99" s="2" t="s">
        <v>218</v>
      </c>
      <c r="L99" s="2" t="s">
        <v>75</v>
      </c>
      <c r="M99" s="2">
        <v>24</v>
      </c>
    </row>
    <row r="100" spans="1:13" ht="15.6" customHeight="1">
      <c r="A100" s="1" t="s">
        <v>525</v>
      </c>
      <c r="B100" s="2">
        <v>6</v>
      </c>
      <c r="C100" s="2" t="s">
        <v>526</v>
      </c>
      <c r="D100" s="2" t="s">
        <v>527</v>
      </c>
      <c r="E100" s="2" t="s">
        <v>528</v>
      </c>
      <c r="F100" s="2">
        <v>7998</v>
      </c>
      <c r="G100" s="2" t="s">
        <v>140</v>
      </c>
      <c r="H100" s="2">
        <v>1</v>
      </c>
      <c r="I100" s="2" t="s">
        <v>529</v>
      </c>
      <c r="J100" s="2" t="s">
        <v>211</v>
      </c>
      <c r="K100" s="2" t="s">
        <v>530</v>
      </c>
      <c r="L100" s="2" t="s">
        <v>381</v>
      </c>
      <c r="M100" s="2">
        <v>6</v>
      </c>
    </row>
    <row r="101" spans="1:13" ht="15.75" customHeight="1">
      <c r="A101" s="1" t="s">
        <v>531</v>
      </c>
      <c r="B101" s="2">
        <v>89</v>
      </c>
      <c r="C101" s="2" t="s">
        <v>532</v>
      </c>
      <c r="D101" s="2" t="s">
        <v>533</v>
      </c>
      <c r="E101" s="2" t="s">
        <v>534</v>
      </c>
      <c r="F101" s="2">
        <v>553</v>
      </c>
      <c r="G101" s="2" t="s">
        <v>53</v>
      </c>
      <c r="H101" s="2">
        <v>1</v>
      </c>
      <c r="I101" s="2" t="s">
        <v>535</v>
      </c>
      <c r="J101" s="2" t="s">
        <v>211</v>
      </c>
      <c r="K101" s="2" t="s">
        <v>536</v>
      </c>
      <c r="L101" s="4">
        <v>0.03</v>
      </c>
      <c r="M101" s="2">
        <v>999</v>
      </c>
    </row>
    <row r="102" spans="1:13" ht="15.75" customHeight="1"/>
    <row r="103" spans="1:13" ht="15.75" customHeight="1"/>
    <row r="104" spans="1:13" ht="15.75" customHeight="1"/>
    <row r="105" spans="1:13" ht="15.75" customHeight="1"/>
    <row r="106" spans="1:13" ht="15.75" customHeight="1"/>
    <row r="107" spans="1:13" ht="15.75" customHeight="1"/>
    <row r="108" spans="1:13" ht="15.75" customHeight="1"/>
    <row r="109" spans="1:13" ht="15.75" customHeight="1"/>
    <row r="110" spans="1:13" ht="15.75" customHeight="1"/>
    <row r="111" spans="1:13" ht="15.75" customHeight="1"/>
    <row r="112" spans="1: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E70D-9187-440A-B295-BB19D1E49738}">
  <dimension ref="A1:M72"/>
  <sheetViews>
    <sheetView zoomScale="70" zoomScaleNormal="70" workbookViewId="0">
      <pane ySplit="1" topLeftCell="A38" activePane="bottomLeft" state="frozen"/>
      <selection pane="bottomLeft" activeCell="C52" sqref="B52:C52"/>
    </sheetView>
  </sheetViews>
  <sheetFormatPr defaultRowHeight="15.6"/>
  <cols>
    <col min="1" max="1" width="34.09765625" bestFit="1" customWidth="1"/>
    <col min="2" max="2" width="21.8984375" bestFit="1" customWidth="1"/>
    <col min="3" max="3" width="21.19921875" bestFit="1" customWidth="1"/>
    <col min="4" max="4" width="24.796875" bestFit="1" customWidth="1"/>
    <col min="5" max="5" width="19.3984375" bestFit="1" customWidth="1"/>
    <col min="6" max="6" width="17.3984375" bestFit="1" customWidth="1"/>
    <col min="7" max="7" width="18.5" bestFit="1" customWidth="1"/>
    <col min="8" max="8" width="26.59765625" bestFit="1" customWidth="1"/>
    <col min="9" max="9" width="13.69921875" bestFit="1" customWidth="1"/>
    <col min="10" max="10" width="15.796875" customWidth="1"/>
    <col min="11" max="11" width="14.5" customWidth="1"/>
    <col min="12" max="12" width="23.69921875" customWidth="1"/>
    <col min="13" max="13" width="19.3984375" customWidth="1"/>
    <col min="14" max="14" width="23.8984375" bestFit="1" customWidth="1"/>
  </cols>
  <sheetData>
    <row r="1" spans="1:13">
      <c r="A1" t="s">
        <v>0</v>
      </c>
      <c r="B1" t="s">
        <v>1</v>
      </c>
      <c r="C1" t="s">
        <v>2</v>
      </c>
      <c r="D1" t="s">
        <v>3</v>
      </c>
      <c r="E1" t="s">
        <v>4</v>
      </c>
      <c r="F1" t="s">
        <v>5</v>
      </c>
      <c r="G1" t="s">
        <v>11</v>
      </c>
      <c r="H1" t="s">
        <v>6</v>
      </c>
      <c r="I1" t="s">
        <v>7</v>
      </c>
      <c r="J1" t="s">
        <v>8</v>
      </c>
      <c r="K1" t="s">
        <v>9</v>
      </c>
      <c r="L1" t="s">
        <v>10</v>
      </c>
      <c r="M1" t="s">
        <v>12</v>
      </c>
    </row>
    <row r="2" spans="1:13">
      <c r="A2" t="s">
        <v>219</v>
      </c>
      <c r="B2">
        <v>66</v>
      </c>
      <c r="C2">
        <v>6443000</v>
      </c>
      <c r="D2">
        <v>6485000</v>
      </c>
      <c r="E2">
        <v>0.64239999999999997</v>
      </c>
      <c r="F2">
        <v>4023</v>
      </c>
      <c r="G2">
        <v>0.16600000000000001</v>
      </c>
      <c r="H2" t="s">
        <v>223</v>
      </c>
      <c r="I2">
        <v>1</v>
      </c>
      <c r="J2" t="s">
        <v>224</v>
      </c>
      <c r="K2" t="s">
        <v>211</v>
      </c>
      <c r="L2" t="s">
        <v>225</v>
      </c>
      <c r="M2">
        <v>2</v>
      </c>
    </row>
    <row r="3" spans="1:13">
      <c r="A3" t="s">
        <v>227</v>
      </c>
      <c r="B3">
        <v>17</v>
      </c>
      <c r="C3">
        <v>26118000</v>
      </c>
      <c r="D3">
        <v>44028000</v>
      </c>
      <c r="E3">
        <v>0.40870000000000001</v>
      </c>
      <c r="F3">
        <v>767</v>
      </c>
      <c r="G3">
        <v>0.15</v>
      </c>
      <c r="H3" t="s">
        <v>22</v>
      </c>
      <c r="I3">
        <v>1</v>
      </c>
      <c r="J3" t="s">
        <v>231</v>
      </c>
      <c r="K3" t="s">
        <v>232</v>
      </c>
      <c r="L3" t="s">
        <v>233</v>
      </c>
      <c r="M3">
        <v>1</v>
      </c>
    </row>
    <row r="4" spans="1:13">
      <c r="A4" t="s">
        <v>243</v>
      </c>
      <c r="B4">
        <v>84</v>
      </c>
      <c r="C4">
        <v>4665000</v>
      </c>
      <c r="D4">
        <v>4715000</v>
      </c>
      <c r="E4">
        <v>0.9345</v>
      </c>
      <c r="F4">
        <v>3854</v>
      </c>
      <c r="G4">
        <v>0.05</v>
      </c>
      <c r="H4" t="s">
        <v>152</v>
      </c>
      <c r="I4">
        <v>1</v>
      </c>
      <c r="J4" t="s">
        <v>247</v>
      </c>
      <c r="K4" t="s">
        <v>211</v>
      </c>
      <c r="L4" t="s">
        <v>248</v>
      </c>
      <c r="M4">
        <v>1</v>
      </c>
    </row>
    <row r="5" spans="1:13">
      <c r="A5" t="s">
        <v>249</v>
      </c>
      <c r="B5">
        <v>56</v>
      </c>
      <c r="C5">
        <v>7584000</v>
      </c>
      <c r="D5">
        <v>15190000</v>
      </c>
      <c r="E5">
        <v>0.96640000000000004</v>
      </c>
      <c r="F5">
        <v>4802</v>
      </c>
      <c r="G5">
        <v>0.2</v>
      </c>
      <c r="H5" t="s">
        <v>223</v>
      </c>
      <c r="I5">
        <v>1</v>
      </c>
      <c r="J5" t="s">
        <v>253</v>
      </c>
      <c r="K5" t="s">
        <v>211</v>
      </c>
      <c r="L5" t="s">
        <v>254</v>
      </c>
      <c r="M5">
        <v>3</v>
      </c>
    </row>
    <row r="6" spans="1:13">
      <c r="A6" t="s">
        <v>261</v>
      </c>
      <c r="B6">
        <v>12</v>
      </c>
      <c r="C6">
        <v>35766000</v>
      </c>
      <c r="D6">
        <v>42159000</v>
      </c>
      <c r="E6">
        <v>0.36330000000000001</v>
      </c>
      <c r="F6">
        <v>1492</v>
      </c>
      <c r="G6">
        <v>0.02</v>
      </c>
      <c r="H6" t="s">
        <v>265</v>
      </c>
      <c r="I6">
        <v>1</v>
      </c>
      <c r="J6" t="s">
        <v>266</v>
      </c>
      <c r="K6" t="s">
        <v>211</v>
      </c>
      <c r="L6" t="s">
        <v>267</v>
      </c>
      <c r="M6">
        <v>12</v>
      </c>
    </row>
    <row r="7" spans="1:13">
      <c r="A7" t="s">
        <v>268</v>
      </c>
      <c r="B7">
        <v>44</v>
      </c>
      <c r="C7">
        <v>9087000</v>
      </c>
      <c r="D7">
        <v>10205000</v>
      </c>
      <c r="E7">
        <v>0.29499999999999998</v>
      </c>
      <c r="F7">
        <v>684</v>
      </c>
      <c r="G7">
        <v>1.4999999999999999E-2</v>
      </c>
      <c r="H7" t="s">
        <v>16</v>
      </c>
      <c r="I7">
        <v>1</v>
      </c>
      <c r="J7" t="s">
        <v>272</v>
      </c>
      <c r="K7" t="s">
        <v>232</v>
      </c>
      <c r="L7" t="s">
        <v>273</v>
      </c>
      <c r="M7">
        <v>3</v>
      </c>
    </row>
    <row r="8" spans="1:13">
      <c r="A8" t="s">
        <v>275</v>
      </c>
      <c r="B8">
        <v>29</v>
      </c>
      <c r="C8">
        <v>12965000</v>
      </c>
      <c r="D8">
        <v>12965000</v>
      </c>
      <c r="E8">
        <v>0.55720000000000003</v>
      </c>
      <c r="F8">
        <v>201</v>
      </c>
      <c r="G8">
        <v>0.02</v>
      </c>
      <c r="H8" t="s">
        <v>16</v>
      </c>
      <c r="I8">
        <v>1</v>
      </c>
      <c r="J8" t="s">
        <v>278</v>
      </c>
      <c r="K8" t="s">
        <v>211</v>
      </c>
      <c r="L8" t="s">
        <v>279</v>
      </c>
      <c r="M8">
        <v>6</v>
      </c>
    </row>
    <row r="9" spans="1:13">
      <c r="A9" t="s">
        <v>280</v>
      </c>
      <c r="B9">
        <v>92</v>
      </c>
      <c r="C9">
        <v>4084000</v>
      </c>
      <c r="D9">
        <v>4763000</v>
      </c>
      <c r="E9">
        <v>0.33939999999999998</v>
      </c>
      <c r="F9">
        <v>1288</v>
      </c>
      <c r="G9">
        <v>0.22220000000000001</v>
      </c>
      <c r="H9" t="s">
        <v>63</v>
      </c>
      <c r="I9">
        <v>1</v>
      </c>
      <c r="J9" t="s">
        <v>284</v>
      </c>
      <c r="K9" t="s">
        <v>211</v>
      </c>
      <c r="L9" t="s">
        <v>285</v>
      </c>
      <c r="M9">
        <v>3</v>
      </c>
    </row>
    <row r="10" spans="1:13">
      <c r="A10" t="s">
        <v>287</v>
      </c>
      <c r="B10">
        <v>98</v>
      </c>
      <c r="C10">
        <v>3746000</v>
      </c>
      <c r="D10">
        <v>4399000</v>
      </c>
      <c r="E10">
        <v>0.161</v>
      </c>
      <c r="F10">
        <v>1309</v>
      </c>
      <c r="G10">
        <v>0.1</v>
      </c>
      <c r="H10" t="s">
        <v>63</v>
      </c>
      <c r="I10">
        <v>1</v>
      </c>
      <c r="J10" t="s">
        <v>291</v>
      </c>
      <c r="K10" t="s">
        <v>292</v>
      </c>
      <c r="L10" t="s">
        <v>293</v>
      </c>
      <c r="M10">
        <v>4</v>
      </c>
    </row>
    <row r="11" spans="1:13">
      <c r="A11" t="s">
        <v>300</v>
      </c>
      <c r="B11">
        <v>7</v>
      </c>
      <c r="C11">
        <v>65618000</v>
      </c>
      <c r="D11">
        <v>66682000</v>
      </c>
      <c r="E11">
        <v>0.43169999999999997</v>
      </c>
      <c r="F11">
        <v>7621</v>
      </c>
      <c r="G11">
        <v>0.02</v>
      </c>
      <c r="H11" t="s">
        <v>140</v>
      </c>
      <c r="I11">
        <v>1</v>
      </c>
      <c r="J11" t="s">
        <v>304</v>
      </c>
      <c r="K11" t="s">
        <v>211</v>
      </c>
      <c r="L11" t="s">
        <v>305</v>
      </c>
      <c r="M11">
        <v>2</v>
      </c>
    </row>
    <row r="12" spans="1:13">
      <c r="A12" t="s">
        <v>312</v>
      </c>
      <c r="B12">
        <v>69</v>
      </c>
      <c r="C12">
        <v>6212000</v>
      </c>
      <c r="D12">
        <v>6212000</v>
      </c>
      <c r="E12">
        <v>0.15340000000000001</v>
      </c>
      <c r="F12">
        <v>644</v>
      </c>
      <c r="G12">
        <v>3.3000000000000002E-2</v>
      </c>
      <c r="H12" t="s">
        <v>315</v>
      </c>
      <c r="I12">
        <v>1</v>
      </c>
      <c r="J12" t="s">
        <v>316</v>
      </c>
      <c r="K12" t="s">
        <v>211</v>
      </c>
      <c r="L12" t="s">
        <v>317</v>
      </c>
      <c r="M12">
        <v>12</v>
      </c>
    </row>
    <row r="13" spans="1:13">
      <c r="A13" t="s">
        <v>319</v>
      </c>
      <c r="B13">
        <v>67</v>
      </c>
      <c r="C13">
        <v>6439000</v>
      </c>
      <c r="D13">
        <v>6439000</v>
      </c>
      <c r="E13">
        <v>0.52800000000000002</v>
      </c>
      <c r="F13">
        <v>296</v>
      </c>
      <c r="G13">
        <v>1.3299999999999999E-2</v>
      </c>
      <c r="H13" t="s">
        <v>124</v>
      </c>
      <c r="I13">
        <v>1</v>
      </c>
      <c r="J13" t="s">
        <v>322</v>
      </c>
      <c r="K13" t="s">
        <v>211</v>
      </c>
      <c r="L13" t="s">
        <v>323</v>
      </c>
      <c r="M13">
        <v>12</v>
      </c>
    </row>
    <row r="14" spans="1:13">
      <c r="A14" t="s">
        <v>338</v>
      </c>
      <c r="B14">
        <v>70</v>
      </c>
      <c r="C14">
        <v>6108000</v>
      </c>
      <c r="D14">
        <v>9040000</v>
      </c>
      <c r="E14">
        <v>0.55759999999999998</v>
      </c>
      <c r="F14">
        <v>4272</v>
      </c>
      <c r="G14">
        <v>0.01</v>
      </c>
      <c r="H14" t="s">
        <v>265</v>
      </c>
      <c r="I14">
        <v>1</v>
      </c>
      <c r="J14" t="s">
        <v>342</v>
      </c>
      <c r="K14" t="s">
        <v>292</v>
      </c>
      <c r="L14" t="s">
        <v>343</v>
      </c>
      <c r="M14">
        <v>12</v>
      </c>
    </row>
    <row r="15" spans="1:13">
      <c r="A15" t="s">
        <v>344</v>
      </c>
      <c r="B15">
        <v>30</v>
      </c>
      <c r="C15">
        <v>12872000</v>
      </c>
      <c r="D15">
        <v>16248000</v>
      </c>
      <c r="E15">
        <v>0.22770000000000001</v>
      </c>
      <c r="F15">
        <v>2432</v>
      </c>
      <c r="G15">
        <v>2.5000000000000001E-2</v>
      </c>
      <c r="H15" t="s">
        <v>152</v>
      </c>
      <c r="I15">
        <v>1</v>
      </c>
      <c r="J15" t="s">
        <v>348</v>
      </c>
      <c r="K15" t="s">
        <v>211</v>
      </c>
      <c r="L15" t="s">
        <v>349</v>
      </c>
      <c r="M15">
        <v>24</v>
      </c>
    </row>
    <row r="16" spans="1:13">
      <c r="A16" t="s">
        <v>350</v>
      </c>
      <c r="B16">
        <v>64</v>
      </c>
      <c r="C16">
        <v>6940000</v>
      </c>
      <c r="D16">
        <v>6940000</v>
      </c>
      <c r="E16">
        <v>0.99199999999999999</v>
      </c>
      <c r="F16">
        <v>420</v>
      </c>
      <c r="G16">
        <v>0.04</v>
      </c>
      <c r="H16" t="s">
        <v>22</v>
      </c>
      <c r="I16">
        <v>1</v>
      </c>
      <c r="J16" t="s">
        <v>272</v>
      </c>
      <c r="K16" t="s">
        <v>232</v>
      </c>
      <c r="L16" t="s">
        <v>353</v>
      </c>
      <c r="M16">
        <v>2</v>
      </c>
    </row>
    <row r="17" spans="1:13">
      <c r="A17" t="s">
        <v>354</v>
      </c>
      <c r="B17">
        <v>83</v>
      </c>
      <c r="C17">
        <v>4710000</v>
      </c>
      <c r="D17">
        <v>4710000</v>
      </c>
      <c r="E17">
        <v>0.27239999999999998</v>
      </c>
      <c r="F17">
        <v>216</v>
      </c>
      <c r="G17">
        <v>0.13300000000000001</v>
      </c>
      <c r="H17" t="s">
        <v>22</v>
      </c>
      <c r="I17">
        <v>1</v>
      </c>
      <c r="J17" t="s">
        <v>357</v>
      </c>
      <c r="L17" t="s">
        <v>358</v>
      </c>
      <c r="M17">
        <v>2</v>
      </c>
    </row>
    <row r="18" spans="1:13">
      <c r="A18" t="s">
        <v>360</v>
      </c>
      <c r="B18">
        <v>20</v>
      </c>
      <c r="C18">
        <v>19683000</v>
      </c>
      <c r="D18">
        <v>21000000</v>
      </c>
      <c r="E18">
        <v>9.4899999999999998E-2</v>
      </c>
      <c r="F18">
        <v>311</v>
      </c>
      <c r="G18">
        <v>1.4999999999999999E-2</v>
      </c>
      <c r="H18" t="s">
        <v>22</v>
      </c>
      <c r="I18">
        <v>1</v>
      </c>
      <c r="J18" t="s">
        <v>364</v>
      </c>
      <c r="K18" t="s">
        <v>211</v>
      </c>
      <c r="L18" t="s">
        <v>365</v>
      </c>
      <c r="M18">
        <v>3</v>
      </c>
    </row>
    <row r="19" spans="1:13">
      <c r="A19" t="s">
        <v>366</v>
      </c>
      <c r="B19">
        <v>55</v>
      </c>
      <c r="C19">
        <v>7629000</v>
      </c>
      <c r="D19">
        <v>8859000</v>
      </c>
      <c r="E19">
        <v>1.9900000000000001E-2</v>
      </c>
      <c r="F19">
        <v>235</v>
      </c>
      <c r="G19">
        <v>0.2</v>
      </c>
      <c r="H19" t="s">
        <v>16</v>
      </c>
      <c r="I19">
        <v>1</v>
      </c>
      <c r="J19" t="s">
        <v>369</v>
      </c>
      <c r="K19" t="s">
        <v>232</v>
      </c>
      <c r="L19" t="s">
        <v>370</v>
      </c>
      <c r="M19">
        <v>1</v>
      </c>
    </row>
    <row r="20" spans="1:13">
      <c r="A20" t="s">
        <v>371</v>
      </c>
      <c r="B20">
        <v>100</v>
      </c>
      <c r="C20">
        <v>3600000</v>
      </c>
      <c r="D20">
        <v>3600000</v>
      </c>
      <c r="E20">
        <v>0.32829999999999998</v>
      </c>
      <c r="F20">
        <v>203</v>
      </c>
      <c r="G20">
        <v>0.01</v>
      </c>
      <c r="H20" t="s">
        <v>22</v>
      </c>
      <c r="I20">
        <v>1</v>
      </c>
      <c r="J20" t="s">
        <v>374</v>
      </c>
      <c r="K20" t="s">
        <v>232</v>
      </c>
      <c r="L20" t="s">
        <v>375</v>
      </c>
      <c r="M20">
        <v>1</v>
      </c>
    </row>
    <row r="21" spans="1:13">
      <c r="A21" t="s">
        <v>376</v>
      </c>
      <c r="B21">
        <v>34</v>
      </c>
      <c r="C21">
        <v>11789000</v>
      </c>
      <c r="D21">
        <v>84088000</v>
      </c>
      <c r="E21">
        <v>0.11070000000000001</v>
      </c>
      <c r="F21">
        <v>1087</v>
      </c>
      <c r="G21">
        <v>0.1</v>
      </c>
      <c r="H21" t="s">
        <v>124</v>
      </c>
      <c r="I21">
        <v>1</v>
      </c>
      <c r="J21" t="s">
        <v>379</v>
      </c>
      <c r="K21" t="s">
        <v>211</v>
      </c>
      <c r="L21" t="s">
        <v>380</v>
      </c>
      <c r="M21">
        <v>12</v>
      </c>
    </row>
    <row r="22" spans="1:13">
      <c r="A22" t="s">
        <v>382</v>
      </c>
      <c r="B22">
        <v>22</v>
      </c>
      <c r="C22">
        <v>19031000</v>
      </c>
      <c r="D22">
        <v>19031000</v>
      </c>
      <c r="E22">
        <v>0.81230000000000002</v>
      </c>
      <c r="F22">
        <v>1158</v>
      </c>
      <c r="G22">
        <v>0.05</v>
      </c>
      <c r="H22" t="s">
        <v>124</v>
      </c>
      <c r="I22">
        <v>1</v>
      </c>
      <c r="J22" t="s">
        <v>385</v>
      </c>
      <c r="K22" t="s">
        <v>211</v>
      </c>
      <c r="L22" t="s">
        <v>386</v>
      </c>
      <c r="M22">
        <v>12</v>
      </c>
    </row>
    <row r="23" spans="1:13">
      <c r="A23" t="s">
        <v>388</v>
      </c>
      <c r="B23">
        <v>2</v>
      </c>
      <c r="C23">
        <v>93598000</v>
      </c>
      <c r="D23">
        <v>93598000</v>
      </c>
      <c r="E23">
        <v>0.51539999999999997</v>
      </c>
      <c r="F23">
        <v>3519</v>
      </c>
      <c r="G23">
        <v>0.02</v>
      </c>
      <c r="H23" t="s">
        <v>22</v>
      </c>
      <c r="I23">
        <v>1</v>
      </c>
      <c r="J23" t="s">
        <v>391</v>
      </c>
      <c r="K23" t="s">
        <v>232</v>
      </c>
      <c r="L23" t="s">
        <v>392</v>
      </c>
      <c r="M23">
        <v>1</v>
      </c>
    </row>
    <row r="24" spans="1:13">
      <c r="A24" t="s">
        <v>399</v>
      </c>
      <c r="B24">
        <v>26</v>
      </c>
      <c r="C24">
        <v>16620000</v>
      </c>
      <c r="D24">
        <v>16620000</v>
      </c>
      <c r="E24">
        <v>0.3256</v>
      </c>
      <c r="F24">
        <v>202</v>
      </c>
      <c r="G24">
        <v>0.1</v>
      </c>
      <c r="H24" t="s">
        <v>16</v>
      </c>
      <c r="I24">
        <v>1</v>
      </c>
      <c r="J24" t="s">
        <v>402</v>
      </c>
      <c r="K24" t="s">
        <v>211</v>
      </c>
      <c r="L24" t="s">
        <v>403</v>
      </c>
      <c r="M24">
        <v>1</v>
      </c>
    </row>
    <row r="25" spans="1:13">
      <c r="A25" t="s">
        <v>409</v>
      </c>
      <c r="B25">
        <v>86</v>
      </c>
      <c r="C25">
        <v>4648000</v>
      </c>
      <c r="D25">
        <v>4648000</v>
      </c>
      <c r="E25">
        <v>0.25590000000000002</v>
      </c>
      <c r="F25">
        <v>85</v>
      </c>
      <c r="G25">
        <v>0.02</v>
      </c>
      <c r="H25" t="s">
        <v>124</v>
      </c>
      <c r="I25">
        <v>1</v>
      </c>
      <c r="J25" t="s">
        <v>412</v>
      </c>
      <c r="K25" t="s">
        <v>211</v>
      </c>
      <c r="L25" t="s">
        <v>413</v>
      </c>
      <c r="M25">
        <v>6</v>
      </c>
    </row>
    <row r="26" spans="1:13">
      <c r="A26" t="s">
        <v>420</v>
      </c>
      <c r="B26">
        <v>61</v>
      </c>
      <c r="C26">
        <v>7022000</v>
      </c>
      <c r="D26">
        <v>10485000</v>
      </c>
      <c r="E26">
        <v>0.87390000000000001</v>
      </c>
      <c r="F26">
        <v>107</v>
      </c>
      <c r="G26">
        <v>0.1</v>
      </c>
      <c r="H26" t="s">
        <v>40</v>
      </c>
      <c r="I26">
        <v>1</v>
      </c>
      <c r="J26" t="s">
        <v>424</v>
      </c>
      <c r="K26" t="s">
        <v>211</v>
      </c>
      <c r="L26" t="s">
        <v>425</v>
      </c>
      <c r="M26">
        <v>2</v>
      </c>
    </row>
    <row r="27" spans="1:13">
      <c r="A27" t="s">
        <v>426</v>
      </c>
      <c r="B27">
        <v>85</v>
      </c>
      <c r="C27">
        <v>4652000</v>
      </c>
      <c r="D27">
        <v>6077000</v>
      </c>
      <c r="E27">
        <v>0.89059999999999995</v>
      </c>
      <c r="F27">
        <v>823</v>
      </c>
      <c r="G27">
        <v>0.1</v>
      </c>
      <c r="H27" t="s">
        <v>40</v>
      </c>
      <c r="I27">
        <v>1</v>
      </c>
      <c r="J27" t="s">
        <v>424</v>
      </c>
      <c r="K27" t="s">
        <v>211</v>
      </c>
      <c r="L27" t="s">
        <v>425</v>
      </c>
      <c r="M27">
        <v>2</v>
      </c>
    </row>
    <row r="28" spans="1:13">
      <c r="A28" t="s">
        <v>430</v>
      </c>
      <c r="B28">
        <v>65</v>
      </c>
      <c r="C28">
        <v>6649000</v>
      </c>
      <c r="D28">
        <v>6649000</v>
      </c>
      <c r="E28">
        <v>0.95720000000000005</v>
      </c>
      <c r="F28">
        <v>4166</v>
      </c>
      <c r="G28">
        <v>3.3300000000000003E-2</v>
      </c>
      <c r="H28" t="s">
        <v>223</v>
      </c>
      <c r="I28">
        <v>1</v>
      </c>
      <c r="J28" t="s">
        <v>433</v>
      </c>
      <c r="K28" t="s">
        <v>211</v>
      </c>
      <c r="L28" t="s">
        <v>434</v>
      </c>
      <c r="M28">
        <v>12</v>
      </c>
    </row>
    <row r="29" spans="1:13">
      <c r="A29" t="s">
        <v>436</v>
      </c>
      <c r="B29">
        <v>97</v>
      </c>
      <c r="C29">
        <v>3784000</v>
      </c>
      <c r="D29">
        <v>3784000</v>
      </c>
      <c r="E29">
        <v>0.1646</v>
      </c>
      <c r="F29">
        <v>132</v>
      </c>
      <c r="G29">
        <v>0.02</v>
      </c>
      <c r="H29" t="s">
        <v>16</v>
      </c>
      <c r="I29">
        <v>1</v>
      </c>
      <c r="J29" t="s">
        <v>439</v>
      </c>
      <c r="K29" t="s">
        <v>232</v>
      </c>
      <c r="L29" t="s">
        <v>440</v>
      </c>
      <c r="M29">
        <v>2</v>
      </c>
    </row>
    <row r="30" spans="1:13">
      <c r="A30" t="s">
        <v>441</v>
      </c>
      <c r="B30">
        <v>18</v>
      </c>
      <c r="C30">
        <v>25526000</v>
      </c>
      <c r="D30">
        <v>25526000</v>
      </c>
      <c r="E30">
        <v>0.11210000000000001</v>
      </c>
      <c r="F30">
        <v>4587</v>
      </c>
      <c r="G30">
        <v>0.05</v>
      </c>
      <c r="H30" t="s">
        <v>140</v>
      </c>
      <c r="I30">
        <v>1</v>
      </c>
      <c r="J30" t="s">
        <v>444</v>
      </c>
      <c r="K30" t="s">
        <v>211</v>
      </c>
      <c r="L30" t="s">
        <v>445</v>
      </c>
      <c r="M30">
        <v>12</v>
      </c>
    </row>
    <row r="31" spans="1:13">
      <c r="A31" t="s">
        <v>446</v>
      </c>
      <c r="B31">
        <v>10</v>
      </c>
      <c r="C31">
        <v>37534000</v>
      </c>
      <c r="D31">
        <v>42982000</v>
      </c>
      <c r="E31">
        <v>0.44219999999999998</v>
      </c>
      <c r="F31">
        <v>1335</v>
      </c>
      <c r="G31">
        <v>1.4999999999999999E-2</v>
      </c>
      <c r="H31" t="s">
        <v>22</v>
      </c>
      <c r="I31">
        <v>1</v>
      </c>
      <c r="J31" t="s">
        <v>450</v>
      </c>
      <c r="K31" t="s">
        <v>232</v>
      </c>
      <c r="L31" t="s">
        <v>451</v>
      </c>
      <c r="M31">
        <v>1</v>
      </c>
    </row>
    <row r="32" spans="1:13">
      <c r="A32" t="s">
        <v>452</v>
      </c>
      <c r="B32">
        <v>80</v>
      </c>
      <c r="C32">
        <v>4889000</v>
      </c>
      <c r="D32">
        <v>4889000</v>
      </c>
      <c r="E32">
        <v>0.19350000000000001</v>
      </c>
      <c r="F32">
        <v>226</v>
      </c>
      <c r="G32">
        <v>1.0999999999999999E-2</v>
      </c>
      <c r="H32" t="s">
        <v>16</v>
      </c>
      <c r="I32">
        <v>1</v>
      </c>
      <c r="J32" t="s">
        <v>455</v>
      </c>
      <c r="K32" t="s">
        <v>211</v>
      </c>
      <c r="L32" t="s">
        <v>456</v>
      </c>
      <c r="M32">
        <v>3</v>
      </c>
    </row>
    <row r="33" spans="1:13">
      <c r="A33" t="s">
        <v>458</v>
      </c>
      <c r="B33">
        <v>16</v>
      </c>
      <c r="C33">
        <v>26614000</v>
      </c>
      <c r="D33">
        <v>31283000</v>
      </c>
      <c r="E33">
        <v>0.45519999999999999</v>
      </c>
      <c r="F33">
        <v>1905</v>
      </c>
      <c r="G33">
        <v>0.01</v>
      </c>
      <c r="H33" t="s">
        <v>124</v>
      </c>
      <c r="I33">
        <v>1</v>
      </c>
      <c r="J33" t="s">
        <v>462</v>
      </c>
      <c r="K33" t="s">
        <v>211</v>
      </c>
      <c r="L33" t="s">
        <v>463</v>
      </c>
      <c r="M33">
        <v>12</v>
      </c>
    </row>
    <row r="34" spans="1:13">
      <c r="A34" t="s">
        <v>465</v>
      </c>
      <c r="B34">
        <v>99</v>
      </c>
      <c r="C34">
        <v>3647000</v>
      </c>
      <c r="D34">
        <v>4203000</v>
      </c>
      <c r="E34">
        <v>0.23169999999999999</v>
      </c>
      <c r="F34">
        <v>1471</v>
      </c>
      <c r="G34">
        <v>0.33329999999999999</v>
      </c>
      <c r="H34" t="s">
        <v>40</v>
      </c>
      <c r="I34">
        <v>1</v>
      </c>
      <c r="J34" t="s">
        <v>469</v>
      </c>
      <c r="K34" t="s">
        <v>211</v>
      </c>
      <c r="L34" t="s">
        <v>470</v>
      </c>
      <c r="M34">
        <v>6</v>
      </c>
    </row>
    <row r="35" spans="1:13">
      <c r="A35" t="s">
        <v>478</v>
      </c>
      <c r="B35">
        <v>42</v>
      </c>
      <c r="C35">
        <v>9631000</v>
      </c>
      <c r="D35">
        <v>9972000</v>
      </c>
      <c r="E35">
        <v>0.71560000000000001</v>
      </c>
      <c r="F35">
        <v>11513</v>
      </c>
      <c r="G35">
        <v>0.08</v>
      </c>
      <c r="H35" t="s">
        <v>63</v>
      </c>
      <c r="I35">
        <v>1</v>
      </c>
      <c r="J35" t="s">
        <v>482</v>
      </c>
      <c r="K35" t="s">
        <v>483</v>
      </c>
      <c r="L35" t="s">
        <v>484</v>
      </c>
      <c r="M35">
        <v>1</v>
      </c>
    </row>
    <row r="36" spans="1:13">
      <c r="A36" t="s">
        <v>486</v>
      </c>
      <c r="B36">
        <v>31</v>
      </c>
      <c r="C36">
        <v>12861000</v>
      </c>
      <c r="D36">
        <v>12917000</v>
      </c>
      <c r="E36">
        <v>0.1139</v>
      </c>
      <c r="F36">
        <v>26644</v>
      </c>
      <c r="G36">
        <v>6.7000000000000004E-2</v>
      </c>
      <c r="H36" t="s">
        <v>63</v>
      </c>
      <c r="I36">
        <v>1</v>
      </c>
      <c r="J36" t="s">
        <v>490</v>
      </c>
      <c r="L36" t="s">
        <v>491</v>
      </c>
      <c r="M36">
        <v>36</v>
      </c>
    </row>
    <row r="37" spans="1:13">
      <c r="A37" t="s">
        <v>493</v>
      </c>
      <c r="B37">
        <v>37</v>
      </c>
      <c r="C37">
        <v>10967000</v>
      </c>
      <c r="D37">
        <v>50081000</v>
      </c>
      <c r="E37">
        <v>0.7006</v>
      </c>
      <c r="F37">
        <v>1544</v>
      </c>
      <c r="G37">
        <v>1.4999999999999999E-2</v>
      </c>
      <c r="H37" t="s">
        <v>22</v>
      </c>
      <c r="I37">
        <v>1</v>
      </c>
      <c r="J37" t="s">
        <v>496</v>
      </c>
      <c r="K37" t="s">
        <v>232</v>
      </c>
      <c r="L37" t="s">
        <v>497</v>
      </c>
      <c r="M37">
        <v>1</v>
      </c>
    </row>
    <row r="38" spans="1:13">
      <c r="A38" t="s">
        <v>498</v>
      </c>
      <c r="B38">
        <v>5</v>
      </c>
      <c r="C38">
        <v>69951000</v>
      </c>
      <c r="D38">
        <v>78812000</v>
      </c>
      <c r="E38">
        <v>0.58399999999999996</v>
      </c>
      <c r="F38">
        <v>1965</v>
      </c>
      <c r="G38">
        <v>1.4999999999999999E-2</v>
      </c>
      <c r="H38" t="s">
        <v>118</v>
      </c>
      <c r="I38">
        <v>1</v>
      </c>
      <c r="J38" t="s">
        <v>502</v>
      </c>
      <c r="K38" t="s">
        <v>232</v>
      </c>
      <c r="L38" t="s">
        <v>503</v>
      </c>
      <c r="M38">
        <v>1</v>
      </c>
    </row>
    <row r="39" spans="1:13">
      <c r="A39" t="s">
        <v>504</v>
      </c>
      <c r="B39">
        <v>19</v>
      </c>
      <c r="C39">
        <v>20923000</v>
      </c>
      <c r="D39">
        <v>27423000</v>
      </c>
      <c r="E39">
        <v>0.72399999999999998</v>
      </c>
      <c r="F39">
        <v>2454</v>
      </c>
      <c r="G39">
        <v>0.05</v>
      </c>
      <c r="H39" t="s">
        <v>124</v>
      </c>
      <c r="I39">
        <v>1</v>
      </c>
      <c r="J39" t="s">
        <v>508</v>
      </c>
      <c r="K39" t="s">
        <v>211</v>
      </c>
      <c r="L39" t="s">
        <v>54</v>
      </c>
      <c r="M39">
        <v>24</v>
      </c>
    </row>
    <row r="40" spans="1:13">
      <c r="A40" t="s">
        <v>509</v>
      </c>
      <c r="B40">
        <v>57</v>
      </c>
      <c r="C40">
        <v>7525000</v>
      </c>
      <c r="D40">
        <v>13307000</v>
      </c>
      <c r="E40">
        <v>0.79330000000000001</v>
      </c>
      <c r="F40">
        <v>868</v>
      </c>
      <c r="G40">
        <v>0.04</v>
      </c>
      <c r="H40" t="s">
        <v>40</v>
      </c>
      <c r="I40">
        <v>1</v>
      </c>
      <c r="J40" t="s">
        <v>513</v>
      </c>
      <c r="K40" t="s">
        <v>211</v>
      </c>
      <c r="L40" t="s">
        <v>514</v>
      </c>
      <c r="M40">
        <v>12</v>
      </c>
    </row>
    <row r="41" spans="1:13">
      <c r="A41" t="s">
        <v>515</v>
      </c>
      <c r="B41">
        <v>77</v>
      </c>
      <c r="C41">
        <v>5165000</v>
      </c>
      <c r="D41">
        <v>5165000</v>
      </c>
      <c r="E41">
        <v>2.6499999999999999E-2</v>
      </c>
      <c r="F41">
        <v>1276</v>
      </c>
      <c r="G41">
        <v>1.11E-2</v>
      </c>
      <c r="H41" t="s">
        <v>40</v>
      </c>
      <c r="I41">
        <v>1</v>
      </c>
      <c r="J41" t="s">
        <v>518</v>
      </c>
      <c r="K41" t="s">
        <v>211</v>
      </c>
      <c r="L41" t="s">
        <v>519</v>
      </c>
      <c r="M41">
        <v>3</v>
      </c>
    </row>
    <row r="42" spans="1:13">
      <c r="A42" t="s">
        <v>521</v>
      </c>
      <c r="B42">
        <v>27</v>
      </c>
      <c r="C42">
        <v>16330000</v>
      </c>
      <c r="D42">
        <v>16330000</v>
      </c>
      <c r="E42">
        <v>0.38690000000000002</v>
      </c>
      <c r="F42">
        <v>4494</v>
      </c>
      <c r="G42">
        <v>0.02</v>
      </c>
      <c r="H42" t="s">
        <v>118</v>
      </c>
      <c r="I42">
        <v>1</v>
      </c>
      <c r="J42" t="s">
        <v>524</v>
      </c>
      <c r="K42" t="s">
        <v>211</v>
      </c>
      <c r="L42" t="s">
        <v>218</v>
      </c>
      <c r="M42">
        <v>24</v>
      </c>
    </row>
    <row r="43" spans="1:13">
      <c r="A43" t="s">
        <v>525</v>
      </c>
      <c r="B43">
        <v>6</v>
      </c>
      <c r="C43">
        <v>68068000</v>
      </c>
      <c r="D43">
        <v>70096000</v>
      </c>
      <c r="E43">
        <v>0.23469999999999999</v>
      </c>
      <c r="F43">
        <v>7998</v>
      </c>
      <c r="G43">
        <v>0.1</v>
      </c>
      <c r="H43" t="s">
        <v>140</v>
      </c>
      <c r="I43">
        <v>1</v>
      </c>
      <c r="J43" t="s">
        <v>529</v>
      </c>
      <c r="K43" t="s">
        <v>211</v>
      </c>
      <c r="L43" t="s">
        <v>530</v>
      </c>
      <c r="M43">
        <v>6</v>
      </c>
    </row>
    <row r="45" spans="1:13">
      <c r="B45" s="17" t="s">
        <v>561</v>
      </c>
    </row>
    <row r="46" spans="1:13">
      <c r="A46" s="9"/>
      <c r="B46" s="10">
        <f>RSQ(data_table[ExpirationMonth],data_table[Salerank])</f>
        <v>5.7534932063082099E-2</v>
      </c>
      <c r="C46" s="10">
        <f>RSQ(data_table[ExpirationMonth],data_table[X2013USSales])</f>
        <v>6.9799164832565746E-3</v>
      </c>
      <c r="D46" s="10">
        <f>RSQ(data_table[ExpirationMonth],data_table[X2013WorldSales])</f>
        <v>3.4891962246946682E-3</v>
      </c>
      <c r="E46" s="10">
        <f>RSQ(data_table[ExpirationMonth],data_table[ProfitMargin])</f>
        <v>1.6572495250166238E-2</v>
      </c>
      <c r="F46" s="15">
        <f>RSQ(data_table[ExpirationMonth],data_table[NumStores])</f>
        <v>0.26481309497199929</v>
      </c>
      <c r="G46" s="10">
        <f>RSQ(data_table[ExpirationMonth],data_table[RewardSize])</f>
        <v>3.5093739543520276E-2</v>
      </c>
    </row>
    <row r="47" spans="1:13">
      <c r="A47" s="9"/>
      <c r="B47" s="11"/>
      <c r="C47" s="11"/>
      <c r="D47" s="11"/>
      <c r="E47" s="11"/>
      <c r="F47" s="12"/>
      <c r="G47" s="11"/>
    </row>
    <row r="48" spans="1:13">
      <c r="A48" s="9"/>
      <c r="B48" t="s">
        <v>537</v>
      </c>
    </row>
    <row r="49" spans="1:10" ht="16.2" thickBot="1">
      <c r="A49" s="9"/>
    </row>
    <row r="50" spans="1:10">
      <c r="A50" s="9"/>
      <c r="B50" s="8" t="s">
        <v>538</v>
      </c>
      <c r="C50" s="8"/>
    </row>
    <row r="51" spans="1:10">
      <c r="A51" s="9"/>
      <c r="B51" s="5" t="s">
        <v>539</v>
      </c>
      <c r="C51" s="5">
        <v>0.51459993681694016</v>
      </c>
    </row>
    <row r="52" spans="1:10">
      <c r="A52" s="9"/>
      <c r="B52" s="5" t="s">
        <v>540</v>
      </c>
      <c r="C52" s="5">
        <v>0.26481309497199879</v>
      </c>
    </row>
    <row r="53" spans="1:10">
      <c r="A53" s="9"/>
      <c r="B53" s="5" t="s">
        <v>541</v>
      </c>
      <c r="C53" s="5">
        <v>0.24643342234629878</v>
      </c>
    </row>
    <row r="54" spans="1:10">
      <c r="A54" s="9"/>
      <c r="B54" s="5" t="s">
        <v>542</v>
      </c>
      <c r="C54" s="5">
        <v>6.9149769625085211</v>
      </c>
    </row>
    <row r="55" spans="1:10" ht="16.2" thickBot="1">
      <c r="A55" s="9"/>
      <c r="B55" s="6" t="s">
        <v>543</v>
      </c>
      <c r="C55" s="6">
        <v>42</v>
      </c>
    </row>
    <row r="56" spans="1:10">
      <c r="A56" s="9"/>
    </row>
    <row r="57" spans="1:10" ht="16.2" thickBot="1">
      <c r="A57" s="9"/>
      <c r="B57" t="s">
        <v>544</v>
      </c>
    </row>
    <row r="58" spans="1:10">
      <c r="A58" s="9"/>
      <c r="B58" s="7"/>
      <c r="C58" s="7" t="s">
        <v>549</v>
      </c>
      <c r="D58" s="7" t="s">
        <v>550</v>
      </c>
      <c r="E58" s="7" t="s">
        <v>551</v>
      </c>
      <c r="F58" s="7" t="s">
        <v>552</v>
      </c>
      <c r="G58" s="7" t="s">
        <v>553</v>
      </c>
    </row>
    <row r="59" spans="1:10">
      <c r="A59" s="9"/>
      <c r="B59" s="5" t="s">
        <v>545</v>
      </c>
      <c r="C59" s="5">
        <v>1</v>
      </c>
      <c r="D59" s="5">
        <v>688.94279193810371</v>
      </c>
      <c r="E59" s="5">
        <v>688.94279193810371</v>
      </c>
      <c r="F59" s="5">
        <v>14.407933175137979</v>
      </c>
      <c r="G59" s="5">
        <v>4.8921915238161356E-4</v>
      </c>
    </row>
    <row r="60" spans="1:10">
      <c r="A60" s="9"/>
      <c r="B60" s="5" t="s">
        <v>546</v>
      </c>
      <c r="C60" s="5">
        <v>40</v>
      </c>
      <c r="D60" s="5">
        <v>1912.6762556809431</v>
      </c>
      <c r="E60" s="5">
        <v>47.816906392023576</v>
      </c>
      <c r="F60" s="5"/>
      <c r="G60" s="5"/>
    </row>
    <row r="61" spans="1:10" ht="16.2" thickBot="1">
      <c r="A61" s="9"/>
      <c r="B61" s="6" t="s">
        <v>547</v>
      </c>
      <c r="C61" s="6">
        <v>41</v>
      </c>
      <c r="D61" s="6">
        <v>2601.6190476190468</v>
      </c>
      <c r="E61" s="6"/>
      <c r="F61" s="6"/>
      <c r="G61" s="6"/>
    </row>
    <row r="62" spans="1:10" ht="16.2" thickBot="1">
      <c r="A62" s="9"/>
    </row>
    <row r="63" spans="1:10">
      <c r="A63" s="9"/>
      <c r="B63" s="7"/>
      <c r="C63" s="7" t="s">
        <v>554</v>
      </c>
      <c r="D63" s="7" t="s">
        <v>542</v>
      </c>
      <c r="E63" s="7" t="s">
        <v>555</v>
      </c>
      <c r="F63" s="7" t="s">
        <v>556</v>
      </c>
      <c r="G63" s="7" t="s">
        <v>557</v>
      </c>
      <c r="H63" s="7" t="s">
        <v>558</v>
      </c>
      <c r="I63" s="7" t="s">
        <v>559</v>
      </c>
      <c r="J63" s="7" t="s">
        <v>560</v>
      </c>
    </row>
    <row r="64" spans="1:10">
      <c r="A64" s="9"/>
      <c r="B64" s="5" t="s">
        <v>548</v>
      </c>
      <c r="C64" s="5">
        <v>4.6147287833403547</v>
      </c>
      <c r="D64" s="5">
        <v>1.2512190300189037</v>
      </c>
      <c r="E64" s="5">
        <v>3.6881862188993675</v>
      </c>
      <c r="F64" s="5">
        <v>6.7134681450095753E-4</v>
      </c>
      <c r="G64" s="5">
        <v>2.0859207938862618</v>
      </c>
      <c r="H64" s="5">
        <v>7.1435367727944481</v>
      </c>
      <c r="I64" s="5">
        <v>2.0859207938862618</v>
      </c>
      <c r="J64" s="5">
        <v>7.1435367727944481</v>
      </c>
    </row>
    <row r="65" spans="2:10" ht="16.2" thickBot="1">
      <c r="B65" s="6" t="s">
        <v>5</v>
      </c>
      <c r="C65" s="6">
        <v>9.0885719233095553E-4</v>
      </c>
      <c r="D65" s="6">
        <v>2.3943895346570184E-4</v>
      </c>
      <c r="E65" s="6">
        <v>3.7957783358802715</v>
      </c>
      <c r="F65" s="6">
        <v>4.8921915238160781E-4</v>
      </c>
      <c r="G65" s="6">
        <v>4.2493301600073649E-4</v>
      </c>
      <c r="H65" s="6">
        <v>1.3927813686611746E-3</v>
      </c>
      <c r="I65" s="6">
        <v>4.2493301600073649E-4</v>
      </c>
      <c r="J65" s="6">
        <v>1.3927813686611746E-3</v>
      </c>
    </row>
    <row r="67" spans="2:10">
      <c r="B67" s="18" t="s">
        <v>562</v>
      </c>
      <c r="C67" s="13"/>
    </row>
    <row r="68" spans="2:10">
      <c r="B68" s="13"/>
      <c r="C68" s="16" t="s">
        <v>565</v>
      </c>
    </row>
    <row r="69" spans="2:10">
      <c r="B69" s="13"/>
      <c r="C69" s="16" t="s">
        <v>563</v>
      </c>
    </row>
    <row r="70" spans="2:10">
      <c r="B70" s="18" t="s">
        <v>564</v>
      </c>
      <c r="C70" s="16" t="s">
        <v>567</v>
      </c>
    </row>
    <row r="71" spans="2:10">
      <c r="B71" s="16"/>
      <c r="C71" s="16" t="s">
        <v>569</v>
      </c>
    </row>
    <row r="72" spans="2:10">
      <c r="C72" s="16" t="s">
        <v>566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3B476-8B58-48C5-BE8B-9AB33229655E}">
  <dimension ref="A1:O176"/>
  <sheetViews>
    <sheetView zoomScale="70" zoomScaleNormal="70" workbookViewId="0">
      <pane ySplit="1" topLeftCell="A145" activePane="bottomLeft" state="frozen"/>
      <selection pane="bottomLeft" activeCell="A167" sqref="A167"/>
    </sheetView>
  </sheetViews>
  <sheetFormatPr defaultRowHeight="15.6" outlineLevelRow="1"/>
  <cols>
    <col min="1" max="1" width="34.09765625" bestFit="1" customWidth="1"/>
    <col min="2" max="2" width="21.8984375" bestFit="1" customWidth="1"/>
    <col min="3" max="3" width="21.8984375" customWidth="1"/>
    <col min="4" max="4" width="21.19921875" bestFit="1" customWidth="1"/>
    <col min="5" max="5" width="21.19921875" customWidth="1"/>
    <col min="6" max="6" width="24.796875" bestFit="1" customWidth="1"/>
    <col min="7" max="7" width="19.3984375" bestFit="1" customWidth="1"/>
    <col min="8" max="8" width="17.3984375" bestFit="1" customWidth="1"/>
    <col min="9" max="9" width="18.5" bestFit="1" customWidth="1"/>
    <col min="10" max="10" width="26.59765625" bestFit="1" customWidth="1"/>
    <col min="11" max="11" width="13.69921875" bestFit="1" customWidth="1"/>
    <col min="12" max="12" width="15.796875" customWidth="1"/>
    <col min="13" max="13" width="14.5" customWidth="1"/>
    <col min="14" max="14" width="23.69921875" customWidth="1"/>
    <col min="15" max="15" width="19.3984375" customWidth="1"/>
    <col min="16" max="16" width="23.8984375" bestFit="1" customWidth="1"/>
  </cols>
  <sheetData>
    <row r="1" spans="1:15">
      <c r="A1" t="s">
        <v>0</v>
      </c>
      <c r="B1" t="s">
        <v>1</v>
      </c>
      <c r="C1" t="s">
        <v>571</v>
      </c>
      <c r="D1" t="s">
        <v>2</v>
      </c>
      <c r="E1" t="s">
        <v>5</v>
      </c>
      <c r="F1" t="s">
        <v>3</v>
      </c>
      <c r="G1" t="s">
        <v>4</v>
      </c>
      <c r="H1" t="s">
        <v>572</v>
      </c>
      <c r="I1" t="s">
        <v>11</v>
      </c>
      <c r="J1" t="s">
        <v>6</v>
      </c>
      <c r="K1" t="s">
        <v>7</v>
      </c>
      <c r="L1" t="s">
        <v>8</v>
      </c>
      <c r="M1" t="s">
        <v>9</v>
      </c>
      <c r="N1" t="s">
        <v>10</v>
      </c>
      <c r="O1" t="s">
        <v>12</v>
      </c>
    </row>
    <row r="2" spans="1:15">
      <c r="A2" t="s">
        <v>219</v>
      </c>
      <c r="B2">
        <v>66</v>
      </c>
      <c r="C2">
        <v>4023</v>
      </c>
      <c r="D2">
        <v>6443000</v>
      </c>
      <c r="E2">
        <v>4023</v>
      </c>
      <c r="F2">
        <v>6485000</v>
      </c>
      <c r="G2">
        <v>0.64239999999999997</v>
      </c>
      <c r="H2">
        <v>4023</v>
      </c>
      <c r="I2">
        <v>0.16600000000000001</v>
      </c>
      <c r="J2" t="s">
        <v>223</v>
      </c>
      <c r="K2">
        <v>1</v>
      </c>
      <c r="L2" t="s">
        <v>224</v>
      </c>
      <c r="M2" t="s">
        <v>211</v>
      </c>
      <c r="N2" t="s">
        <v>225</v>
      </c>
      <c r="O2">
        <v>2</v>
      </c>
    </row>
    <row r="3" spans="1:15">
      <c r="A3" t="s">
        <v>227</v>
      </c>
      <c r="B3">
        <v>17</v>
      </c>
      <c r="C3">
        <v>767</v>
      </c>
      <c r="D3">
        <v>26118000</v>
      </c>
      <c r="E3">
        <v>767</v>
      </c>
      <c r="F3">
        <v>44028000</v>
      </c>
      <c r="G3">
        <v>0.40870000000000001</v>
      </c>
      <c r="H3">
        <v>767</v>
      </c>
      <c r="I3">
        <v>0.15</v>
      </c>
      <c r="J3" t="s">
        <v>22</v>
      </c>
      <c r="K3">
        <v>1</v>
      </c>
      <c r="L3" t="s">
        <v>231</v>
      </c>
      <c r="M3" t="s">
        <v>232</v>
      </c>
      <c r="N3" t="s">
        <v>233</v>
      </c>
      <c r="O3">
        <v>1</v>
      </c>
    </row>
    <row r="4" spans="1:15">
      <c r="A4" t="s">
        <v>243</v>
      </c>
      <c r="B4">
        <v>84</v>
      </c>
      <c r="C4">
        <v>3854</v>
      </c>
      <c r="D4">
        <v>4665000</v>
      </c>
      <c r="E4">
        <v>3854</v>
      </c>
      <c r="F4">
        <v>4715000</v>
      </c>
      <c r="G4">
        <v>0.9345</v>
      </c>
      <c r="H4">
        <v>3854</v>
      </c>
      <c r="I4">
        <v>0.05</v>
      </c>
      <c r="J4" t="s">
        <v>152</v>
      </c>
      <c r="K4">
        <v>1</v>
      </c>
      <c r="L4" t="s">
        <v>247</v>
      </c>
      <c r="M4" t="s">
        <v>211</v>
      </c>
      <c r="N4" t="s">
        <v>248</v>
      </c>
      <c r="O4">
        <v>1</v>
      </c>
    </row>
    <row r="5" spans="1:15">
      <c r="A5" t="s">
        <v>249</v>
      </c>
      <c r="B5">
        <v>56</v>
      </c>
      <c r="C5">
        <v>4802</v>
      </c>
      <c r="D5">
        <v>7584000</v>
      </c>
      <c r="E5">
        <v>4802</v>
      </c>
      <c r="F5">
        <v>15190000</v>
      </c>
      <c r="G5">
        <v>0.96640000000000004</v>
      </c>
      <c r="H5">
        <v>4802</v>
      </c>
      <c r="I5">
        <v>0.2</v>
      </c>
      <c r="J5" t="s">
        <v>223</v>
      </c>
      <c r="K5">
        <v>1</v>
      </c>
      <c r="L5" t="s">
        <v>253</v>
      </c>
      <c r="M5" t="s">
        <v>211</v>
      </c>
      <c r="N5" t="s">
        <v>254</v>
      </c>
      <c r="O5">
        <v>3</v>
      </c>
    </row>
    <row r="6" spans="1:15">
      <c r="A6" t="s">
        <v>261</v>
      </c>
      <c r="B6">
        <v>12</v>
      </c>
      <c r="C6">
        <v>1492</v>
      </c>
      <c r="D6">
        <v>35766000</v>
      </c>
      <c r="E6">
        <v>1492</v>
      </c>
      <c r="F6">
        <v>42159000</v>
      </c>
      <c r="G6">
        <v>0.36330000000000001</v>
      </c>
      <c r="H6">
        <v>1492</v>
      </c>
      <c r="I6">
        <v>0.02</v>
      </c>
      <c r="J6" t="s">
        <v>265</v>
      </c>
      <c r="K6">
        <v>1</v>
      </c>
      <c r="L6" t="s">
        <v>266</v>
      </c>
      <c r="M6" t="s">
        <v>211</v>
      </c>
      <c r="N6" t="s">
        <v>267</v>
      </c>
      <c r="O6">
        <v>12</v>
      </c>
    </row>
    <row r="7" spans="1:15">
      <c r="A7" t="s">
        <v>268</v>
      </c>
      <c r="B7">
        <v>44</v>
      </c>
      <c r="C7">
        <v>684</v>
      </c>
      <c r="D7">
        <v>9087000</v>
      </c>
      <c r="E7">
        <v>684</v>
      </c>
      <c r="F7">
        <v>10205000</v>
      </c>
      <c r="G7">
        <v>0.29499999999999998</v>
      </c>
      <c r="H7">
        <v>684</v>
      </c>
      <c r="I7">
        <v>1.4999999999999999E-2</v>
      </c>
      <c r="J7" t="s">
        <v>16</v>
      </c>
      <c r="K7">
        <v>1</v>
      </c>
      <c r="L7" t="s">
        <v>272</v>
      </c>
      <c r="M7" t="s">
        <v>232</v>
      </c>
      <c r="N7" t="s">
        <v>273</v>
      </c>
      <c r="O7">
        <v>3</v>
      </c>
    </row>
    <row r="8" spans="1:15">
      <c r="A8" t="s">
        <v>275</v>
      </c>
      <c r="B8">
        <v>29</v>
      </c>
      <c r="C8">
        <v>201</v>
      </c>
      <c r="D8">
        <v>12965000</v>
      </c>
      <c r="E8">
        <v>201</v>
      </c>
      <c r="F8">
        <v>12965000</v>
      </c>
      <c r="G8">
        <v>0.55720000000000003</v>
      </c>
      <c r="H8">
        <v>201</v>
      </c>
      <c r="I8">
        <v>0.02</v>
      </c>
      <c r="J8" t="s">
        <v>16</v>
      </c>
      <c r="K8">
        <v>1</v>
      </c>
      <c r="L8" t="s">
        <v>278</v>
      </c>
      <c r="M8" t="s">
        <v>211</v>
      </c>
      <c r="N8" t="s">
        <v>279</v>
      </c>
      <c r="O8">
        <v>6</v>
      </c>
    </row>
    <row r="9" spans="1:15">
      <c r="A9" t="s">
        <v>280</v>
      </c>
      <c r="B9">
        <v>92</v>
      </c>
      <c r="C9">
        <v>1288</v>
      </c>
      <c r="D9">
        <v>4084000</v>
      </c>
      <c r="E9">
        <v>1288</v>
      </c>
      <c r="F9">
        <v>4763000</v>
      </c>
      <c r="G9">
        <v>0.33939999999999998</v>
      </c>
      <c r="H9">
        <v>1288</v>
      </c>
      <c r="I9">
        <v>0.22220000000000001</v>
      </c>
      <c r="J9" t="s">
        <v>63</v>
      </c>
      <c r="K9">
        <v>1</v>
      </c>
      <c r="L9" t="s">
        <v>284</v>
      </c>
      <c r="M9" t="s">
        <v>211</v>
      </c>
      <c r="N9" t="s">
        <v>285</v>
      </c>
      <c r="O9">
        <v>3</v>
      </c>
    </row>
    <row r="10" spans="1:15">
      <c r="A10" t="s">
        <v>287</v>
      </c>
      <c r="B10">
        <v>98</v>
      </c>
      <c r="C10">
        <v>1309</v>
      </c>
      <c r="D10">
        <v>3746000</v>
      </c>
      <c r="E10">
        <v>1309</v>
      </c>
      <c r="F10">
        <v>4399000</v>
      </c>
      <c r="G10">
        <v>0.161</v>
      </c>
      <c r="H10">
        <v>1309</v>
      </c>
      <c r="I10">
        <v>0.1</v>
      </c>
      <c r="J10" t="s">
        <v>63</v>
      </c>
      <c r="K10">
        <v>1</v>
      </c>
      <c r="L10" t="s">
        <v>291</v>
      </c>
      <c r="M10" t="s">
        <v>292</v>
      </c>
      <c r="N10" t="s">
        <v>293</v>
      </c>
      <c r="O10">
        <v>4</v>
      </c>
    </row>
    <row r="11" spans="1:15">
      <c r="A11" t="s">
        <v>300</v>
      </c>
      <c r="B11">
        <v>7</v>
      </c>
      <c r="C11">
        <v>7621</v>
      </c>
      <c r="D11">
        <v>65618000</v>
      </c>
      <c r="E11">
        <v>7621</v>
      </c>
      <c r="F11">
        <v>66682000</v>
      </c>
      <c r="G11">
        <v>0.43169999999999997</v>
      </c>
      <c r="H11">
        <v>7621</v>
      </c>
      <c r="I11">
        <v>0.02</v>
      </c>
      <c r="J11" t="s">
        <v>140</v>
      </c>
      <c r="K11">
        <v>1</v>
      </c>
      <c r="L11" t="s">
        <v>304</v>
      </c>
      <c r="M11" t="s">
        <v>211</v>
      </c>
      <c r="N11" t="s">
        <v>305</v>
      </c>
      <c r="O11">
        <v>2</v>
      </c>
    </row>
    <row r="12" spans="1:15">
      <c r="A12" t="s">
        <v>312</v>
      </c>
      <c r="B12">
        <v>69</v>
      </c>
      <c r="C12">
        <v>644</v>
      </c>
      <c r="D12">
        <v>6212000</v>
      </c>
      <c r="E12">
        <v>644</v>
      </c>
      <c r="F12">
        <v>6212000</v>
      </c>
      <c r="G12">
        <v>0.15340000000000001</v>
      </c>
      <c r="H12">
        <v>644</v>
      </c>
      <c r="I12">
        <v>3.3000000000000002E-2</v>
      </c>
      <c r="J12" t="s">
        <v>315</v>
      </c>
      <c r="K12">
        <v>1</v>
      </c>
      <c r="L12" t="s">
        <v>316</v>
      </c>
      <c r="M12" t="s">
        <v>211</v>
      </c>
      <c r="N12" t="s">
        <v>317</v>
      </c>
      <c r="O12">
        <v>12</v>
      </c>
    </row>
    <row r="13" spans="1:15">
      <c r="A13" t="s">
        <v>319</v>
      </c>
      <c r="B13">
        <v>67</v>
      </c>
      <c r="C13">
        <v>296</v>
      </c>
      <c r="D13">
        <v>6439000</v>
      </c>
      <c r="E13">
        <v>296</v>
      </c>
      <c r="F13">
        <v>6439000</v>
      </c>
      <c r="G13">
        <v>0.52800000000000002</v>
      </c>
      <c r="H13">
        <v>296</v>
      </c>
      <c r="I13">
        <v>1.3299999999999999E-2</v>
      </c>
      <c r="J13" t="s">
        <v>124</v>
      </c>
      <c r="K13">
        <v>1</v>
      </c>
      <c r="L13" t="s">
        <v>322</v>
      </c>
      <c r="M13" t="s">
        <v>211</v>
      </c>
      <c r="N13" t="s">
        <v>323</v>
      </c>
      <c r="O13">
        <v>12</v>
      </c>
    </row>
    <row r="14" spans="1:15">
      <c r="A14" t="s">
        <v>338</v>
      </c>
      <c r="B14">
        <v>70</v>
      </c>
      <c r="C14">
        <v>4272</v>
      </c>
      <c r="D14">
        <v>6108000</v>
      </c>
      <c r="E14">
        <v>4272</v>
      </c>
      <c r="F14">
        <v>9040000</v>
      </c>
      <c r="G14">
        <v>0.55759999999999998</v>
      </c>
      <c r="H14">
        <v>4272</v>
      </c>
      <c r="I14">
        <v>0.01</v>
      </c>
      <c r="J14" t="s">
        <v>265</v>
      </c>
      <c r="K14">
        <v>1</v>
      </c>
      <c r="L14" t="s">
        <v>342</v>
      </c>
      <c r="M14" t="s">
        <v>292</v>
      </c>
      <c r="N14" t="s">
        <v>343</v>
      </c>
      <c r="O14">
        <v>12</v>
      </c>
    </row>
    <row r="15" spans="1:15">
      <c r="A15" t="s">
        <v>344</v>
      </c>
      <c r="B15">
        <v>30</v>
      </c>
      <c r="C15">
        <v>2432</v>
      </c>
      <c r="D15">
        <v>12872000</v>
      </c>
      <c r="E15">
        <v>2432</v>
      </c>
      <c r="F15">
        <v>16248000</v>
      </c>
      <c r="G15">
        <v>0.22770000000000001</v>
      </c>
      <c r="H15">
        <v>2432</v>
      </c>
      <c r="I15">
        <v>2.5000000000000001E-2</v>
      </c>
      <c r="J15" t="s">
        <v>152</v>
      </c>
      <c r="K15">
        <v>1</v>
      </c>
      <c r="L15" t="s">
        <v>348</v>
      </c>
      <c r="M15" t="s">
        <v>211</v>
      </c>
      <c r="N15" t="s">
        <v>349</v>
      </c>
      <c r="O15">
        <v>24</v>
      </c>
    </row>
    <row r="16" spans="1:15">
      <c r="A16" t="s">
        <v>350</v>
      </c>
      <c r="B16">
        <v>64</v>
      </c>
      <c r="C16">
        <v>420</v>
      </c>
      <c r="D16">
        <v>6940000</v>
      </c>
      <c r="E16">
        <v>420</v>
      </c>
      <c r="F16">
        <v>6940000</v>
      </c>
      <c r="G16">
        <v>0.99199999999999999</v>
      </c>
      <c r="H16">
        <v>420</v>
      </c>
      <c r="I16">
        <v>0.04</v>
      </c>
      <c r="J16" t="s">
        <v>22</v>
      </c>
      <c r="K16">
        <v>1</v>
      </c>
      <c r="L16" t="s">
        <v>272</v>
      </c>
      <c r="M16" t="s">
        <v>232</v>
      </c>
      <c r="N16" t="s">
        <v>353</v>
      </c>
      <c r="O16">
        <v>2</v>
      </c>
    </row>
    <row r="17" spans="1:15">
      <c r="A17" t="s">
        <v>354</v>
      </c>
      <c r="B17">
        <v>83</v>
      </c>
      <c r="C17">
        <v>216</v>
      </c>
      <c r="D17">
        <v>4710000</v>
      </c>
      <c r="E17">
        <v>216</v>
      </c>
      <c r="F17">
        <v>4710000</v>
      </c>
      <c r="G17">
        <v>0.27239999999999998</v>
      </c>
      <c r="H17">
        <v>216</v>
      </c>
      <c r="I17">
        <v>0.13300000000000001</v>
      </c>
      <c r="J17" t="s">
        <v>22</v>
      </c>
      <c r="K17">
        <v>1</v>
      </c>
      <c r="L17" t="s">
        <v>357</v>
      </c>
      <c r="N17" t="s">
        <v>358</v>
      </c>
      <c r="O17">
        <v>2</v>
      </c>
    </row>
    <row r="18" spans="1:15">
      <c r="A18" t="s">
        <v>360</v>
      </c>
      <c r="B18">
        <v>20</v>
      </c>
      <c r="C18">
        <v>311</v>
      </c>
      <c r="D18">
        <v>19683000</v>
      </c>
      <c r="E18">
        <v>311</v>
      </c>
      <c r="F18">
        <v>21000000</v>
      </c>
      <c r="G18">
        <v>9.4899999999999998E-2</v>
      </c>
      <c r="H18">
        <v>311</v>
      </c>
      <c r="I18">
        <v>1.4999999999999999E-2</v>
      </c>
      <c r="J18" t="s">
        <v>22</v>
      </c>
      <c r="K18">
        <v>1</v>
      </c>
      <c r="L18" t="s">
        <v>364</v>
      </c>
      <c r="M18" t="s">
        <v>211</v>
      </c>
      <c r="N18" t="s">
        <v>365</v>
      </c>
      <c r="O18">
        <v>3</v>
      </c>
    </row>
    <row r="19" spans="1:15">
      <c r="A19" t="s">
        <v>366</v>
      </c>
      <c r="B19">
        <v>55</v>
      </c>
      <c r="C19">
        <v>235</v>
      </c>
      <c r="D19">
        <v>7629000</v>
      </c>
      <c r="E19">
        <v>235</v>
      </c>
      <c r="F19">
        <v>8859000</v>
      </c>
      <c r="G19">
        <v>1.9900000000000001E-2</v>
      </c>
      <c r="H19">
        <v>235</v>
      </c>
      <c r="I19">
        <v>0.2</v>
      </c>
      <c r="J19" t="s">
        <v>16</v>
      </c>
      <c r="K19">
        <v>1</v>
      </c>
      <c r="L19" t="s">
        <v>369</v>
      </c>
      <c r="M19" t="s">
        <v>232</v>
      </c>
      <c r="N19" t="s">
        <v>370</v>
      </c>
      <c r="O19">
        <v>1</v>
      </c>
    </row>
    <row r="20" spans="1:15">
      <c r="A20" t="s">
        <v>371</v>
      </c>
      <c r="B20">
        <v>100</v>
      </c>
      <c r="C20">
        <v>203</v>
      </c>
      <c r="D20">
        <v>3600000</v>
      </c>
      <c r="E20">
        <v>203</v>
      </c>
      <c r="F20">
        <v>3600000</v>
      </c>
      <c r="G20">
        <v>0.32829999999999998</v>
      </c>
      <c r="H20">
        <v>203</v>
      </c>
      <c r="I20">
        <v>0.01</v>
      </c>
      <c r="J20" t="s">
        <v>22</v>
      </c>
      <c r="K20">
        <v>1</v>
      </c>
      <c r="L20" t="s">
        <v>374</v>
      </c>
      <c r="M20" t="s">
        <v>232</v>
      </c>
      <c r="N20" t="s">
        <v>375</v>
      </c>
      <c r="O20">
        <v>1</v>
      </c>
    </row>
    <row r="21" spans="1:15">
      <c r="A21" t="s">
        <v>376</v>
      </c>
      <c r="B21">
        <v>34</v>
      </c>
      <c r="C21">
        <v>1087</v>
      </c>
      <c r="D21">
        <v>11789000</v>
      </c>
      <c r="E21">
        <v>1087</v>
      </c>
      <c r="F21">
        <v>84088000</v>
      </c>
      <c r="G21">
        <v>0.11070000000000001</v>
      </c>
      <c r="H21">
        <v>1087</v>
      </c>
      <c r="I21">
        <v>0.1</v>
      </c>
      <c r="J21" t="s">
        <v>124</v>
      </c>
      <c r="K21">
        <v>1</v>
      </c>
      <c r="L21" t="s">
        <v>379</v>
      </c>
      <c r="M21" t="s">
        <v>211</v>
      </c>
      <c r="N21" t="s">
        <v>380</v>
      </c>
      <c r="O21">
        <v>12</v>
      </c>
    </row>
    <row r="22" spans="1:15">
      <c r="A22" t="s">
        <v>382</v>
      </c>
      <c r="B22">
        <v>22</v>
      </c>
      <c r="C22">
        <v>1158</v>
      </c>
      <c r="D22">
        <v>19031000</v>
      </c>
      <c r="E22">
        <v>1158</v>
      </c>
      <c r="F22">
        <v>19031000</v>
      </c>
      <c r="G22">
        <v>0.81230000000000002</v>
      </c>
      <c r="H22">
        <v>1158</v>
      </c>
      <c r="I22">
        <v>0.05</v>
      </c>
      <c r="J22" t="s">
        <v>124</v>
      </c>
      <c r="K22">
        <v>1</v>
      </c>
      <c r="L22" t="s">
        <v>385</v>
      </c>
      <c r="M22" t="s">
        <v>211</v>
      </c>
      <c r="N22" t="s">
        <v>386</v>
      </c>
      <c r="O22">
        <v>12</v>
      </c>
    </row>
    <row r="23" spans="1:15">
      <c r="A23" t="s">
        <v>388</v>
      </c>
      <c r="B23">
        <v>2</v>
      </c>
      <c r="C23">
        <v>3519</v>
      </c>
      <c r="D23">
        <v>93598000</v>
      </c>
      <c r="E23">
        <v>3519</v>
      </c>
      <c r="F23">
        <v>93598000</v>
      </c>
      <c r="G23">
        <v>0.51539999999999997</v>
      </c>
      <c r="H23">
        <v>3519</v>
      </c>
      <c r="I23">
        <v>0.02</v>
      </c>
      <c r="J23" t="s">
        <v>22</v>
      </c>
      <c r="K23">
        <v>1</v>
      </c>
      <c r="L23" t="s">
        <v>391</v>
      </c>
      <c r="M23" t="s">
        <v>232</v>
      </c>
      <c r="N23" t="s">
        <v>392</v>
      </c>
      <c r="O23">
        <v>1</v>
      </c>
    </row>
    <row r="24" spans="1:15">
      <c r="A24" t="s">
        <v>399</v>
      </c>
      <c r="B24">
        <v>26</v>
      </c>
      <c r="C24">
        <v>202</v>
      </c>
      <c r="D24">
        <v>16620000</v>
      </c>
      <c r="E24">
        <v>202</v>
      </c>
      <c r="F24">
        <v>16620000</v>
      </c>
      <c r="G24">
        <v>0.3256</v>
      </c>
      <c r="H24">
        <v>202</v>
      </c>
      <c r="I24">
        <v>0.1</v>
      </c>
      <c r="J24" t="s">
        <v>16</v>
      </c>
      <c r="K24">
        <v>1</v>
      </c>
      <c r="L24" t="s">
        <v>402</v>
      </c>
      <c r="M24" t="s">
        <v>211</v>
      </c>
      <c r="N24" t="s">
        <v>403</v>
      </c>
      <c r="O24">
        <v>1</v>
      </c>
    </row>
    <row r="25" spans="1:15">
      <c r="A25" t="s">
        <v>409</v>
      </c>
      <c r="B25">
        <v>86</v>
      </c>
      <c r="C25">
        <v>85</v>
      </c>
      <c r="D25">
        <v>4648000</v>
      </c>
      <c r="E25">
        <v>85</v>
      </c>
      <c r="F25">
        <v>4648000</v>
      </c>
      <c r="G25">
        <v>0.25590000000000002</v>
      </c>
      <c r="H25">
        <v>85</v>
      </c>
      <c r="I25">
        <v>0.02</v>
      </c>
      <c r="J25" t="s">
        <v>124</v>
      </c>
      <c r="K25">
        <v>1</v>
      </c>
      <c r="L25" t="s">
        <v>412</v>
      </c>
      <c r="M25" t="s">
        <v>211</v>
      </c>
      <c r="N25" t="s">
        <v>413</v>
      </c>
      <c r="O25">
        <v>6</v>
      </c>
    </row>
    <row r="26" spans="1:15">
      <c r="A26" t="s">
        <v>420</v>
      </c>
      <c r="B26">
        <v>61</v>
      </c>
      <c r="C26">
        <v>107</v>
      </c>
      <c r="D26">
        <v>7022000</v>
      </c>
      <c r="E26">
        <v>107</v>
      </c>
      <c r="F26">
        <v>10485000</v>
      </c>
      <c r="G26">
        <v>0.87390000000000001</v>
      </c>
      <c r="H26">
        <v>107</v>
      </c>
      <c r="I26">
        <v>0.1</v>
      </c>
      <c r="J26" t="s">
        <v>40</v>
      </c>
      <c r="K26">
        <v>1</v>
      </c>
      <c r="L26" t="s">
        <v>424</v>
      </c>
      <c r="M26" t="s">
        <v>211</v>
      </c>
      <c r="N26" t="s">
        <v>425</v>
      </c>
      <c r="O26">
        <v>2</v>
      </c>
    </row>
    <row r="27" spans="1:15">
      <c r="A27" t="s">
        <v>426</v>
      </c>
      <c r="B27">
        <v>85</v>
      </c>
      <c r="C27">
        <v>823</v>
      </c>
      <c r="D27">
        <v>4652000</v>
      </c>
      <c r="E27">
        <v>823</v>
      </c>
      <c r="F27">
        <v>6077000</v>
      </c>
      <c r="G27">
        <v>0.89059999999999995</v>
      </c>
      <c r="H27">
        <v>823</v>
      </c>
      <c r="I27">
        <v>0.1</v>
      </c>
      <c r="J27" t="s">
        <v>40</v>
      </c>
      <c r="K27">
        <v>1</v>
      </c>
      <c r="L27" t="s">
        <v>424</v>
      </c>
      <c r="M27" t="s">
        <v>211</v>
      </c>
      <c r="N27" t="s">
        <v>425</v>
      </c>
      <c r="O27">
        <v>2</v>
      </c>
    </row>
    <row r="28" spans="1:15">
      <c r="A28" t="s">
        <v>430</v>
      </c>
      <c r="B28">
        <v>65</v>
      </c>
      <c r="C28">
        <v>4166</v>
      </c>
      <c r="D28">
        <v>6649000</v>
      </c>
      <c r="E28">
        <v>4166</v>
      </c>
      <c r="F28">
        <v>6649000</v>
      </c>
      <c r="G28">
        <v>0.95720000000000005</v>
      </c>
      <c r="H28">
        <v>4166</v>
      </c>
      <c r="I28">
        <v>3.3300000000000003E-2</v>
      </c>
      <c r="J28" t="s">
        <v>223</v>
      </c>
      <c r="K28">
        <v>1</v>
      </c>
      <c r="L28" t="s">
        <v>433</v>
      </c>
      <c r="M28" t="s">
        <v>211</v>
      </c>
      <c r="N28" t="s">
        <v>434</v>
      </c>
      <c r="O28">
        <v>12</v>
      </c>
    </row>
    <row r="29" spans="1:15">
      <c r="A29" t="s">
        <v>436</v>
      </c>
      <c r="B29">
        <v>97</v>
      </c>
      <c r="C29">
        <v>132</v>
      </c>
      <c r="D29">
        <v>3784000</v>
      </c>
      <c r="E29">
        <v>132</v>
      </c>
      <c r="F29">
        <v>3784000</v>
      </c>
      <c r="G29">
        <v>0.1646</v>
      </c>
      <c r="H29">
        <v>132</v>
      </c>
      <c r="I29">
        <v>0.02</v>
      </c>
      <c r="J29" t="s">
        <v>16</v>
      </c>
      <c r="K29">
        <v>1</v>
      </c>
      <c r="L29" t="s">
        <v>439</v>
      </c>
      <c r="M29" t="s">
        <v>232</v>
      </c>
      <c r="N29" t="s">
        <v>440</v>
      </c>
      <c r="O29">
        <v>2</v>
      </c>
    </row>
    <row r="30" spans="1:15">
      <c r="A30" t="s">
        <v>441</v>
      </c>
      <c r="B30">
        <v>18</v>
      </c>
      <c r="C30">
        <v>4587</v>
      </c>
      <c r="D30">
        <v>25526000</v>
      </c>
      <c r="E30">
        <v>4587</v>
      </c>
      <c r="F30">
        <v>25526000</v>
      </c>
      <c r="G30">
        <v>0.11210000000000001</v>
      </c>
      <c r="H30">
        <v>4587</v>
      </c>
      <c r="I30">
        <v>0.05</v>
      </c>
      <c r="J30" t="s">
        <v>140</v>
      </c>
      <c r="K30">
        <v>1</v>
      </c>
      <c r="L30" t="s">
        <v>444</v>
      </c>
      <c r="M30" t="s">
        <v>211</v>
      </c>
      <c r="N30" t="s">
        <v>445</v>
      </c>
      <c r="O30">
        <v>12</v>
      </c>
    </row>
    <row r="31" spans="1:15">
      <c r="A31" t="s">
        <v>446</v>
      </c>
      <c r="B31">
        <v>10</v>
      </c>
      <c r="C31">
        <v>1335</v>
      </c>
      <c r="D31">
        <v>37534000</v>
      </c>
      <c r="E31">
        <v>1335</v>
      </c>
      <c r="F31">
        <v>42982000</v>
      </c>
      <c r="G31">
        <v>0.44219999999999998</v>
      </c>
      <c r="H31">
        <v>1335</v>
      </c>
      <c r="I31">
        <v>1.4999999999999999E-2</v>
      </c>
      <c r="J31" t="s">
        <v>22</v>
      </c>
      <c r="K31">
        <v>1</v>
      </c>
      <c r="L31" t="s">
        <v>450</v>
      </c>
      <c r="M31" t="s">
        <v>232</v>
      </c>
      <c r="N31" t="s">
        <v>451</v>
      </c>
      <c r="O31">
        <v>1</v>
      </c>
    </row>
    <row r="32" spans="1:15">
      <c r="A32" t="s">
        <v>452</v>
      </c>
      <c r="B32">
        <v>80</v>
      </c>
      <c r="C32">
        <v>226</v>
      </c>
      <c r="D32">
        <v>4889000</v>
      </c>
      <c r="E32">
        <v>226</v>
      </c>
      <c r="F32">
        <v>4889000</v>
      </c>
      <c r="G32">
        <v>0.19350000000000001</v>
      </c>
      <c r="H32">
        <v>226</v>
      </c>
      <c r="I32">
        <v>1.0999999999999999E-2</v>
      </c>
      <c r="J32" t="s">
        <v>16</v>
      </c>
      <c r="K32">
        <v>1</v>
      </c>
      <c r="L32" t="s">
        <v>455</v>
      </c>
      <c r="M32" t="s">
        <v>211</v>
      </c>
      <c r="N32" t="s">
        <v>456</v>
      </c>
      <c r="O32">
        <v>3</v>
      </c>
    </row>
    <row r="33" spans="1:15">
      <c r="A33" t="s">
        <v>458</v>
      </c>
      <c r="B33">
        <v>16</v>
      </c>
      <c r="C33">
        <v>1905</v>
      </c>
      <c r="D33">
        <v>26614000</v>
      </c>
      <c r="E33">
        <v>1905</v>
      </c>
      <c r="F33">
        <v>31283000</v>
      </c>
      <c r="G33">
        <v>0.45519999999999999</v>
      </c>
      <c r="H33">
        <v>1905</v>
      </c>
      <c r="I33">
        <v>0.01</v>
      </c>
      <c r="J33" t="s">
        <v>124</v>
      </c>
      <c r="K33">
        <v>1</v>
      </c>
      <c r="L33" t="s">
        <v>462</v>
      </c>
      <c r="M33" t="s">
        <v>211</v>
      </c>
      <c r="N33" t="s">
        <v>463</v>
      </c>
      <c r="O33">
        <v>12</v>
      </c>
    </row>
    <row r="34" spans="1:15">
      <c r="A34" t="s">
        <v>465</v>
      </c>
      <c r="B34">
        <v>99</v>
      </c>
      <c r="C34">
        <v>1471</v>
      </c>
      <c r="D34">
        <v>3647000</v>
      </c>
      <c r="E34">
        <v>1471</v>
      </c>
      <c r="F34">
        <v>4203000</v>
      </c>
      <c r="G34">
        <v>0.23169999999999999</v>
      </c>
      <c r="H34">
        <v>1471</v>
      </c>
      <c r="I34">
        <v>0.33329999999999999</v>
      </c>
      <c r="J34" t="s">
        <v>40</v>
      </c>
      <c r="K34">
        <v>1</v>
      </c>
      <c r="L34" t="s">
        <v>469</v>
      </c>
      <c r="M34" t="s">
        <v>211</v>
      </c>
      <c r="N34" t="s">
        <v>470</v>
      </c>
      <c r="O34">
        <v>6</v>
      </c>
    </row>
    <row r="35" spans="1:15">
      <c r="A35" t="s">
        <v>478</v>
      </c>
      <c r="B35">
        <v>42</v>
      </c>
      <c r="C35">
        <v>11513</v>
      </c>
      <c r="D35">
        <v>9631000</v>
      </c>
      <c r="E35">
        <v>11513</v>
      </c>
      <c r="F35">
        <v>9972000</v>
      </c>
      <c r="G35">
        <v>0.71560000000000001</v>
      </c>
      <c r="H35">
        <v>11513</v>
      </c>
      <c r="I35">
        <v>0.08</v>
      </c>
      <c r="J35" t="s">
        <v>63</v>
      </c>
      <c r="K35">
        <v>1</v>
      </c>
      <c r="L35" t="s">
        <v>482</v>
      </c>
      <c r="M35" t="s">
        <v>483</v>
      </c>
      <c r="N35" t="s">
        <v>484</v>
      </c>
      <c r="O35">
        <v>1</v>
      </c>
    </row>
    <row r="36" spans="1:15">
      <c r="A36" t="s">
        <v>486</v>
      </c>
      <c r="B36">
        <v>31</v>
      </c>
      <c r="C36">
        <v>26644</v>
      </c>
      <c r="D36">
        <v>12861000</v>
      </c>
      <c r="E36">
        <v>26644</v>
      </c>
      <c r="F36">
        <v>12917000</v>
      </c>
      <c r="G36">
        <v>0.1139</v>
      </c>
      <c r="H36">
        <v>26644</v>
      </c>
      <c r="I36">
        <v>6.7000000000000004E-2</v>
      </c>
      <c r="J36" t="s">
        <v>63</v>
      </c>
      <c r="K36">
        <v>1</v>
      </c>
      <c r="L36" t="s">
        <v>490</v>
      </c>
      <c r="N36" t="s">
        <v>491</v>
      </c>
      <c r="O36">
        <v>36</v>
      </c>
    </row>
    <row r="37" spans="1:15">
      <c r="A37" t="s">
        <v>493</v>
      </c>
      <c r="B37">
        <v>37</v>
      </c>
      <c r="C37">
        <v>1544</v>
      </c>
      <c r="D37">
        <v>10967000</v>
      </c>
      <c r="E37">
        <v>1544</v>
      </c>
      <c r="F37">
        <v>50081000</v>
      </c>
      <c r="G37">
        <v>0.7006</v>
      </c>
      <c r="H37">
        <v>1544</v>
      </c>
      <c r="I37">
        <v>1.4999999999999999E-2</v>
      </c>
      <c r="J37" t="s">
        <v>22</v>
      </c>
      <c r="K37">
        <v>1</v>
      </c>
      <c r="L37" t="s">
        <v>496</v>
      </c>
      <c r="M37" t="s">
        <v>232</v>
      </c>
      <c r="N37" t="s">
        <v>497</v>
      </c>
      <c r="O37">
        <v>1</v>
      </c>
    </row>
    <row r="38" spans="1:15">
      <c r="A38" t="s">
        <v>498</v>
      </c>
      <c r="B38">
        <v>5</v>
      </c>
      <c r="C38">
        <v>1965</v>
      </c>
      <c r="D38">
        <v>69951000</v>
      </c>
      <c r="E38">
        <v>1965</v>
      </c>
      <c r="F38">
        <v>78812000</v>
      </c>
      <c r="G38">
        <v>0.58399999999999996</v>
      </c>
      <c r="H38">
        <v>1965</v>
      </c>
      <c r="I38">
        <v>1.4999999999999999E-2</v>
      </c>
      <c r="J38" t="s">
        <v>118</v>
      </c>
      <c r="K38">
        <v>1</v>
      </c>
      <c r="L38" t="s">
        <v>502</v>
      </c>
      <c r="M38" t="s">
        <v>232</v>
      </c>
      <c r="N38" t="s">
        <v>503</v>
      </c>
      <c r="O38">
        <v>1</v>
      </c>
    </row>
    <row r="39" spans="1:15">
      <c r="A39" t="s">
        <v>504</v>
      </c>
      <c r="B39">
        <v>19</v>
      </c>
      <c r="C39">
        <v>2454</v>
      </c>
      <c r="D39">
        <v>20923000</v>
      </c>
      <c r="E39">
        <v>2454</v>
      </c>
      <c r="F39">
        <v>27423000</v>
      </c>
      <c r="G39">
        <v>0.72399999999999998</v>
      </c>
      <c r="H39">
        <v>2454</v>
      </c>
      <c r="I39">
        <v>0.05</v>
      </c>
      <c r="J39" t="s">
        <v>124</v>
      </c>
      <c r="K39">
        <v>1</v>
      </c>
      <c r="L39" t="s">
        <v>508</v>
      </c>
      <c r="M39" t="s">
        <v>211</v>
      </c>
      <c r="N39" t="s">
        <v>54</v>
      </c>
      <c r="O39">
        <v>24</v>
      </c>
    </row>
    <row r="40" spans="1:15">
      <c r="A40" t="s">
        <v>509</v>
      </c>
      <c r="B40">
        <v>57</v>
      </c>
      <c r="C40">
        <v>868</v>
      </c>
      <c r="D40">
        <v>7525000</v>
      </c>
      <c r="E40">
        <v>868</v>
      </c>
      <c r="F40">
        <v>13307000</v>
      </c>
      <c r="G40">
        <v>0.79330000000000001</v>
      </c>
      <c r="H40">
        <v>868</v>
      </c>
      <c r="I40">
        <v>0.04</v>
      </c>
      <c r="J40" t="s">
        <v>40</v>
      </c>
      <c r="K40">
        <v>1</v>
      </c>
      <c r="L40" t="s">
        <v>513</v>
      </c>
      <c r="M40" t="s">
        <v>211</v>
      </c>
      <c r="N40" t="s">
        <v>514</v>
      </c>
      <c r="O40">
        <v>12</v>
      </c>
    </row>
    <row r="41" spans="1:15">
      <c r="A41" t="s">
        <v>515</v>
      </c>
      <c r="B41">
        <v>77</v>
      </c>
      <c r="C41">
        <v>1276</v>
      </c>
      <c r="D41">
        <v>5165000</v>
      </c>
      <c r="E41">
        <v>1276</v>
      </c>
      <c r="F41">
        <v>5165000</v>
      </c>
      <c r="G41">
        <v>2.6499999999999999E-2</v>
      </c>
      <c r="H41">
        <v>1276</v>
      </c>
      <c r="I41">
        <v>1.11E-2</v>
      </c>
      <c r="J41" t="s">
        <v>40</v>
      </c>
      <c r="K41">
        <v>1</v>
      </c>
      <c r="L41" t="s">
        <v>518</v>
      </c>
      <c r="M41" t="s">
        <v>211</v>
      </c>
      <c r="N41" t="s">
        <v>519</v>
      </c>
      <c r="O41">
        <v>3</v>
      </c>
    </row>
    <row r="42" spans="1:15">
      <c r="A42" t="s">
        <v>521</v>
      </c>
      <c r="B42">
        <v>27</v>
      </c>
      <c r="C42">
        <v>4494</v>
      </c>
      <c r="D42">
        <v>16330000</v>
      </c>
      <c r="E42">
        <v>4494</v>
      </c>
      <c r="F42">
        <v>16330000</v>
      </c>
      <c r="G42">
        <v>0.38690000000000002</v>
      </c>
      <c r="H42">
        <v>4494</v>
      </c>
      <c r="I42">
        <v>0.02</v>
      </c>
      <c r="J42" t="s">
        <v>118</v>
      </c>
      <c r="K42">
        <v>1</v>
      </c>
      <c r="L42" t="s">
        <v>524</v>
      </c>
      <c r="M42" t="s">
        <v>211</v>
      </c>
      <c r="N42" t="s">
        <v>218</v>
      </c>
      <c r="O42">
        <v>24</v>
      </c>
    </row>
    <row r="43" spans="1:15">
      <c r="A43" t="s">
        <v>525</v>
      </c>
      <c r="B43">
        <v>6</v>
      </c>
      <c r="C43">
        <v>7998</v>
      </c>
      <c r="D43">
        <v>68068000</v>
      </c>
      <c r="E43">
        <v>7998</v>
      </c>
      <c r="F43">
        <v>70096000</v>
      </c>
      <c r="G43">
        <v>0.23469999999999999</v>
      </c>
      <c r="H43">
        <v>7998</v>
      </c>
      <c r="I43">
        <v>0.1</v>
      </c>
      <c r="J43" t="s">
        <v>140</v>
      </c>
      <c r="K43">
        <v>1</v>
      </c>
      <c r="L43" t="s">
        <v>529</v>
      </c>
      <c r="M43" t="s">
        <v>211</v>
      </c>
      <c r="N43" t="s">
        <v>530</v>
      </c>
      <c r="O43">
        <v>6</v>
      </c>
    </row>
    <row r="45" spans="1:15">
      <c r="D45" s="16"/>
      <c r="E45" s="16"/>
    </row>
    <row r="46" spans="1:15">
      <c r="B46" s="17" t="s">
        <v>568</v>
      </c>
      <c r="C46" s="17"/>
      <c r="D46" s="16"/>
      <c r="E46" s="16"/>
    </row>
    <row r="47" spans="1:15">
      <c r="B47" s="9" t="s">
        <v>570</v>
      </c>
      <c r="C47" s="9"/>
    </row>
    <row r="48" spans="1:15">
      <c r="B48" s="13"/>
      <c r="C48" s="16" t="s">
        <v>565</v>
      </c>
      <c r="E48" s="16"/>
    </row>
    <row r="49" spans="2:7">
      <c r="B49" s="13"/>
      <c r="C49" s="16" t="s">
        <v>563</v>
      </c>
      <c r="E49" s="16"/>
    </row>
    <row r="51" spans="2:7">
      <c r="B51" t="s">
        <v>537</v>
      </c>
      <c r="C51" s="19" t="s">
        <v>573</v>
      </c>
      <c r="D51" s="10">
        <f>C55</f>
        <v>0.27831593128570736</v>
      </c>
    </row>
    <row r="52" spans="2:7" ht="16.2" hidden="1" outlineLevel="1" thickBot="1"/>
    <row r="53" spans="2:7" hidden="1" outlineLevel="1">
      <c r="B53" s="8" t="s">
        <v>538</v>
      </c>
      <c r="C53" s="8"/>
    </row>
    <row r="54" spans="2:7" hidden="1" outlineLevel="1">
      <c r="B54" s="5" t="s">
        <v>539</v>
      </c>
      <c r="C54" s="5">
        <v>0.52755656690605923</v>
      </c>
    </row>
    <row r="55" spans="2:7" hidden="1" outlineLevel="1">
      <c r="B55" s="5" t="s">
        <v>540</v>
      </c>
      <c r="C55" s="21">
        <v>0.27831593128570736</v>
      </c>
    </row>
    <row r="56" spans="2:7" hidden="1" outlineLevel="1">
      <c r="B56" s="5" t="s">
        <v>541</v>
      </c>
      <c r="C56" s="5">
        <v>0.24130649186446157</v>
      </c>
    </row>
    <row r="57" spans="2:7" hidden="1" outlineLevel="1">
      <c r="B57" s="5" t="s">
        <v>542</v>
      </c>
      <c r="C57" s="5">
        <v>6.9384602953398904</v>
      </c>
    </row>
    <row r="58" spans="2:7" ht="16.2" hidden="1" outlineLevel="1" thickBot="1">
      <c r="B58" s="6" t="s">
        <v>543</v>
      </c>
      <c r="C58" s="6">
        <v>42</v>
      </c>
    </row>
    <row r="59" spans="2:7" hidden="1" outlineLevel="1"/>
    <row r="60" spans="2:7" ht="16.2" hidden="1" outlineLevel="1" thickBot="1">
      <c r="B60" t="s">
        <v>544</v>
      </c>
    </row>
    <row r="61" spans="2:7" hidden="1" outlineLevel="1">
      <c r="B61" s="7"/>
      <c r="C61" s="7" t="s">
        <v>549</v>
      </c>
      <c r="D61" s="7" t="s">
        <v>550</v>
      </c>
      <c r="E61" s="7" t="s">
        <v>551</v>
      </c>
      <c r="F61" s="7" t="s">
        <v>552</v>
      </c>
      <c r="G61" s="7" t="s">
        <v>553</v>
      </c>
    </row>
    <row r="62" spans="2:7" hidden="1" outlineLevel="1">
      <c r="B62" s="5" t="s">
        <v>545</v>
      </c>
      <c r="C62" s="5">
        <v>2</v>
      </c>
      <c r="D62" s="5">
        <v>724.07202808873012</v>
      </c>
      <c r="E62" s="5">
        <v>362.03601404436506</v>
      </c>
      <c r="F62" s="5">
        <v>7.5201336642223318</v>
      </c>
      <c r="G62" s="5">
        <v>1.7288957495206129E-3</v>
      </c>
    </row>
    <row r="63" spans="2:7" hidden="1" outlineLevel="1">
      <c r="B63" s="5" t="s">
        <v>546</v>
      </c>
      <c r="C63" s="5">
        <v>39</v>
      </c>
      <c r="D63" s="5">
        <v>1877.5470195303167</v>
      </c>
      <c r="E63" s="5">
        <v>48.142231270008118</v>
      </c>
      <c r="F63" s="5"/>
      <c r="G63" s="5"/>
    </row>
    <row r="64" spans="2:7" ht="16.2" hidden="1" outlineLevel="1" thickBot="1">
      <c r="B64" s="6" t="s">
        <v>547</v>
      </c>
      <c r="C64" s="6">
        <v>41</v>
      </c>
      <c r="D64" s="6">
        <v>2601.6190476190468</v>
      </c>
      <c r="E64" s="6"/>
      <c r="F64" s="6"/>
      <c r="G64" s="6"/>
    </row>
    <row r="65" spans="2:10" ht="16.2" hidden="1" outlineLevel="1" thickBot="1"/>
    <row r="66" spans="2:10" hidden="1" outlineLevel="1">
      <c r="B66" s="7"/>
      <c r="C66" s="7" t="s">
        <v>554</v>
      </c>
      <c r="D66" s="7" t="s">
        <v>542</v>
      </c>
      <c r="E66" s="7" t="s">
        <v>555</v>
      </c>
      <c r="F66" s="7" t="s">
        <v>556</v>
      </c>
      <c r="G66" s="7" t="s">
        <v>557</v>
      </c>
      <c r="H66" s="7" t="s">
        <v>558</v>
      </c>
      <c r="I66" s="7" t="s">
        <v>559</v>
      </c>
      <c r="J66" s="7" t="s">
        <v>560</v>
      </c>
    </row>
    <row r="67" spans="2:10" hidden="1" outlineLevel="1">
      <c r="B67" s="5" t="s">
        <v>548</v>
      </c>
      <c r="C67" s="5">
        <v>6.2727668995261379</v>
      </c>
      <c r="D67" s="5">
        <v>2.3116318814550958</v>
      </c>
      <c r="E67" s="5">
        <v>2.7135665284117985</v>
      </c>
      <c r="F67" s="5">
        <v>9.8580562786731926E-3</v>
      </c>
      <c r="G67" s="5">
        <v>1.5970500824394245</v>
      </c>
      <c r="H67" s="5">
        <v>10.948483716612852</v>
      </c>
      <c r="I67" s="5">
        <v>1.5970500824394245</v>
      </c>
      <c r="J67" s="5">
        <v>10.948483716612852</v>
      </c>
    </row>
    <row r="68" spans="2:10" hidden="1" outlineLevel="1">
      <c r="B68" s="5" t="s">
        <v>1</v>
      </c>
      <c r="C68" s="5">
        <v>-3.0814873143227183E-2</v>
      </c>
      <c r="D68" s="5">
        <v>3.6073571176907751E-2</v>
      </c>
      <c r="E68" s="5">
        <v>-0.85422297094203725</v>
      </c>
      <c r="F68" s="5">
        <v>0.39819830074735907</v>
      </c>
      <c r="G68" s="5">
        <v>-0.10378055801605826</v>
      </c>
      <c r="H68" s="5">
        <v>4.2150811729603888E-2</v>
      </c>
      <c r="I68" s="5">
        <v>-0.10378055801605826</v>
      </c>
      <c r="J68" s="5">
        <v>4.2150811729603888E-2</v>
      </c>
    </row>
    <row r="69" spans="2:10" ht="16.2" hidden="1" outlineLevel="1" thickBot="1">
      <c r="B69" s="20" t="s">
        <v>5</v>
      </c>
      <c r="C69" s="6">
        <v>8.5647177643237199E-4</v>
      </c>
      <c r="D69" s="6">
        <v>2.4795533925632974E-4</v>
      </c>
      <c r="E69" s="6">
        <v>3.4541372611741741</v>
      </c>
      <c r="F69" s="6">
        <v>1.3448582394908239E-3</v>
      </c>
      <c r="G69" s="6">
        <v>3.5493476314395959E-4</v>
      </c>
      <c r="H69" s="6">
        <v>1.3580087897207844E-3</v>
      </c>
      <c r="I69" s="6">
        <v>3.5493476314395959E-4</v>
      </c>
      <c r="J69" s="6">
        <v>1.3580087897207844E-3</v>
      </c>
    </row>
    <row r="70" spans="2:10" collapsed="1"/>
    <row r="72" spans="2:10">
      <c r="B72" t="s">
        <v>537</v>
      </c>
      <c r="C72" s="19" t="s">
        <v>574</v>
      </c>
      <c r="D72" s="10">
        <f>C76</f>
        <v>0.29479563608049042</v>
      </c>
    </row>
    <row r="73" spans="2:10" ht="16.2" hidden="1" outlineLevel="1" thickBot="1"/>
    <row r="74" spans="2:10" hidden="1" outlineLevel="1">
      <c r="B74" s="8" t="s">
        <v>538</v>
      </c>
      <c r="C74" s="8"/>
    </row>
    <row r="75" spans="2:10" hidden="1" outlineLevel="1">
      <c r="B75" s="5" t="s">
        <v>539</v>
      </c>
      <c r="C75" s="5">
        <v>0.54295085972902779</v>
      </c>
    </row>
    <row r="76" spans="2:10" hidden="1" outlineLevel="1">
      <c r="B76" s="5" t="s">
        <v>540</v>
      </c>
      <c r="C76" s="21">
        <v>0.29479563608049042</v>
      </c>
    </row>
    <row r="77" spans="2:10" hidden="1" outlineLevel="1">
      <c r="B77" s="5" t="s">
        <v>541</v>
      </c>
      <c r="C77" s="5">
        <v>0.25863130972564374</v>
      </c>
    </row>
    <row r="78" spans="2:10" hidden="1" outlineLevel="1">
      <c r="B78" s="5" t="s">
        <v>542</v>
      </c>
      <c r="C78" s="5">
        <v>6.8587827013647447</v>
      </c>
    </row>
    <row r="79" spans="2:10" ht="16.2" hidden="1" outlineLevel="1" thickBot="1">
      <c r="B79" s="6" t="s">
        <v>543</v>
      </c>
      <c r="C79" s="6">
        <v>42</v>
      </c>
    </row>
    <row r="80" spans="2:10" hidden="1" outlineLevel="1"/>
    <row r="81" spans="2:10" ht="16.2" hidden="1" outlineLevel="1" thickBot="1">
      <c r="B81" t="s">
        <v>544</v>
      </c>
    </row>
    <row r="82" spans="2:10" hidden="1" outlineLevel="1">
      <c r="B82" s="7"/>
      <c r="C82" s="7" t="s">
        <v>549</v>
      </c>
      <c r="D82" s="7" t="s">
        <v>550</v>
      </c>
      <c r="E82" s="7" t="s">
        <v>551</v>
      </c>
      <c r="F82" s="7" t="s">
        <v>552</v>
      </c>
      <c r="G82" s="7" t="s">
        <v>553</v>
      </c>
    </row>
    <row r="83" spans="2:10" hidden="1" outlineLevel="1">
      <c r="B83" s="5" t="s">
        <v>545</v>
      </c>
      <c r="C83" s="5">
        <v>2</v>
      </c>
      <c r="D83" s="5">
        <v>766.9459419819766</v>
      </c>
      <c r="E83" s="5">
        <v>383.4729709909883</v>
      </c>
      <c r="F83" s="5">
        <v>8.1515588922613151</v>
      </c>
      <c r="G83" s="5">
        <v>1.1019003648193141E-3</v>
      </c>
    </row>
    <row r="84" spans="2:10" hidden="1" outlineLevel="1">
      <c r="B84" s="5" t="s">
        <v>546</v>
      </c>
      <c r="C84" s="5">
        <v>39</v>
      </c>
      <c r="D84" s="5">
        <v>1834.6731056370702</v>
      </c>
      <c r="E84" s="5">
        <v>47.042900144540262</v>
      </c>
      <c r="F84" s="5"/>
      <c r="G84" s="5"/>
    </row>
    <row r="85" spans="2:10" ht="16.2" hidden="1" outlineLevel="1" thickBot="1">
      <c r="B85" s="6" t="s">
        <v>547</v>
      </c>
      <c r="C85" s="6">
        <v>41</v>
      </c>
      <c r="D85" s="6">
        <v>2601.6190476190468</v>
      </c>
      <c r="E85" s="6"/>
      <c r="F85" s="6"/>
      <c r="G85" s="6"/>
    </row>
    <row r="86" spans="2:10" ht="16.2" hidden="1" outlineLevel="1" thickBot="1"/>
    <row r="87" spans="2:10" hidden="1" outlineLevel="1">
      <c r="B87" s="7"/>
      <c r="C87" s="7" t="s">
        <v>554</v>
      </c>
      <c r="D87" s="7" t="s">
        <v>542</v>
      </c>
      <c r="E87" s="7" t="s">
        <v>555</v>
      </c>
      <c r="F87" s="7" t="s">
        <v>556</v>
      </c>
      <c r="G87" s="7" t="s">
        <v>557</v>
      </c>
      <c r="H87" s="7" t="s">
        <v>558</v>
      </c>
      <c r="I87" s="7" t="s">
        <v>559</v>
      </c>
      <c r="J87" s="7" t="s">
        <v>560</v>
      </c>
    </row>
    <row r="88" spans="2:10" hidden="1" outlineLevel="1">
      <c r="B88" s="5" t="s">
        <v>548</v>
      </c>
      <c r="C88" s="5">
        <v>5.6540442973349734</v>
      </c>
      <c r="D88" s="5">
        <v>1.4804226533228497</v>
      </c>
      <c r="E88" s="5">
        <v>3.8192095241479276</v>
      </c>
      <c r="F88" s="5">
        <v>4.6827275242216265E-4</v>
      </c>
      <c r="G88" s="5">
        <v>2.6596068386421177</v>
      </c>
      <c r="H88" s="5">
        <v>8.6484817560278291</v>
      </c>
      <c r="I88" s="5">
        <v>2.6596068386421177</v>
      </c>
      <c r="J88" s="5">
        <v>8.6484817560278291</v>
      </c>
    </row>
    <row r="89" spans="2:10" hidden="1" outlineLevel="1">
      <c r="B89" s="5" t="s">
        <v>2</v>
      </c>
      <c r="C89" s="5">
        <v>-6.7334527801668025E-8</v>
      </c>
      <c r="D89" s="5">
        <v>5.2291222119935683E-8</v>
      </c>
      <c r="E89" s="5">
        <v>-1.2876831917836775</v>
      </c>
      <c r="F89" s="5">
        <v>0.20544515517753789</v>
      </c>
      <c r="G89" s="5">
        <v>-1.731035079812873E-7</v>
      </c>
      <c r="H89" s="5">
        <v>3.8434452377951233E-8</v>
      </c>
      <c r="I89" s="5">
        <v>-1.731035079812873E-7</v>
      </c>
      <c r="J89" s="5">
        <v>3.8434452377951233E-8</v>
      </c>
    </row>
    <row r="90" spans="2:10" ht="16.2" hidden="1" outlineLevel="1" thickBot="1">
      <c r="B90" s="6" t="s">
        <v>5</v>
      </c>
      <c r="C90" s="6">
        <v>9.6138280303873338E-4</v>
      </c>
      <c r="D90" s="6">
        <v>2.4097072612673271E-4</v>
      </c>
      <c r="E90" s="6">
        <v>3.9896248747373462</v>
      </c>
      <c r="F90" s="6">
        <v>2.8248232175205932E-4</v>
      </c>
      <c r="G90" s="6">
        <v>4.7397350330752639E-4</v>
      </c>
      <c r="H90" s="6">
        <v>1.4487921027699403E-3</v>
      </c>
      <c r="I90" s="6">
        <v>4.7397350330752639E-4</v>
      </c>
      <c r="J90" s="6">
        <v>1.4487921027699403E-3</v>
      </c>
    </row>
    <row r="91" spans="2:10" collapsed="1"/>
    <row r="93" spans="2:10">
      <c r="B93" t="s">
        <v>537</v>
      </c>
      <c r="C93" s="19" t="s">
        <v>575</v>
      </c>
      <c r="D93" s="10">
        <f>C97</f>
        <v>0.27656260845126474</v>
      </c>
    </row>
    <row r="94" spans="2:10" ht="16.2" hidden="1" outlineLevel="1" thickBot="1"/>
    <row r="95" spans="2:10" hidden="1" outlineLevel="1">
      <c r="B95" s="8" t="s">
        <v>538</v>
      </c>
      <c r="C95" s="8"/>
    </row>
    <row r="96" spans="2:10" hidden="1" outlineLevel="1">
      <c r="B96" s="5" t="s">
        <v>539</v>
      </c>
      <c r="C96" s="5">
        <v>0.52589220231076328</v>
      </c>
    </row>
    <row r="97" spans="2:10" hidden="1" outlineLevel="1">
      <c r="B97" s="5" t="s">
        <v>540</v>
      </c>
      <c r="C97" s="21">
        <v>0.27656260845126474</v>
      </c>
    </row>
    <row r="98" spans="2:10" hidden="1" outlineLevel="1">
      <c r="B98" s="5" t="s">
        <v>541</v>
      </c>
      <c r="C98" s="5">
        <v>0.23946325503850907</v>
      </c>
    </row>
    <row r="99" spans="2:10" hidden="1" outlineLevel="1">
      <c r="B99" s="5" t="s">
        <v>542</v>
      </c>
      <c r="C99" s="5">
        <v>6.9468836355943013</v>
      </c>
    </row>
    <row r="100" spans="2:10" ht="16.2" hidden="1" outlineLevel="1" thickBot="1">
      <c r="B100" s="6" t="s">
        <v>543</v>
      </c>
      <c r="C100" s="6">
        <v>42</v>
      </c>
    </row>
    <row r="101" spans="2:10" hidden="1" outlineLevel="1"/>
    <row r="102" spans="2:10" ht="16.2" hidden="1" outlineLevel="1" thickBot="1">
      <c r="B102" t="s">
        <v>544</v>
      </c>
    </row>
    <row r="103" spans="2:10" hidden="1" outlineLevel="1">
      <c r="B103" s="7"/>
      <c r="C103" s="7" t="s">
        <v>549</v>
      </c>
      <c r="D103" s="7" t="s">
        <v>550</v>
      </c>
      <c r="E103" s="7" t="s">
        <v>551</v>
      </c>
      <c r="F103" s="7" t="s">
        <v>552</v>
      </c>
      <c r="G103" s="7" t="s">
        <v>553</v>
      </c>
    </row>
    <row r="104" spans="2:10" hidden="1" outlineLevel="1">
      <c r="B104" s="5" t="s">
        <v>545</v>
      </c>
      <c r="C104" s="5">
        <v>2</v>
      </c>
      <c r="D104" s="5">
        <v>719.51055000601878</v>
      </c>
      <c r="E104" s="5">
        <v>359.75527500300939</v>
      </c>
      <c r="F104" s="5">
        <v>7.454647669308863</v>
      </c>
      <c r="G104" s="5">
        <v>1.8126692297041561E-3</v>
      </c>
    </row>
    <row r="105" spans="2:10" hidden="1" outlineLevel="1">
      <c r="B105" s="5" t="s">
        <v>546</v>
      </c>
      <c r="C105" s="5">
        <v>39</v>
      </c>
      <c r="D105" s="5">
        <v>1882.108497613028</v>
      </c>
      <c r="E105" s="5">
        <v>48.259192246487899</v>
      </c>
      <c r="F105" s="5"/>
      <c r="G105" s="5"/>
    </row>
    <row r="106" spans="2:10" ht="16.2" hidden="1" outlineLevel="1" thickBot="1">
      <c r="B106" s="6" t="s">
        <v>547</v>
      </c>
      <c r="C106" s="6">
        <v>41</v>
      </c>
      <c r="D106" s="6">
        <v>2601.6190476190468</v>
      </c>
      <c r="E106" s="6"/>
      <c r="F106" s="6"/>
      <c r="G106" s="6"/>
    </row>
    <row r="107" spans="2:10" ht="16.2" hidden="1" outlineLevel="1" thickBot="1"/>
    <row r="108" spans="2:10" hidden="1" outlineLevel="1">
      <c r="B108" s="7"/>
      <c r="C108" s="7" t="s">
        <v>554</v>
      </c>
      <c r="D108" s="7" t="s">
        <v>542</v>
      </c>
      <c r="E108" s="7" t="s">
        <v>555</v>
      </c>
      <c r="F108" s="7" t="s">
        <v>556</v>
      </c>
      <c r="G108" s="7" t="s">
        <v>557</v>
      </c>
      <c r="H108" s="7" t="s">
        <v>558</v>
      </c>
      <c r="I108" s="7" t="s">
        <v>559</v>
      </c>
      <c r="J108" s="7" t="s">
        <v>560</v>
      </c>
    </row>
    <row r="109" spans="2:10" hidden="1" outlineLevel="1">
      <c r="B109" s="5" t="s">
        <v>548</v>
      </c>
      <c r="C109" s="5">
        <v>5.3539386480458706</v>
      </c>
      <c r="D109" s="5">
        <v>1.5629184769660835</v>
      </c>
      <c r="E109" s="5">
        <v>3.4256032716683116</v>
      </c>
      <c r="F109" s="5">
        <v>1.4578503124654254E-3</v>
      </c>
      <c r="G109" s="5">
        <v>2.1926376359288922</v>
      </c>
      <c r="H109" s="5">
        <v>8.5152396601628482</v>
      </c>
      <c r="I109" s="5">
        <v>2.1926376359288922</v>
      </c>
      <c r="J109" s="5">
        <v>8.5152396601628482</v>
      </c>
    </row>
    <row r="110" spans="2:10" hidden="1" outlineLevel="1">
      <c r="B110" s="5" t="s">
        <v>5</v>
      </c>
      <c r="C110" s="5">
        <v>9.2710772176683482E-4</v>
      </c>
      <c r="D110" s="5">
        <v>2.4163434434828178E-4</v>
      </c>
      <c r="E110" s="5">
        <v>3.8368209795149815</v>
      </c>
      <c r="F110" s="5">
        <v>4.4459753533273612E-4</v>
      </c>
      <c r="G110" s="5">
        <v>4.3835612748452954E-4</v>
      </c>
      <c r="H110" s="5">
        <v>1.4158593160491402E-3</v>
      </c>
      <c r="I110" s="5">
        <v>4.3835612748452954E-4</v>
      </c>
      <c r="J110" s="5">
        <v>1.4158593160491402E-3</v>
      </c>
    </row>
    <row r="111" spans="2:10" ht="16.2" hidden="1" outlineLevel="1" thickBot="1">
      <c r="B111" s="6" t="s">
        <v>3</v>
      </c>
      <c r="C111" s="6">
        <v>-3.5533644207716101E-8</v>
      </c>
      <c r="D111" s="6">
        <v>4.4647585750175776E-8</v>
      </c>
      <c r="E111" s="6">
        <v>-0.79586933113345792</v>
      </c>
      <c r="F111" s="6">
        <v>0.43092576855758935</v>
      </c>
      <c r="G111" s="6">
        <v>-1.2584191050615927E-7</v>
      </c>
      <c r="H111" s="6">
        <v>5.4774622090727053E-8</v>
      </c>
      <c r="I111" s="6">
        <v>-1.2584191050615927E-7</v>
      </c>
      <c r="J111" s="6">
        <v>5.4774622090727053E-8</v>
      </c>
    </row>
    <row r="112" spans="2:10" collapsed="1"/>
    <row r="114" spans="2:7">
      <c r="B114" t="s">
        <v>537</v>
      </c>
      <c r="C114" s="19" t="s">
        <v>576</v>
      </c>
      <c r="D114" s="10">
        <f>C118</f>
        <v>0.27661342563644215</v>
      </c>
    </row>
    <row r="115" spans="2:7" ht="16.2" hidden="1" outlineLevel="1" thickBot="1"/>
    <row r="116" spans="2:7" hidden="1" outlineLevel="1">
      <c r="B116" s="8" t="s">
        <v>538</v>
      </c>
      <c r="C116" s="8"/>
    </row>
    <row r="117" spans="2:7" hidden="1" outlineLevel="1">
      <c r="B117" s="5" t="s">
        <v>539</v>
      </c>
      <c r="C117" s="5">
        <v>0.52594051530229358</v>
      </c>
    </row>
    <row r="118" spans="2:7" hidden="1" outlineLevel="1">
      <c r="B118" s="5" t="s">
        <v>540</v>
      </c>
      <c r="C118" s="21">
        <v>0.27661342563644215</v>
      </c>
    </row>
    <row r="119" spans="2:7" hidden="1" outlineLevel="1">
      <c r="B119" s="5" t="s">
        <v>541</v>
      </c>
      <c r="C119" s="5">
        <v>0.23951667823318276</v>
      </c>
    </row>
    <row r="120" spans="2:7" hidden="1" outlineLevel="1">
      <c r="B120" s="5" t="s">
        <v>542</v>
      </c>
      <c r="C120" s="5">
        <v>6.9466396426269306</v>
      </c>
    </row>
    <row r="121" spans="2:7" ht="16.2" hidden="1" outlineLevel="1" thickBot="1">
      <c r="B121" s="6" t="s">
        <v>543</v>
      </c>
      <c r="C121" s="6">
        <v>42</v>
      </c>
    </row>
    <row r="122" spans="2:7" hidden="1" outlineLevel="1"/>
    <row r="123" spans="2:7" ht="16.2" hidden="1" outlineLevel="1" thickBot="1">
      <c r="B123" t="s">
        <v>544</v>
      </c>
    </row>
    <row r="124" spans="2:7" hidden="1" outlineLevel="1">
      <c r="B124" s="7"/>
      <c r="C124" s="7" t="s">
        <v>549</v>
      </c>
      <c r="D124" s="7" t="s">
        <v>550</v>
      </c>
      <c r="E124" s="7" t="s">
        <v>551</v>
      </c>
      <c r="F124" s="7" t="s">
        <v>552</v>
      </c>
      <c r="G124" s="7" t="s">
        <v>553</v>
      </c>
    </row>
    <row r="125" spans="2:7" hidden="1" outlineLevel="1">
      <c r="B125" s="5" t="s">
        <v>545</v>
      </c>
      <c r="C125" s="5">
        <v>2</v>
      </c>
      <c r="D125" s="5">
        <v>719.6427569629227</v>
      </c>
      <c r="E125" s="5">
        <v>359.82137848146135</v>
      </c>
      <c r="F125" s="5">
        <v>7.4565412064168859</v>
      </c>
      <c r="G125" s="5">
        <v>1.8101879217647724E-3</v>
      </c>
    </row>
    <row r="126" spans="2:7" hidden="1" outlineLevel="1">
      <c r="B126" s="5" t="s">
        <v>546</v>
      </c>
      <c r="C126" s="5">
        <v>39</v>
      </c>
      <c r="D126" s="5">
        <v>1881.9762906561241</v>
      </c>
      <c r="E126" s="5">
        <v>48.255802324516004</v>
      </c>
      <c r="F126" s="5"/>
      <c r="G126" s="5"/>
    </row>
    <row r="127" spans="2:7" ht="16.2" hidden="1" outlineLevel="1" thickBot="1">
      <c r="B127" s="6" t="s">
        <v>547</v>
      </c>
      <c r="C127" s="6">
        <v>41</v>
      </c>
      <c r="D127" s="6">
        <v>2601.6190476190468</v>
      </c>
      <c r="E127" s="6"/>
      <c r="F127" s="6"/>
      <c r="G127" s="6"/>
    </row>
    <row r="128" spans="2:7" ht="16.2" hidden="1" outlineLevel="1" thickBot="1"/>
    <row r="129" spans="2:10" hidden="1" outlineLevel="1">
      <c r="B129" s="7"/>
      <c r="C129" s="7" t="s">
        <v>554</v>
      </c>
      <c r="D129" s="7" t="s">
        <v>542</v>
      </c>
      <c r="E129" s="7" t="s">
        <v>555</v>
      </c>
      <c r="F129" s="7" t="s">
        <v>556</v>
      </c>
      <c r="G129" s="7" t="s">
        <v>557</v>
      </c>
      <c r="H129" s="7" t="s">
        <v>558</v>
      </c>
      <c r="I129" s="7" t="s">
        <v>559</v>
      </c>
      <c r="J129" s="7" t="s">
        <v>560</v>
      </c>
    </row>
    <row r="130" spans="2:10" hidden="1" outlineLevel="1">
      <c r="B130" s="5" t="s">
        <v>548</v>
      </c>
      <c r="C130" s="5">
        <v>5.9848592405361947</v>
      </c>
      <c r="D130" s="5">
        <v>2.1285416823269117</v>
      </c>
      <c r="E130" s="5">
        <v>2.8117181308817853</v>
      </c>
      <c r="F130" s="5">
        <v>7.6727769980766362E-3</v>
      </c>
      <c r="G130" s="5">
        <v>1.6794773067737818</v>
      </c>
      <c r="H130" s="5">
        <v>10.290241174298608</v>
      </c>
      <c r="I130" s="5">
        <v>1.6794773067737818</v>
      </c>
      <c r="J130" s="5">
        <v>10.290241174298608</v>
      </c>
    </row>
    <row r="131" spans="2:10" hidden="1" outlineLevel="1">
      <c r="B131" s="22" t="s">
        <v>4</v>
      </c>
      <c r="C131" s="5">
        <v>-2.9999698712968961</v>
      </c>
      <c r="D131" s="5">
        <v>3.7611679194350303</v>
      </c>
      <c r="E131" s="5">
        <v>-0.7976165743079946</v>
      </c>
      <c r="F131" s="5">
        <v>0.42992284316451268</v>
      </c>
      <c r="G131" s="5">
        <v>-10.607650070671681</v>
      </c>
      <c r="H131" s="5">
        <v>4.6077103280778902</v>
      </c>
      <c r="I131" s="5">
        <v>-10.607650070671681</v>
      </c>
      <c r="J131" s="5">
        <v>4.6077103280778902</v>
      </c>
    </row>
    <row r="132" spans="2:10" ht="16.2" hidden="1" outlineLevel="1" thickBot="1">
      <c r="B132" s="20" t="s">
        <v>5</v>
      </c>
      <c r="C132" s="6">
        <v>9.0132464419769574E-4</v>
      </c>
      <c r="D132" s="6">
        <v>2.40720628590226E-4</v>
      </c>
      <c r="E132" s="6">
        <v>3.7442767139496089</v>
      </c>
      <c r="F132" s="6">
        <v>5.8337966610034044E-4</v>
      </c>
      <c r="G132" s="6">
        <v>4.1442121448270443E-4</v>
      </c>
      <c r="H132" s="6">
        <v>1.388228073912687E-3</v>
      </c>
      <c r="I132" s="6">
        <v>4.1442121448270443E-4</v>
      </c>
      <c r="J132" s="6">
        <v>1.388228073912687E-3</v>
      </c>
    </row>
    <row r="133" spans="2:10" collapsed="1"/>
    <row r="135" spans="2:10">
      <c r="B135" t="s">
        <v>537</v>
      </c>
      <c r="C135" s="19" t="s">
        <v>577</v>
      </c>
      <c r="D135" s="15">
        <f>C139</f>
        <v>0.302891611715981</v>
      </c>
    </row>
    <row r="136" spans="2:10" ht="16.2" outlineLevel="1" thickBot="1"/>
    <row r="137" spans="2:10" outlineLevel="1">
      <c r="B137" s="8" t="s">
        <v>538</v>
      </c>
      <c r="C137" s="8"/>
    </row>
    <row r="138" spans="2:10" outlineLevel="1">
      <c r="B138" s="5" t="s">
        <v>539</v>
      </c>
      <c r="C138" s="5">
        <v>0.55035589550397401</v>
      </c>
    </row>
    <row r="139" spans="2:10" outlineLevel="1">
      <c r="B139" s="5" t="s">
        <v>540</v>
      </c>
      <c r="C139" s="21">
        <v>0.302891611715981</v>
      </c>
    </row>
    <row r="140" spans="2:10" outlineLevel="1">
      <c r="B140" s="5" t="s">
        <v>541</v>
      </c>
      <c r="C140" s="5">
        <v>0.26714246359885196</v>
      </c>
    </row>
    <row r="141" spans="2:10" outlineLevel="1">
      <c r="B141" s="5" t="s">
        <v>542</v>
      </c>
      <c r="C141" s="5">
        <v>6.8192985224903389</v>
      </c>
    </row>
    <row r="142" spans="2:10" ht="16.2" outlineLevel="1" thickBot="1">
      <c r="B142" s="6" t="s">
        <v>543</v>
      </c>
      <c r="C142" s="6">
        <v>42</v>
      </c>
    </row>
    <row r="143" spans="2:10" outlineLevel="1"/>
    <row r="144" spans="2:10" ht="16.2" outlineLevel="1" thickBot="1">
      <c r="B144" t="s">
        <v>544</v>
      </c>
    </row>
    <row r="145" spans="2:10" outlineLevel="1">
      <c r="B145" s="7"/>
      <c r="C145" s="7" t="s">
        <v>549</v>
      </c>
      <c r="D145" s="7" t="s">
        <v>550</v>
      </c>
      <c r="E145" s="7" t="s">
        <v>551</v>
      </c>
      <c r="F145" s="7" t="s">
        <v>552</v>
      </c>
      <c r="G145" s="7" t="s">
        <v>553</v>
      </c>
    </row>
    <row r="146" spans="2:10" outlineLevel="1">
      <c r="B146" s="5" t="s">
        <v>545</v>
      </c>
      <c r="C146" s="5">
        <v>2</v>
      </c>
      <c r="D146" s="5">
        <v>788.00858640432898</v>
      </c>
      <c r="E146" s="5">
        <v>394.00429320216449</v>
      </c>
      <c r="F146" s="5">
        <v>8.4726945303306653</v>
      </c>
      <c r="G146" s="5">
        <v>8.7974340148628258E-4</v>
      </c>
    </row>
    <row r="147" spans="2:10" outlineLevel="1">
      <c r="B147" s="5" t="s">
        <v>546</v>
      </c>
      <c r="C147" s="5">
        <v>39</v>
      </c>
      <c r="D147" s="5">
        <v>1813.6104612147178</v>
      </c>
      <c r="E147" s="5">
        <v>46.502832338838921</v>
      </c>
      <c r="F147" s="5"/>
      <c r="G147" s="5"/>
    </row>
    <row r="148" spans="2:10" ht="16.2" outlineLevel="1" thickBot="1">
      <c r="B148" s="6" t="s">
        <v>547</v>
      </c>
      <c r="C148" s="6">
        <v>41</v>
      </c>
      <c r="D148" s="6">
        <v>2601.6190476190468</v>
      </c>
      <c r="E148" s="6"/>
      <c r="F148" s="6"/>
      <c r="G148" s="6"/>
    </row>
    <row r="149" spans="2:10" ht="16.2" outlineLevel="1" thickBot="1"/>
    <row r="150" spans="2:10" outlineLevel="1">
      <c r="B150" s="7"/>
      <c r="C150" s="7" t="s">
        <v>554</v>
      </c>
      <c r="D150" s="7" t="s">
        <v>542</v>
      </c>
      <c r="E150" s="7" t="s">
        <v>555</v>
      </c>
      <c r="F150" s="7" t="s">
        <v>556</v>
      </c>
      <c r="G150" s="7" t="s">
        <v>557</v>
      </c>
      <c r="H150" s="7" t="s">
        <v>558</v>
      </c>
      <c r="I150" s="7" t="s">
        <v>559</v>
      </c>
      <c r="J150" s="7" t="s">
        <v>560</v>
      </c>
    </row>
    <row r="151" spans="2:10" outlineLevel="1">
      <c r="B151" s="5" t="s">
        <v>548</v>
      </c>
      <c r="C151" s="23">
        <v>6.0411652549813342</v>
      </c>
      <c r="D151" s="5">
        <v>1.5740557060446294</v>
      </c>
      <c r="E151" s="5">
        <v>3.8379615357844572</v>
      </c>
      <c r="F151" s="5">
        <v>4.4310493146505411E-4</v>
      </c>
      <c r="G151" s="5">
        <v>2.8573370707328114</v>
      </c>
      <c r="H151" s="5">
        <v>9.2249934392298574</v>
      </c>
      <c r="I151" s="5">
        <v>2.8573370707328114</v>
      </c>
      <c r="J151" s="5">
        <v>9.2249934392298574</v>
      </c>
    </row>
    <row r="152" spans="2:10" outlineLevel="1">
      <c r="B152" s="22" t="s">
        <v>5</v>
      </c>
      <c r="C152" s="23">
        <v>9.1406933739900304E-4</v>
      </c>
      <c r="D152" s="5">
        <v>2.3615298013814908E-4</v>
      </c>
      <c r="E152" s="5">
        <v>3.8706661117055292</v>
      </c>
      <c r="F152" s="5">
        <v>4.0231339257270092E-4</v>
      </c>
      <c r="G152" s="5">
        <v>4.3640484873394726E-4</v>
      </c>
      <c r="H152" s="5">
        <v>1.3917338260640579E-3</v>
      </c>
      <c r="I152" s="5">
        <v>4.3640484873394726E-4</v>
      </c>
      <c r="J152" s="5">
        <v>1.3917338260640579E-3</v>
      </c>
    </row>
    <row r="153" spans="2:10" ht="16.2" outlineLevel="1" thickBot="1">
      <c r="B153" s="20" t="s">
        <v>11</v>
      </c>
      <c r="C153" s="24">
        <v>-21.585257843152931</v>
      </c>
      <c r="D153" s="6">
        <v>14.788873020348996</v>
      </c>
      <c r="E153" s="6">
        <v>-1.4595606990101502</v>
      </c>
      <c r="F153" s="6">
        <v>0.15241942125145444</v>
      </c>
      <c r="G153" s="6">
        <v>-51.498577018989451</v>
      </c>
      <c r="H153" s="6">
        <v>8.3280613326835891</v>
      </c>
      <c r="I153" s="6">
        <v>-51.498577018989451</v>
      </c>
      <c r="J153" s="6">
        <v>8.3280613326835891</v>
      </c>
    </row>
    <row r="156" spans="2:10">
      <c r="B156" t="s">
        <v>578</v>
      </c>
      <c r="D156" t="s">
        <v>577</v>
      </c>
    </row>
    <row r="157" spans="2:10">
      <c r="C157" s="16" t="s">
        <v>581</v>
      </c>
    </row>
    <row r="158" spans="2:10">
      <c r="B158" t="s">
        <v>579</v>
      </c>
      <c r="C158" s="16"/>
    </row>
    <row r="159" spans="2:10">
      <c r="C159" s="16" t="s">
        <v>582</v>
      </c>
    </row>
    <row r="160" spans="2:10">
      <c r="C160" s="16" t="s">
        <v>583</v>
      </c>
    </row>
    <row r="161" spans="2:5">
      <c r="B161" t="s">
        <v>580</v>
      </c>
    </row>
    <row r="162" spans="2:5">
      <c r="C162" s="9" t="s">
        <v>584</v>
      </c>
    </row>
    <row r="163" spans="2:5">
      <c r="C163" s="9" t="s">
        <v>585</v>
      </c>
    </row>
    <row r="164" spans="2:5">
      <c r="C164" s="9" t="s">
        <v>586</v>
      </c>
    </row>
    <row r="168" spans="2:5">
      <c r="B168" s="17" t="s">
        <v>587</v>
      </c>
    </row>
    <row r="169" spans="2:5">
      <c r="C169" s="9" t="s">
        <v>588</v>
      </c>
      <c r="D169" s="9" t="s">
        <v>589</v>
      </c>
      <c r="E169">
        <v>220</v>
      </c>
    </row>
    <row r="170" spans="2:5">
      <c r="D170" s="9" t="s">
        <v>590</v>
      </c>
      <c r="E170" s="25">
        <v>0.2</v>
      </c>
    </row>
    <row r="171" spans="2:5">
      <c r="C171" s="9" t="s">
        <v>591</v>
      </c>
      <c r="D171" s="14">
        <f>C151+C152*E169+C153*E170</f>
        <v>1.9252089405785284</v>
      </c>
      <c r="E171" s="9" t="s">
        <v>592</v>
      </c>
    </row>
    <row r="172" spans="2:5">
      <c r="C172" s="9" t="s">
        <v>593</v>
      </c>
    </row>
    <row r="175" spans="2:5">
      <c r="C175" s="9"/>
    </row>
    <row r="176" spans="2:5">
      <c r="C176"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78F34-6078-41AB-B03F-8EB0A2E350E0}">
  <dimension ref="A1:O117"/>
  <sheetViews>
    <sheetView tabSelected="1" zoomScale="70" zoomScaleNormal="70" workbookViewId="0">
      <pane ySplit="1" topLeftCell="A36" activePane="bottomLeft" state="frozen"/>
      <selection pane="bottomLeft" activeCell="E122" sqref="E122"/>
    </sheetView>
  </sheetViews>
  <sheetFormatPr defaultRowHeight="15.6" outlineLevelRow="1"/>
  <cols>
    <col min="1" max="1" width="34.09765625" bestFit="1" customWidth="1"/>
    <col min="2" max="2" width="21.8984375" bestFit="1" customWidth="1"/>
    <col min="3" max="3" width="21.19921875" bestFit="1" customWidth="1"/>
    <col min="4" max="4" width="24.796875" bestFit="1" customWidth="1"/>
    <col min="5" max="5" width="19.3984375" bestFit="1" customWidth="1"/>
    <col min="6" max="6" width="17.3984375" bestFit="1" customWidth="1"/>
    <col min="7" max="7" width="17.3984375" customWidth="1"/>
    <col min="8" max="8" width="18.5" bestFit="1" customWidth="1"/>
    <col min="9" max="9" width="26.59765625" bestFit="1" customWidth="1"/>
    <col min="10" max="10" width="13.69921875" bestFit="1" customWidth="1"/>
    <col min="11" max="11" width="15.796875" customWidth="1"/>
    <col min="12" max="12" width="14.5" customWidth="1"/>
    <col min="13" max="13" width="23.69921875" customWidth="1"/>
    <col min="14" max="14" width="19.3984375" customWidth="1"/>
    <col min="15" max="15" width="23.8984375" bestFit="1" customWidth="1"/>
  </cols>
  <sheetData>
    <row r="1" spans="1:15">
      <c r="A1" t="s">
        <v>0</v>
      </c>
      <c r="B1" t="s">
        <v>1</v>
      </c>
      <c r="C1" t="s">
        <v>2</v>
      </c>
      <c r="D1" t="s">
        <v>3</v>
      </c>
      <c r="E1" t="s">
        <v>4</v>
      </c>
      <c r="F1" t="s">
        <v>5</v>
      </c>
      <c r="G1" s="9" t="s">
        <v>594</v>
      </c>
      <c r="H1" t="s">
        <v>11</v>
      </c>
      <c r="I1" t="s">
        <v>6</v>
      </c>
      <c r="J1" t="s">
        <v>7</v>
      </c>
      <c r="K1" t="s">
        <v>8</v>
      </c>
      <c r="L1" t="s">
        <v>9</v>
      </c>
      <c r="M1" t="s">
        <v>10</v>
      </c>
      <c r="N1" t="s">
        <v>12</v>
      </c>
      <c r="O1" s="9" t="s">
        <v>595</v>
      </c>
    </row>
    <row r="2" spans="1:15">
      <c r="A2" t="s">
        <v>219</v>
      </c>
      <c r="B2">
        <v>66</v>
      </c>
      <c r="C2">
        <v>6443000</v>
      </c>
      <c r="D2">
        <v>6485000</v>
      </c>
      <c r="E2">
        <v>0.64239999999999997</v>
      </c>
      <c r="F2">
        <v>4023</v>
      </c>
      <c r="G2" s="14">
        <f>LOG(data_table5[[#This Row],[NumStores]])</f>
        <v>3.6045500325712614</v>
      </c>
      <c r="H2">
        <v>0.16600000000000001</v>
      </c>
      <c r="I2" t="s">
        <v>223</v>
      </c>
      <c r="J2">
        <v>1</v>
      </c>
      <c r="K2" t="s">
        <v>224</v>
      </c>
      <c r="L2" t="s">
        <v>211</v>
      </c>
      <c r="M2" t="s">
        <v>225</v>
      </c>
      <c r="N2">
        <v>2</v>
      </c>
      <c r="O2" s="11">
        <f>LOG(data_table5[[#This Row],[ExpirationMonth]])</f>
        <v>0.3010299956639812</v>
      </c>
    </row>
    <row r="3" spans="1:15">
      <c r="A3" t="s">
        <v>227</v>
      </c>
      <c r="B3">
        <v>17</v>
      </c>
      <c r="C3">
        <v>26118000</v>
      </c>
      <c r="D3">
        <v>44028000</v>
      </c>
      <c r="E3">
        <v>0.40870000000000001</v>
      </c>
      <c r="F3">
        <v>767</v>
      </c>
      <c r="G3" s="14">
        <f>LOG(data_table5[[#This Row],[NumStores]])</f>
        <v>2.8847953639489812</v>
      </c>
      <c r="H3">
        <v>0.15</v>
      </c>
      <c r="I3" t="s">
        <v>22</v>
      </c>
      <c r="J3">
        <v>1</v>
      </c>
      <c r="K3" t="s">
        <v>231</v>
      </c>
      <c r="L3" t="s">
        <v>232</v>
      </c>
      <c r="M3" t="s">
        <v>233</v>
      </c>
      <c r="N3">
        <v>1</v>
      </c>
      <c r="O3" s="11">
        <f>LOG(data_table5[[#This Row],[ExpirationMonth]])</f>
        <v>0</v>
      </c>
    </row>
    <row r="4" spans="1:15">
      <c r="A4" t="s">
        <v>243</v>
      </c>
      <c r="B4">
        <v>84</v>
      </c>
      <c r="C4">
        <v>4665000</v>
      </c>
      <c r="D4">
        <v>4715000</v>
      </c>
      <c r="E4">
        <v>0.9345</v>
      </c>
      <c r="F4">
        <v>3854</v>
      </c>
      <c r="G4" s="14">
        <f>LOG(data_table5[[#This Row],[NumStores]])</f>
        <v>3.5859117103194342</v>
      </c>
      <c r="H4">
        <v>0.05</v>
      </c>
      <c r="I4" t="s">
        <v>152</v>
      </c>
      <c r="J4">
        <v>1</v>
      </c>
      <c r="K4" t="s">
        <v>247</v>
      </c>
      <c r="L4" t="s">
        <v>211</v>
      </c>
      <c r="M4" t="s">
        <v>248</v>
      </c>
      <c r="N4">
        <v>1</v>
      </c>
      <c r="O4" s="11">
        <f>LOG(data_table5[[#This Row],[ExpirationMonth]])</f>
        <v>0</v>
      </c>
    </row>
    <row r="5" spans="1:15">
      <c r="A5" t="s">
        <v>249</v>
      </c>
      <c r="B5">
        <v>56</v>
      </c>
      <c r="C5">
        <v>7584000</v>
      </c>
      <c r="D5">
        <v>15190000</v>
      </c>
      <c r="E5">
        <v>0.96640000000000004</v>
      </c>
      <c r="F5">
        <v>4802</v>
      </c>
      <c r="G5" s="14">
        <f>LOG(data_table5[[#This Row],[NumStores]])</f>
        <v>3.6814221557210085</v>
      </c>
      <c r="H5">
        <v>0.2</v>
      </c>
      <c r="I5" t="s">
        <v>223</v>
      </c>
      <c r="J5">
        <v>1</v>
      </c>
      <c r="K5" t="s">
        <v>253</v>
      </c>
      <c r="L5" t="s">
        <v>211</v>
      </c>
      <c r="M5" t="s">
        <v>254</v>
      </c>
      <c r="N5">
        <v>3</v>
      </c>
      <c r="O5" s="11">
        <f>LOG(data_table5[[#This Row],[ExpirationMonth]])</f>
        <v>0.47712125471966244</v>
      </c>
    </row>
    <row r="6" spans="1:15">
      <c r="A6" t="s">
        <v>261</v>
      </c>
      <c r="B6">
        <v>12</v>
      </c>
      <c r="C6">
        <v>35766000</v>
      </c>
      <c r="D6">
        <v>42159000</v>
      </c>
      <c r="E6">
        <v>0.36330000000000001</v>
      </c>
      <c r="F6">
        <v>1492</v>
      </c>
      <c r="G6" s="14">
        <f>LOG(data_table5[[#This Row],[NumStores]])</f>
        <v>3.1737688231366499</v>
      </c>
      <c r="H6">
        <v>0.02</v>
      </c>
      <c r="I6" t="s">
        <v>265</v>
      </c>
      <c r="J6">
        <v>1</v>
      </c>
      <c r="K6" t="s">
        <v>266</v>
      </c>
      <c r="L6" t="s">
        <v>211</v>
      </c>
      <c r="M6" t="s">
        <v>267</v>
      </c>
      <c r="N6">
        <v>12</v>
      </c>
      <c r="O6" s="11">
        <f>LOG(data_table5[[#This Row],[ExpirationMonth]])</f>
        <v>1.0791812460476249</v>
      </c>
    </row>
    <row r="7" spans="1:15">
      <c r="A7" t="s">
        <v>268</v>
      </c>
      <c r="B7">
        <v>44</v>
      </c>
      <c r="C7">
        <v>9087000</v>
      </c>
      <c r="D7">
        <v>10205000</v>
      </c>
      <c r="E7">
        <v>0.29499999999999998</v>
      </c>
      <c r="F7">
        <v>684</v>
      </c>
      <c r="G7" s="14">
        <f>LOG(data_table5[[#This Row],[NumStores]])</f>
        <v>2.8350561017201161</v>
      </c>
      <c r="H7">
        <v>1.4999999999999999E-2</v>
      </c>
      <c r="I7" t="s">
        <v>16</v>
      </c>
      <c r="J7">
        <v>1</v>
      </c>
      <c r="K7" t="s">
        <v>272</v>
      </c>
      <c r="L7" t="s">
        <v>232</v>
      </c>
      <c r="M7" t="s">
        <v>273</v>
      </c>
      <c r="N7">
        <v>3</v>
      </c>
      <c r="O7" s="11">
        <f>LOG(data_table5[[#This Row],[ExpirationMonth]])</f>
        <v>0.47712125471966244</v>
      </c>
    </row>
    <row r="8" spans="1:15">
      <c r="A8" t="s">
        <v>275</v>
      </c>
      <c r="B8">
        <v>29</v>
      </c>
      <c r="C8">
        <v>12965000</v>
      </c>
      <c r="D8">
        <v>12965000</v>
      </c>
      <c r="E8">
        <v>0.55720000000000003</v>
      </c>
      <c r="F8">
        <v>201</v>
      </c>
      <c r="G8" s="14">
        <f>LOG(data_table5[[#This Row],[NumStores]])</f>
        <v>2.3031960574204891</v>
      </c>
      <c r="H8">
        <v>0.02</v>
      </c>
      <c r="I8" t="s">
        <v>16</v>
      </c>
      <c r="J8">
        <v>1</v>
      </c>
      <c r="K8" t="s">
        <v>278</v>
      </c>
      <c r="L8" t="s">
        <v>211</v>
      </c>
      <c r="M8" t="s">
        <v>279</v>
      </c>
      <c r="N8">
        <v>6</v>
      </c>
      <c r="O8" s="11">
        <f>LOG(data_table5[[#This Row],[ExpirationMonth]])</f>
        <v>0.77815125038364363</v>
      </c>
    </row>
    <row r="9" spans="1:15">
      <c r="A9" t="s">
        <v>280</v>
      </c>
      <c r="B9">
        <v>92</v>
      </c>
      <c r="C9">
        <v>4084000</v>
      </c>
      <c r="D9">
        <v>4763000</v>
      </c>
      <c r="E9">
        <v>0.33939999999999998</v>
      </c>
      <c r="F9">
        <v>1288</v>
      </c>
      <c r="G9" s="14">
        <f>LOG(data_table5[[#This Row],[NumStores]])</f>
        <v>3.1099158630237933</v>
      </c>
      <c r="H9">
        <v>0.22220000000000001</v>
      </c>
      <c r="I9" t="s">
        <v>63</v>
      </c>
      <c r="J9">
        <v>1</v>
      </c>
      <c r="K9" t="s">
        <v>284</v>
      </c>
      <c r="L9" t="s">
        <v>211</v>
      </c>
      <c r="M9" t="s">
        <v>285</v>
      </c>
      <c r="N9">
        <v>3</v>
      </c>
      <c r="O9" s="11">
        <f>LOG(data_table5[[#This Row],[ExpirationMonth]])</f>
        <v>0.47712125471966244</v>
      </c>
    </row>
    <row r="10" spans="1:15">
      <c r="A10" t="s">
        <v>287</v>
      </c>
      <c r="B10">
        <v>98</v>
      </c>
      <c r="C10">
        <v>3746000</v>
      </c>
      <c r="D10">
        <v>4399000</v>
      </c>
      <c r="E10">
        <v>0.161</v>
      </c>
      <c r="F10">
        <v>1309</v>
      </c>
      <c r="G10" s="14">
        <f>LOG(data_table5[[#This Row],[NumStores]])</f>
        <v>3.1169396465507559</v>
      </c>
      <c r="H10">
        <v>0.1</v>
      </c>
      <c r="I10" t="s">
        <v>63</v>
      </c>
      <c r="J10">
        <v>1</v>
      </c>
      <c r="K10" t="s">
        <v>291</v>
      </c>
      <c r="L10" t="s">
        <v>292</v>
      </c>
      <c r="M10" t="s">
        <v>293</v>
      </c>
      <c r="N10">
        <v>4</v>
      </c>
      <c r="O10" s="11">
        <f>LOG(data_table5[[#This Row],[ExpirationMonth]])</f>
        <v>0.6020599913279624</v>
      </c>
    </row>
    <row r="11" spans="1:15">
      <c r="A11" t="s">
        <v>300</v>
      </c>
      <c r="B11">
        <v>7</v>
      </c>
      <c r="C11">
        <v>65618000</v>
      </c>
      <c r="D11">
        <v>66682000</v>
      </c>
      <c r="E11">
        <v>0.43169999999999997</v>
      </c>
      <c r="F11">
        <v>7621</v>
      </c>
      <c r="G11" s="14">
        <f>LOG(data_table5[[#This Row],[NumStores]])</f>
        <v>3.8820119616266586</v>
      </c>
      <c r="H11">
        <v>0.02</v>
      </c>
      <c r="I11" t="s">
        <v>140</v>
      </c>
      <c r="J11">
        <v>1</v>
      </c>
      <c r="K11" t="s">
        <v>304</v>
      </c>
      <c r="L11" t="s">
        <v>211</v>
      </c>
      <c r="M11" t="s">
        <v>305</v>
      </c>
      <c r="N11">
        <v>2</v>
      </c>
      <c r="O11" s="11">
        <f>LOG(data_table5[[#This Row],[ExpirationMonth]])</f>
        <v>0.3010299956639812</v>
      </c>
    </row>
    <row r="12" spans="1:15">
      <c r="A12" t="s">
        <v>312</v>
      </c>
      <c r="B12">
        <v>69</v>
      </c>
      <c r="C12">
        <v>6212000</v>
      </c>
      <c r="D12">
        <v>6212000</v>
      </c>
      <c r="E12">
        <v>0.15340000000000001</v>
      </c>
      <c r="F12">
        <v>644</v>
      </c>
      <c r="G12" s="14">
        <f>LOG(data_table5[[#This Row],[NumStores]])</f>
        <v>2.808885867359812</v>
      </c>
      <c r="H12">
        <v>3.3000000000000002E-2</v>
      </c>
      <c r="I12" t="s">
        <v>315</v>
      </c>
      <c r="J12">
        <v>1</v>
      </c>
      <c r="K12" t="s">
        <v>316</v>
      </c>
      <c r="L12" t="s">
        <v>211</v>
      </c>
      <c r="M12" t="s">
        <v>317</v>
      </c>
      <c r="N12">
        <v>12</v>
      </c>
      <c r="O12" s="11">
        <f>LOG(data_table5[[#This Row],[ExpirationMonth]])</f>
        <v>1.0791812460476249</v>
      </c>
    </row>
    <row r="13" spans="1:15">
      <c r="A13" t="s">
        <v>319</v>
      </c>
      <c r="B13">
        <v>67</v>
      </c>
      <c r="C13">
        <v>6439000</v>
      </c>
      <c r="D13">
        <v>6439000</v>
      </c>
      <c r="E13">
        <v>0.52800000000000002</v>
      </c>
      <c r="F13">
        <v>296</v>
      </c>
      <c r="G13" s="14">
        <f>LOG(data_table5[[#This Row],[NumStores]])</f>
        <v>2.4712917110589387</v>
      </c>
      <c r="H13">
        <v>1.3299999999999999E-2</v>
      </c>
      <c r="I13" t="s">
        <v>124</v>
      </c>
      <c r="J13">
        <v>1</v>
      </c>
      <c r="K13" t="s">
        <v>322</v>
      </c>
      <c r="L13" t="s">
        <v>211</v>
      </c>
      <c r="M13" t="s">
        <v>323</v>
      </c>
      <c r="N13">
        <v>12</v>
      </c>
      <c r="O13" s="11">
        <f>LOG(data_table5[[#This Row],[ExpirationMonth]])</f>
        <v>1.0791812460476249</v>
      </c>
    </row>
    <row r="14" spans="1:15">
      <c r="A14" t="s">
        <v>338</v>
      </c>
      <c r="B14">
        <v>70</v>
      </c>
      <c r="C14">
        <v>6108000</v>
      </c>
      <c r="D14">
        <v>9040000</v>
      </c>
      <c r="E14">
        <v>0.55759999999999998</v>
      </c>
      <c r="F14">
        <v>4272</v>
      </c>
      <c r="G14" s="14">
        <f>LOG(data_table5[[#This Row],[NumStores]])</f>
        <v>3.6306312440205</v>
      </c>
      <c r="H14">
        <v>0.01</v>
      </c>
      <c r="I14" t="s">
        <v>265</v>
      </c>
      <c r="J14">
        <v>1</v>
      </c>
      <c r="K14" t="s">
        <v>342</v>
      </c>
      <c r="L14" t="s">
        <v>292</v>
      </c>
      <c r="M14" t="s">
        <v>343</v>
      </c>
      <c r="N14">
        <v>12</v>
      </c>
      <c r="O14" s="11">
        <f>LOG(data_table5[[#This Row],[ExpirationMonth]])</f>
        <v>1.0791812460476249</v>
      </c>
    </row>
    <row r="15" spans="1:15">
      <c r="A15" t="s">
        <v>344</v>
      </c>
      <c r="B15">
        <v>30</v>
      </c>
      <c r="C15">
        <v>12872000</v>
      </c>
      <c r="D15">
        <v>16248000</v>
      </c>
      <c r="E15">
        <v>0.22770000000000001</v>
      </c>
      <c r="F15">
        <v>2432</v>
      </c>
      <c r="G15" s="14">
        <f>LOG(data_table5[[#This Row],[NumStores]])</f>
        <v>3.3859635706006972</v>
      </c>
      <c r="H15">
        <v>2.5000000000000001E-2</v>
      </c>
      <c r="I15" t="s">
        <v>152</v>
      </c>
      <c r="J15">
        <v>1</v>
      </c>
      <c r="K15" t="s">
        <v>348</v>
      </c>
      <c r="L15" t="s">
        <v>211</v>
      </c>
      <c r="M15" t="s">
        <v>349</v>
      </c>
      <c r="N15">
        <v>24</v>
      </c>
      <c r="O15" s="11">
        <f>LOG(data_table5[[#This Row],[ExpirationMonth]])</f>
        <v>1.3802112417116059</v>
      </c>
    </row>
    <row r="16" spans="1:15">
      <c r="A16" t="s">
        <v>350</v>
      </c>
      <c r="B16">
        <v>64</v>
      </c>
      <c r="C16">
        <v>6940000</v>
      </c>
      <c r="D16">
        <v>6940000</v>
      </c>
      <c r="E16">
        <v>0.99199999999999999</v>
      </c>
      <c r="F16">
        <v>420</v>
      </c>
      <c r="G16" s="14">
        <f>LOG(data_table5[[#This Row],[NumStores]])</f>
        <v>2.6232492903979003</v>
      </c>
      <c r="H16">
        <v>0.04</v>
      </c>
      <c r="I16" t="s">
        <v>22</v>
      </c>
      <c r="J16">
        <v>1</v>
      </c>
      <c r="K16" t="s">
        <v>272</v>
      </c>
      <c r="L16" t="s">
        <v>232</v>
      </c>
      <c r="M16" t="s">
        <v>353</v>
      </c>
      <c r="N16">
        <v>2</v>
      </c>
      <c r="O16" s="11">
        <f>LOG(data_table5[[#This Row],[ExpirationMonth]])</f>
        <v>0.3010299956639812</v>
      </c>
    </row>
    <row r="17" spans="1:15">
      <c r="A17" t="s">
        <v>354</v>
      </c>
      <c r="B17">
        <v>83</v>
      </c>
      <c r="C17">
        <v>4710000</v>
      </c>
      <c r="D17">
        <v>4710000</v>
      </c>
      <c r="E17">
        <v>0.27239999999999998</v>
      </c>
      <c r="F17">
        <v>216</v>
      </c>
      <c r="G17" s="14">
        <f>LOG(data_table5[[#This Row],[NumStores]])</f>
        <v>2.3344537511509307</v>
      </c>
      <c r="H17">
        <v>0.13300000000000001</v>
      </c>
      <c r="I17" t="s">
        <v>22</v>
      </c>
      <c r="J17">
        <v>1</v>
      </c>
      <c r="K17" t="s">
        <v>357</v>
      </c>
      <c r="M17" t="s">
        <v>358</v>
      </c>
      <c r="N17">
        <v>2</v>
      </c>
      <c r="O17" s="11">
        <f>LOG(data_table5[[#This Row],[ExpirationMonth]])</f>
        <v>0.3010299956639812</v>
      </c>
    </row>
    <row r="18" spans="1:15">
      <c r="A18" t="s">
        <v>360</v>
      </c>
      <c r="B18">
        <v>20</v>
      </c>
      <c r="C18">
        <v>19683000</v>
      </c>
      <c r="D18">
        <v>21000000</v>
      </c>
      <c r="E18">
        <v>9.4899999999999998E-2</v>
      </c>
      <c r="F18">
        <v>311</v>
      </c>
      <c r="G18" s="14">
        <f>LOG(data_table5[[#This Row],[NumStores]])</f>
        <v>2.4927603890268375</v>
      </c>
      <c r="H18">
        <v>1.4999999999999999E-2</v>
      </c>
      <c r="I18" t="s">
        <v>22</v>
      </c>
      <c r="J18">
        <v>1</v>
      </c>
      <c r="K18" t="s">
        <v>364</v>
      </c>
      <c r="L18" t="s">
        <v>211</v>
      </c>
      <c r="M18" t="s">
        <v>365</v>
      </c>
      <c r="N18">
        <v>3</v>
      </c>
      <c r="O18" s="11">
        <f>LOG(data_table5[[#This Row],[ExpirationMonth]])</f>
        <v>0.47712125471966244</v>
      </c>
    </row>
    <row r="19" spans="1:15">
      <c r="A19" t="s">
        <v>366</v>
      </c>
      <c r="B19">
        <v>55</v>
      </c>
      <c r="C19">
        <v>7629000</v>
      </c>
      <c r="D19">
        <v>8859000</v>
      </c>
      <c r="E19">
        <v>1.9900000000000001E-2</v>
      </c>
      <c r="F19">
        <v>235</v>
      </c>
      <c r="G19" s="14">
        <f>LOG(data_table5[[#This Row],[NumStores]])</f>
        <v>2.3710678622717363</v>
      </c>
      <c r="H19">
        <v>0.2</v>
      </c>
      <c r="I19" t="s">
        <v>16</v>
      </c>
      <c r="J19">
        <v>1</v>
      </c>
      <c r="K19" t="s">
        <v>369</v>
      </c>
      <c r="L19" t="s">
        <v>232</v>
      </c>
      <c r="M19" t="s">
        <v>370</v>
      </c>
      <c r="N19">
        <v>1</v>
      </c>
      <c r="O19" s="11">
        <f>LOG(data_table5[[#This Row],[ExpirationMonth]])</f>
        <v>0</v>
      </c>
    </row>
    <row r="20" spans="1:15">
      <c r="A20" t="s">
        <v>371</v>
      </c>
      <c r="B20">
        <v>100</v>
      </c>
      <c r="C20">
        <v>3600000</v>
      </c>
      <c r="D20">
        <v>3600000</v>
      </c>
      <c r="E20">
        <v>0.32829999999999998</v>
      </c>
      <c r="F20">
        <v>203</v>
      </c>
      <c r="G20" s="14">
        <f>LOG(data_table5[[#This Row],[NumStores]])</f>
        <v>2.307496037913213</v>
      </c>
      <c r="H20">
        <v>0.01</v>
      </c>
      <c r="I20" t="s">
        <v>22</v>
      </c>
      <c r="J20">
        <v>1</v>
      </c>
      <c r="K20" t="s">
        <v>374</v>
      </c>
      <c r="L20" t="s">
        <v>232</v>
      </c>
      <c r="M20" t="s">
        <v>375</v>
      </c>
      <c r="N20">
        <v>1</v>
      </c>
      <c r="O20" s="11">
        <f>LOG(data_table5[[#This Row],[ExpirationMonth]])</f>
        <v>0</v>
      </c>
    </row>
    <row r="21" spans="1:15">
      <c r="A21" t="s">
        <v>376</v>
      </c>
      <c r="B21">
        <v>34</v>
      </c>
      <c r="C21">
        <v>11789000</v>
      </c>
      <c r="D21">
        <v>84088000</v>
      </c>
      <c r="E21">
        <v>0.11070000000000001</v>
      </c>
      <c r="F21">
        <v>1087</v>
      </c>
      <c r="G21" s="14">
        <f>LOG(data_table5[[#This Row],[NumStores]])</f>
        <v>3.0362295440862948</v>
      </c>
      <c r="H21">
        <v>0.1</v>
      </c>
      <c r="I21" t="s">
        <v>124</v>
      </c>
      <c r="J21">
        <v>1</v>
      </c>
      <c r="K21" t="s">
        <v>379</v>
      </c>
      <c r="L21" t="s">
        <v>211</v>
      </c>
      <c r="M21" t="s">
        <v>380</v>
      </c>
      <c r="N21">
        <v>12</v>
      </c>
      <c r="O21" s="11">
        <f>LOG(data_table5[[#This Row],[ExpirationMonth]])</f>
        <v>1.0791812460476249</v>
      </c>
    </row>
    <row r="22" spans="1:15">
      <c r="A22" t="s">
        <v>382</v>
      </c>
      <c r="B22">
        <v>22</v>
      </c>
      <c r="C22">
        <v>19031000</v>
      </c>
      <c r="D22">
        <v>19031000</v>
      </c>
      <c r="E22">
        <v>0.81230000000000002</v>
      </c>
      <c r="F22">
        <v>1158</v>
      </c>
      <c r="G22" s="14">
        <f>LOG(data_table5[[#This Row],[NumStores]])</f>
        <v>3.0637085593914173</v>
      </c>
      <c r="H22">
        <v>0.05</v>
      </c>
      <c r="I22" t="s">
        <v>124</v>
      </c>
      <c r="J22">
        <v>1</v>
      </c>
      <c r="K22" t="s">
        <v>385</v>
      </c>
      <c r="L22" t="s">
        <v>211</v>
      </c>
      <c r="M22" t="s">
        <v>386</v>
      </c>
      <c r="N22">
        <v>12</v>
      </c>
      <c r="O22" s="11">
        <f>LOG(data_table5[[#This Row],[ExpirationMonth]])</f>
        <v>1.0791812460476249</v>
      </c>
    </row>
    <row r="23" spans="1:15">
      <c r="A23" t="s">
        <v>388</v>
      </c>
      <c r="B23">
        <v>2</v>
      </c>
      <c r="C23">
        <v>93598000</v>
      </c>
      <c r="D23">
        <v>93598000</v>
      </c>
      <c r="E23">
        <v>0.51539999999999997</v>
      </c>
      <c r="F23">
        <v>3519</v>
      </c>
      <c r="G23" s="14">
        <f>LOG(data_table5[[#This Row],[NumStores]])</f>
        <v>3.5464192668351915</v>
      </c>
      <c r="H23">
        <v>0.02</v>
      </c>
      <c r="I23" t="s">
        <v>22</v>
      </c>
      <c r="J23">
        <v>1</v>
      </c>
      <c r="K23" t="s">
        <v>391</v>
      </c>
      <c r="L23" t="s">
        <v>232</v>
      </c>
      <c r="M23" t="s">
        <v>392</v>
      </c>
      <c r="N23">
        <v>1</v>
      </c>
      <c r="O23" s="11">
        <f>LOG(data_table5[[#This Row],[ExpirationMonth]])</f>
        <v>0</v>
      </c>
    </row>
    <row r="24" spans="1:15">
      <c r="A24" t="s">
        <v>399</v>
      </c>
      <c r="B24">
        <v>26</v>
      </c>
      <c r="C24">
        <v>16620000</v>
      </c>
      <c r="D24">
        <v>16620000</v>
      </c>
      <c r="E24">
        <v>0.3256</v>
      </c>
      <c r="F24">
        <v>202</v>
      </c>
      <c r="G24" s="14">
        <f>LOG(data_table5[[#This Row],[NumStores]])</f>
        <v>2.3053513694466239</v>
      </c>
      <c r="H24">
        <v>0.1</v>
      </c>
      <c r="I24" t="s">
        <v>16</v>
      </c>
      <c r="J24">
        <v>1</v>
      </c>
      <c r="K24" t="s">
        <v>402</v>
      </c>
      <c r="L24" t="s">
        <v>211</v>
      </c>
      <c r="M24" t="s">
        <v>403</v>
      </c>
      <c r="N24">
        <v>1</v>
      </c>
      <c r="O24" s="11">
        <f>LOG(data_table5[[#This Row],[ExpirationMonth]])</f>
        <v>0</v>
      </c>
    </row>
    <row r="25" spans="1:15">
      <c r="A25" t="s">
        <v>409</v>
      </c>
      <c r="B25">
        <v>86</v>
      </c>
      <c r="C25">
        <v>4648000</v>
      </c>
      <c r="D25">
        <v>4648000</v>
      </c>
      <c r="E25">
        <v>0.25590000000000002</v>
      </c>
      <c r="F25">
        <v>85</v>
      </c>
      <c r="G25" s="14">
        <f>LOG(data_table5[[#This Row],[NumStores]])</f>
        <v>1.9294189257142926</v>
      </c>
      <c r="H25">
        <v>0.02</v>
      </c>
      <c r="I25" t="s">
        <v>124</v>
      </c>
      <c r="J25">
        <v>1</v>
      </c>
      <c r="K25" t="s">
        <v>412</v>
      </c>
      <c r="L25" t="s">
        <v>211</v>
      </c>
      <c r="M25" t="s">
        <v>413</v>
      </c>
      <c r="N25">
        <v>6</v>
      </c>
      <c r="O25" s="11">
        <f>LOG(data_table5[[#This Row],[ExpirationMonth]])</f>
        <v>0.77815125038364363</v>
      </c>
    </row>
    <row r="26" spans="1:15">
      <c r="A26" t="s">
        <v>420</v>
      </c>
      <c r="B26">
        <v>61</v>
      </c>
      <c r="C26">
        <v>7022000</v>
      </c>
      <c r="D26">
        <v>10485000</v>
      </c>
      <c r="E26">
        <v>0.87390000000000001</v>
      </c>
      <c r="F26">
        <v>107</v>
      </c>
      <c r="G26" s="14">
        <f>LOG(data_table5[[#This Row],[NumStores]])</f>
        <v>2.0293837776852097</v>
      </c>
      <c r="H26">
        <v>0.1</v>
      </c>
      <c r="I26" t="s">
        <v>40</v>
      </c>
      <c r="J26">
        <v>1</v>
      </c>
      <c r="K26" t="s">
        <v>424</v>
      </c>
      <c r="L26" t="s">
        <v>211</v>
      </c>
      <c r="M26" t="s">
        <v>425</v>
      </c>
      <c r="N26">
        <v>2</v>
      </c>
      <c r="O26" s="11">
        <f>LOG(data_table5[[#This Row],[ExpirationMonth]])</f>
        <v>0.3010299956639812</v>
      </c>
    </row>
    <row r="27" spans="1:15">
      <c r="A27" t="s">
        <v>426</v>
      </c>
      <c r="B27">
        <v>85</v>
      </c>
      <c r="C27">
        <v>4652000</v>
      </c>
      <c r="D27">
        <v>6077000</v>
      </c>
      <c r="E27">
        <v>0.89059999999999995</v>
      </c>
      <c r="F27">
        <v>823</v>
      </c>
      <c r="G27" s="14">
        <f>LOG(data_table5[[#This Row],[NumStores]])</f>
        <v>2.9153998352122699</v>
      </c>
      <c r="H27">
        <v>0.1</v>
      </c>
      <c r="I27" t="s">
        <v>40</v>
      </c>
      <c r="J27">
        <v>1</v>
      </c>
      <c r="K27" t="s">
        <v>424</v>
      </c>
      <c r="L27" t="s">
        <v>211</v>
      </c>
      <c r="M27" t="s">
        <v>425</v>
      </c>
      <c r="N27">
        <v>2</v>
      </c>
      <c r="O27" s="11">
        <f>LOG(data_table5[[#This Row],[ExpirationMonth]])</f>
        <v>0.3010299956639812</v>
      </c>
    </row>
    <row r="28" spans="1:15">
      <c r="A28" t="s">
        <v>430</v>
      </c>
      <c r="B28">
        <v>65</v>
      </c>
      <c r="C28">
        <v>6649000</v>
      </c>
      <c r="D28">
        <v>6649000</v>
      </c>
      <c r="E28">
        <v>0.95720000000000005</v>
      </c>
      <c r="F28">
        <v>4166</v>
      </c>
      <c r="G28" s="14">
        <f>LOG(data_table5[[#This Row],[NumStores]])</f>
        <v>3.6197192656117272</v>
      </c>
      <c r="H28">
        <v>3.3300000000000003E-2</v>
      </c>
      <c r="I28" t="s">
        <v>223</v>
      </c>
      <c r="J28">
        <v>1</v>
      </c>
      <c r="K28" t="s">
        <v>433</v>
      </c>
      <c r="L28" t="s">
        <v>211</v>
      </c>
      <c r="M28" t="s">
        <v>434</v>
      </c>
      <c r="N28">
        <v>12</v>
      </c>
      <c r="O28" s="11">
        <f>LOG(data_table5[[#This Row],[ExpirationMonth]])</f>
        <v>1.0791812460476249</v>
      </c>
    </row>
    <row r="29" spans="1:15">
      <c r="A29" t="s">
        <v>436</v>
      </c>
      <c r="B29">
        <v>97</v>
      </c>
      <c r="C29">
        <v>3784000</v>
      </c>
      <c r="D29">
        <v>3784000</v>
      </c>
      <c r="E29">
        <v>0.1646</v>
      </c>
      <c r="F29">
        <v>132</v>
      </c>
      <c r="G29" s="14">
        <f>LOG(data_table5[[#This Row],[NumStores]])</f>
        <v>2.12057393120585</v>
      </c>
      <c r="H29">
        <v>0.02</v>
      </c>
      <c r="I29" t="s">
        <v>16</v>
      </c>
      <c r="J29">
        <v>1</v>
      </c>
      <c r="K29" t="s">
        <v>439</v>
      </c>
      <c r="L29" t="s">
        <v>232</v>
      </c>
      <c r="M29" t="s">
        <v>440</v>
      </c>
      <c r="N29">
        <v>2</v>
      </c>
      <c r="O29" s="11">
        <f>LOG(data_table5[[#This Row],[ExpirationMonth]])</f>
        <v>0.3010299956639812</v>
      </c>
    </row>
    <row r="30" spans="1:15">
      <c r="A30" t="s">
        <v>441</v>
      </c>
      <c r="B30">
        <v>18</v>
      </c>
      <c r="C30">
        <v>25526000</v>
      </c>
      <c r="D30">
        <v>25526000</v>
      </c>
      <c r="E30">
        <v>0.11210000000000001</v>
      </c>
      <c r="F30">
        <v>4587</v>
      </c>
      <c r="G30" s="14">
        <f>LOG(data_table5[[#This Row],[NumStores]])</f>
        <v>3.6615287401319825</v>
      </c>
      <c r="H30">
        <v>0.05</v>
      </c>
      <c r="I30" t="s">
        <v>140</v>
      </c>
      <c r="J30">
        <v>1</v>
      </c>
      <c r="K30" t="s">
        <v>444</v>
      </c>
      <c r="L30" t="s">
        <v>211</v>
      </c>
      <c r="M30" t="s">
        <v>445</v>
      </c>
      <c r="N30">
        <v>12</v>
      </c>
      <c r="O30" s="11">
        <f>LOG(data_table5[[#This Row],[ExpirationMonth]])</f>
        <v>1.0791812460476249</v>
      </c>
    </row>
    <row r="31" spans="1:15">
      <c r="A31" t="s">
        <v>446</v>
      </c>
      <c r="B31">
        <v>10</v>
      </c>
      <c r="C31">
        <v>37534000</v>
      </c>
      <c r="D31">
        <v>42982000</v>
      </c>
      <c r="E31">
        <v>0.44219999999999998</v>
      </c>
      <c r="F31">
        <v>1335</v>
      </c>
      <c r="G31" s="14">
        <f>LOG(data_table5[[#This Row],[NumStores]])</f>
        <v>3.1254812657005941</v>
      </c>
      <c r="H31">
        <v>1.4999999999999999E-2</v>
      </c>
      <c r="I31" t="s">
        <v>22</v>
      </c>
      <c r="J31">
        <v>1</v>
      </c>
      <c r="K31" t="s">
        <v>450</v>
      </c>
      <c r="L31" t="s">
        <v>232</v>
      </c>
      <c r="M31" t="s">
        <v>451</v>
      </c>
      <c r="N31">
        <v>1</v>
      </c>
      <c r="O31" s="11">
        <f>LOG(data_table5[[#This Row],[ExpirationMonth]])</f>
        <v>0</v>
      </c>
    </row>
    <row r="32" spans="1:15">
      <c r="A32" t="s">
        <v>452</v>
      </c>
      <c r="B32">
        <v>80</v>
      </c>
      <c r="C32">
        <v>4889000</v>
      </c>
      <c r="D32">
        <v>4889000</v>
      </c>
      <c r="E32">
        <v>0.19350000000000001</v>
      </c>
      <c r="F32">
        <v>226</v>
      </c>
      <c r="G32" s="14">
        <f>LOG(data_table5[[#This Row],[NumStores]])</f>
        <v>2.3541084391474008</v>
      </c>
      <c r="H32">
        <v>1.0999999999999999E-2</v>
      </c>
      <c r="I32" t="s">
        <v>16</v>
      </c>
      <c r="J32">
        <v>1</v>
      </c>
      <c r="K32" t="s">
        <v>455</v>
      </c>
      <c r="L32" t="s">
        <v>211</v>
      </c>
      <c r="M32" t="s">
        <v>456</v>
      </c>
      <c r="N32">
        <v>3</v>
      </c>
      <c r="O32" s="11">
        <f>LOG(data_table5[[#This Row],[ExpirationMonth]])</f>
        <v>0.47712125471966244</v>
      </c>
    </row>
    <row r="33" spans="1:15">
      <c r="A33" t="s">
        <v>458</v>
      </c>
      <c r="B33">
        <v>16</v>
      </c>
      <c r="C33">
        <v>26614000</v>
      </c>
      <c r="D33">
        <v>31283000</v>
      </c>
      <c r="E33">
        <v>0.45519999999999999</v>
      </c>
      <c r="F33">
        <v>1905</v>
      </c>
      <c r="G33" s="14">
        <f>LOG(data_table5[[#This Row],[NumStores]])</f>
        <v>3.2798949800116382</v>
      </c>
      <c r="H33">
        <v>0.01</v>
      </c>
      <c r="I33" t="s">
        <v>124</v>
      </c>
      <c r="J33">
        <v>1</v>
      </c>
      <c r="K33" t="s">
        <v>462</v>
      </c>
      <c r="L33" t="s">
        <v>211</v>
      </c>
      <c r="M33" t="s">
        <v>463</v>
      </c>
      <c r="N33">
        <v>12</v>
      </c>
      <c r="O33" s="11">
        <f>LOG(data_table5[[#This Row],[ExpirationMonth]])</f>
        <v>1.0791812460476249</v>
      </c>
    </row>
    <row r="34" spans="1:15">
      <c r="A34" t="s">
        <v>465</v>
      </c>
      <c r="B34">
        <v>99</v>
      </c>
      <c r="C34">
        <v>3647000</v>
      </c>
      <c r="D34">
        <v>4203000</v>
      </c>
      <c r="E34">
        <v>0.23169999999999999</v>
      </c>
      <c r="F34">
        <v>1471</v>
      </c>
      <c r="G34" s="14">
        <f>LOG(data_table5[[#This Row],[NumStores]])</f>
        <v>3.1676126727275302</v>
      </c>
      <c r="H34">
        <v>0.33329999999999999</v>
      </c>
      <c r="I34" t="s">
        <v>40</v>
      </c>
      <c r="J34">
        <v>1</v>
      </c>
      <c r="K34" t="s">
        <v>469</v>
      </c>
      <c r="L34" t="s">
        <v>211</v>
      </c>
      <c r="M34" t="s">
        <v>470</v>
      </c>
      <c r="N34">
        <v>6</v>
      </c>
      <c r="O34" s="11">
        <f>LOG(data_table5[[#This Row],[ExpirationMonth]])</f>
        <v>0.77815125038364363</v>
      </c>
    </row>
    <row r="35" spans="1:15">
      <c r="A35" t="s">
        <v>478</v>
      </c>
      <c r="B35">
        <v>42</v>
      </c>
      <c r="C35">
        <v>9631000</v>
      </c>
      <c r="D35">
        <v>9972000</v>
      </c>
      <c r="E35">
        <v>0.71560000000000001</v>
      </c>
      <c r="F35">
        <v>11513</v>
      </c>
      <c r="G35" s="14">
        <f>LOG(data_table5[[#This Row],[NumStores]])</f>
        <v>4.0611885046620708</v>
      </c>
      <c r="H35">
        <v>0.08</v>
      </c>
      <c r="I35" t="s">
        <v>63</v>
      </c>
      <c r="J35">
        <v>1</v>
      </c>
      <c r="K35" t="s">
        <v>482</v>
      </c>
      <c r="L35" t="s">
        <v>483</v>
      </c>
      <c r="M35" t="s">
        <v>484</v>
      </c>
      <c r="N35">
        <v>1</v>
      </c>
      <c r="O35" s="11">
        <f>LOG(data_table5[[#This Row],[ExpirationMonth]])</f>
        <v>0</v>
      </c>
    </row>
    <row r="36" spans="1:15">
      <c r="A36" t="s">
        <v>486</v>
      </c>
      <c r="B36">
        <v>31</v>
      </c>
      <c r="C36">
        <v>12861000</v>
      </c>
      <c r="D36">
        <v>12917000</v>
      </c>
      <c r="E36">
        <v>0.1139</v>
      </c>
      <c r="F36">
        <v>26644</v>
      </c>
      <c r="G36" s="14">
        <f>LOG(data_table5[[#This Row],[NumStores]])</f>
        <v>4.4255994249848216</v>
      </c>
      <c r="H36">
        <v>6.7000000000000004E-2</v>
      </c>
      <c r="I36" t="s">
        <v>63</v>
      </c>
      <c r="J36">
        <v>1</v>
      </c>
      <c r="K36" t="s">
        <v>490</v>
      </c>
      <c r="M36" t="s">
        <v>491</v>
      </c>
      <c r="N36">
        <v>36</v>
      </c>
      <c r="O36" s="11">
        <f>LOG(data_table5[[#This Row],[ExpirationMonth]])</f>
        <v>1.5563025007672873</v>
      </c>
    </row>
    <row r="37" spans="1:15">
      <c r="A37" t="s">
        <v>493</v>
      </c>
      <c r="B37">
        <v>37</v>
      </c>
      <c r="C37">
        <v>10967000</v>
      </c>
      <c r="D37">
        <v>50081000</v>
      </c>
      <c r="E37">
        <v>0.7006</v>
      </c>
      <c r="F37">
        <v>1544</v>
      </c>
      <c r="G37" s="14">
        <f>LOG(data_table5[[#This Row],[NumStores]])</f>
        <v>3.1886472959997172</v>
      </c>
      <c r="H37">
        <v>1.4999999999999999E-2</v>
      </c>
      <c r="I37" t="s">
        <v>22</v>
      </c>
      <c r="J37">
        <v>1</v>
      </c>
      <c r="K37" t="s">
        <v>496</v>
      </c>
      <c r="L37" t="s">
        <v>232</v>
      </c>
      <c r="M37" t="s">
        <v>497</v>
      </c>
      <c r="N37">
        <v>1</v>
      </c>
      <c r="O37" s="11">
        <f>LOG(data_table5[[#This Row],[ExpirationMonth]])</f>
        <v>0</v>
      </c>
    </row>
    <row r="38" spans="1:15">
      <c r="A38" t="s">
        <v>498</v>
      </c>
      <c r="B38">
        <v>5</v>
      </c>
      <c r="C38">
        <v>69951000</v>
      </c>
      <c r="D38">
        <v>78812000</v>
      </c>
      <c r="E38">
        <v>0.58399999999999996</v>
      </c>
      <c r="F38">
        <v>1965</v>
      </c>
      <c r="G38" s="14">
        <f>LOG(data_table5[[#This Row],[NumStores]])</f>
        <v>3.2933625547114453</v>
      </c>
      <c r="H38">
        <v>1.4999999999999999E-2</v>
      </c>
      <c r="I38" t="s">
        <v>118</v>
      </c>
      <c r="J38">
        <v>1</v>
      </c>
      <c r="K38" t="s">
        <v>502</v>
      </c>
      <c r="L38" t="s">
        <v>232</v>
      </c>
      <c r="M38" t="s">
        <v>503</v>
      </c>
      <c r="N38">
        <v>1</v>
      </c>
      <c r="O38" s="11">
        <f>LOG(data_table5[[#This Row],[ExpirationMonth]])</f>
        <v>0</v>
      </c>
    </row>
    <row r="39" spans="1:15">
      <c r="A39" t="s">
        <v>504</v>
      </c>
      <c r="B39">
        <v>19</v>
      </c>
      <c r="C39">
        <v>20923000</v>
      </c>
      <c r="D39">
        <v>27423000</v>
      </c>
      <c r="E39">
        <v>0.72399999999999998</v>
      </c>
      <c r="F39">
        <v>2454</v>
      </c>
      <c r="G39" s="14">
        <f>LOG(data_table5[[#This Row],[NumStores]])</f>
        <v>3.3898745583909853</v>
      </c>
      <c r="H39">
        <v>0.05</v>
      </c>
      <c r="I39" t="s">
        <v>124</v>
      </c>
      <c r="J39">
        <v>1</v>
      </c>
      <c r="K39" t="s">
        <v>508</v>
      </c>
      <c r="L39" t="s">
        <v>211</v>
      </c>
      <c r="M39" t="s">
        <v>54</v>
      </c>
      <c r="N39">
        <v>24</v>
      </c>
      <c r="O39" s="11">
        <f>LOG(data_table5[[#This Row],[ExpirationMonth]])</f>
        <v>1.3802112417116059</v>
      </c>
    </row>
    <row r="40" spans="1:15">
      <c r="A40" t="s">
        <v>509</v>
      </c>
      <c r="B40">
        <v>57</v>
      </c>
      <c r="C40">
        <v>7525000</v>
      </c>
      <c r="D40">
        <v>13307000</v>
      </c>
      <c r="E40">
        <v>0.79330000000000001</v>
      </c>
      <c r="F40">
        <v>868</v>
      </c>
      <c r="G40" s="14">
        <f>LOG(data_table5[[#This Row],[NumStores]])</f>
        <v>2.9385197251764921</v>
      </c>
      <c r="H40">
        <v>0.04</v>
      </c>
      <c r="I40" t="s">
        <v>40</v>
      </c>
      <c r="J40">
        <v>1</v>
      </c>
      <c r="K40" t="s">
        <v>513</v>
      </c>
      <c r="L40" t="s">
        <v>211</v>
      </c>
      <c r="M40" t="s">
        <v>514</v>
      </c>
      <c r="N40">
        <v>12</v>
      </c>
      <c r="O40" s="11">
        <f>LOG(data_table5[[#This Row],[ExpirationMonth]])</f>
        <v>1.0791812460476249</v>
      </c>
    </row>
    <row r="41" spans="1:15">
      <c r="A41" t="s">
        <v>515</v>
      </c>
      <c r="B41">
        <v>77</v>
      </c>
      <c r="C41">
        <v>5165000</v>
      </c>
      <c r="D41">
        <v>5165000</v>
      </c>
      <c r="E41">
        <v>2.6499999999999999E-2</v>
      </c>
      <c r="F41">
        <v>1276</v>
      </c>
      <c r="G41" s="14">
        <f>LOG(data_table5[[#This Row],[NumStores]])</f>
        <v>3.1058506743851435</v>
      </c>
      <c r="H41">
        <v>1.11E-2</v>
      </c>
      <c r="I41" t="s">
        <v>40</v>
      </c>
      <c r="J41">
        <v>1</v>
      </c>
      <c r="K41" t="s">
        <v>518</v>
      </c>
      <c r="L41" t="s">
        <v>211</v>
      </c>
      <c r="M41" t="s">
        <v>519</v>
      </c>
      <c r="N41">
        <v>3</v>
      </c>
      <c r="O41" s="11">
        <f>LOG(data_table5[[#This Row],[ExpirationMonth]])</f>
        <v>0.47712125471966244</v>
      </c>
    </row>
    <row r="42" spans="1:15">
      <c r="A42" t="s">
        <v>521</v>
      </c>
      <c r="B42">
        <v>27</v>
      </c>
      <c r="C42">
        <v>16330000</v>
      </c>
      <c r="D42">
        <v>16330000</v>
      </c>
      <c r="E42">
        <v>0.38690000000000002</v>
      </c>
      <c r="F42">
        <v>4494</v>
      </c>
      <c r="G42" s="14">
        <f>LOG(data_table5[[#This Row],[NumStores]])</f>
        <v>3.6526330680831101</v>
      </c>
      <c r="H42">
        <v>0.02</v>
      </c>
      <c r="I42" t="s">
        <v>118</v>
      </c>
      <c r="J42">
        <v>1</v>
      </c>
      <c r="K42" t="s">
        <v>524</v>
      </c>
      <c r="L42" t="s">
        <v>211</v>
      </c>
      <c r="M42" t="s">
        <v>218</v>
      </c>
      <c r="N42">
        <v>24</v>
      </c>
      <c r="O42" s="11">
        <f>LOG(data_table5[[#This Row],[ExpirationMonth]])</f>
        <v>1.3802112417116059</v>
      </c>
    </row>
    <row r="43" spans="1:15">
      <c r="A43" t="s">
        <v>525</v>
      </c>
      <c r="B43">
        <v>6</v>
      </c>
      <c r="C43">
        <v>68068000</v>
      </c>
      <c r="D43">
        <v>70096000</v>
      </c>
      <c r="E43">
        <v>0.23469999999999999</v>
      </c>
      <c r="F43">
        <v>7998</v>
      </c>
      <c r="G43" s="14">
        <f>LOG(data_table5[[#This Row],[NumStores]])</f>
        <v>3.9029813997975027</v>
      </c>
      <c r="H43">
        <v>0.1</v>
      </c>
      <c r="I43" t="s">
        <v>140</v>
      </c>
      <c r="J43">
        <v>1</v>
      </c>
      <c r="K43" t="s">
        <v>529</v>
      </c>
      <c r="L43" t="s">
        <v>211</v>
      </c>
      <c r="M43" t="s">
        <v>530</v>
      </c>
      <c r="N43">
        <v>6</v>
      </c>
      <c r="O43" s="11">
        <f>LOG(data_table5[[#This Row],[ExpirationMonth]])</f>
        <v>0.77815125038364363</v>
      </c>
    </row>
    <row r="45" spans="1:15">
      <c r="C45" s="16" t="s">
        <v>565</v>
      </c>
      <c r="E45" s="5" t="s">
        <v>540</v>
      </c>
      <c r="F45" s="5">
        <v>0.26481309497199879</v>
      </c>
    </row>
    <row r="47" spans="1:15">
      <c r="B47" s="17" t="s">
        <v>596</v>
      </c>
      <c r="E47" s="16" t="s">
        <v>601</v>
      </c>
    </row>
    <row r="48" spans="1:15">
      <c r="E48" s="5" t="s">
        <v>540</v>
      </c>
      <c r="F48" s="5">
        <v>7.4658848238483164E-2</v>
      </c>
    </row>
    <row r="49" spans="2:10" hidden="1" outlineLevel="1">
      <c r="B49" t="s">
        <v>537</v>
      </c>
    </row>
    <row r="50" spans="2:10" ht="16.2" hidden="1" outlineLevel="1" thickBot="1"/>
    <row r="51" spans="2:10" hidden="1" outlineLevel="1">
      <c r="B51" s="8" t="s">
        <v>538</v>
      </c>
      <c r="C51" s="8"/>
    </row>
    <row r="52" spans="2:10" hidden="1" outlineLevel="1">
      <c r="B52" s="5" t="s">
        <v>539</v>
      </c>
      <c r="C52" s="5">
        <v>0.27323771379237377</v>
      </c>
    </row>
    <row r="53" spans="2:10" hidden="1" outlineLevel="1">
      <c r="B53" s="5" t="s">
        <v>540</v>
      </c>
      <c r="C53" s="26">
        <v>7.4658848238483164E-2</v>
      </c>
    </row>
    <row r="54" spans="2:10" hidden="1" outlineLevel="1">
      <c r="B54" s="5" t="s">
        <v>541</v>
      </c>
      <c r="C54" s="5">
        <v>5.1525319444445238E-2</v>
      </c>
    </row>
    <row r="55" spans="2:10" hidden="1" outlineLevel="1">
      <c r="B55" s="5" t="s">
        <v>542</v>
      </c>
      <c r="C55" s="5">
        <v>0.46830263982127462</v>
      </c>
    </row>
    <row r="56" spans="2:10" ht="16.2" hidden="1" outlineLevel="1" thickBot="1">
      <c r="B56" s="6" t="s">
        <v>543</v>
      </c>
      <c r="C56" s="6">
        <v>42</v>
      </c>
    </row>
    <row r="57" spans="2:10" hidden="1" outlineLevel="1"/>
    <row r="58" spans="2:10" ht="16.2" hidden="1" outlineLevel="1" thickBot="1">
      <c r="B58" t="s">
        <v>544</v>
      </c>
    </row>
    <row r="59" spans="2:10" hidden="1" outlineLevel="1">
      <c r="B59" s="7"/>
      <c r="C59" s="7" t="s">
        <v>549</v>
      </c>
      <c r="D59" s="7" t="s">
        <v>550</v>
      </c>
      <c r="E59" s="7" t="s">
        <v>551</v>
      </c>
      <c r="F59" s="7" t="s">
        <v>552</v>
      </c>
      <c r="G59" s="7" t="s">
        <v>553</v>
      </c>
    </row>
    <row r="60" spans="2:10" hidden="1" outlineLevel="1">
      <c r="B60" s="5" t="s">
        <v>545</v>
      </c>
      <c r="C60" s="5">
        <v>1</v>
      </c>
      <c r="D60" s="5">
        <v>0.70777075289826996</v>
      </c>
      <c r="E60" s="5">
        <v>0.70777075289826996</v>
      </c>
      <c r="F60" s="5">
        <v>3.2273004651899275</v>
      </c>
      <c r="G60" s="5">
        <v>7.9974902626418168E-2</v>
      </c>
    </row>
    <row r="61" spans="2:10" hidden="1" outlineLevel="1">
      <c r="B61" s="5" t="s">
        <v>546</v>
      </c>
      <c r="C61" s="5">
        <v>40</v>
      </c>
      <c r="D61" s="5">
        <v>8.7722944985429798</v>
      </c>
      <c r="E61" s="5">
        <v>0.21930736246357449</v>
      </c>
      <c r="F61" s="5"/>
      <c r="G61" s="5"/>
    </row>
    <row r="62" spans="2:10" ht="16.2" hidden="1" outlineLevel="1" thickBot="1">
      <c r="B62" s="6" t="s">
        <v>547</v>
      </c>
      <c r="C62" s="6">
        <v>41</v>
      </c>
      <c r="D62" s="6">
        <v>9.4800652514412498</v>
      </c>
      <c r="E62" s="6"/>
      <c r="F62" s="6"/>
      <c r="G62" s="6"/>
    </row>
    <row r="63" spans="2:10" ht="16.2" hidden="1" outlineLevel="1" thickBot="1"/>
    <row r="64" spans="2:10" hidden="1" outlineLevel="1">
      <c r="B64" s="7"/>
      <c r="C64" s="7" t="s">
        <v>554</v>
      </c>
      <c r="D64" s="7" t="s">
        <v>542</v>
      </c>
      <c r="E64" s="7" t="s">
        <v>555</v>
      </c>
      <c r="F64" s="7" t="s">
        <v>556</v>
      </c>
      <c r="G64" s="7" t="s">
        <v>557</v>
      </c>
      <c r="H64" s="7" t="s">
        <v>558</v>
      </c>
      <c r="I64" s="7" t="s">
        <v>559</v>
      </c>
      <c r="J64" s="7" t="s">
        <v>560</v>
      </c>
    </row>
    <row r="65" spans="2:10" hidden="1" outlineLevel="1">
      <c r="B65" s="5" t="s">
        <v>548</v>
      </c>
      <c r="C65" s="5">
        <v>0.51986029448632731</v>
      </c>
      <c r="D65" s="5">
        <v>8.4736243942583514E-2</v>
      </c>
      <c r="E65" s="5">
        <v>6.1350405717602943</v>
      </c>
      <c r="F65" s="5">
        <v>3.0524864064349797E-7</v>
      </c>
      <c r="G65" s="5">
        <v>0.34860195718698272</v>
      </c>
      <c r="H65" s="5">
        <v>0.6911186317856719</v>
      </c>
      <c r="I65" s="5">
        <v>0.34860195718698272</v>
      </c>
      <c r="J65" s="5">
        <v>0.6911186317856719</v>
      </c>
    </row>
    <row r="66" spans="2:10" ht="16.2" hidden="1" outlineLevel="1" thickBot="1">
      <c r="B66" s="6" t="s">
        <v>5</v>
      </c>
      <c r="C66" s="6">
        <v>2.9130663346805701E-5</v>
      </c>
      <c r="D66" s="6">
        <v>1.6215512299169622E-5</v>
      </c>
      <c r="E66" s="6">
        <v>1.7964688878992401</v>
      </c>
      <c r="F66" s="6">
        <v>7.9974902626417696E-2</v>
      </c>
      <c r="G66" s="6">
        <v>-3.6421095022547199E-6</v>
      </c>
      <c r="H66" s="6">
        <v>6.1903436195866123E-5</v>
      </c>
      <c r="I66" s="6">
        <v>-3.6421095022547199E-6</v>
      </c>
      <c r="J66" s="6">
        <v>6.1903436195866123E-5</v>
      </c>
    </row>
    <row r="67" spans="2:10" collapsed="1"/>
    <row r="70" spans="2:10">
      <c r="B70" s="17" t="s">
        <v>597</v>
      </c>
      <c r="E70" s="16" t="s">
        <v>600</v>
      </c>
    </row>
    <row r="71" spans="2:10">
      <c r="E71" s="5" t="s">
        <v>540</v>
      </c>
      <c r="F71" s="5">
        <v>0.16488166319061345</v>
      </c>
    </row>
    <row r="72" spans="2:10" hidden="1" outlineLevel="1">
      <c r="B72" t="s">
        <v>537</v>
      </c>
    </row>
    <row r="73" spans="2:10" ht="16.2" hidden="1" outlineLevel="1" thickBot="1"/>
    <row r="74" spans="2:10" hidden="1" outlineLevel="1">
      <c r="B74" s="8" t="s">
        <v>538</v>
      </c>
      <c r="C74" s="8"/>
    </row>
    <row r="75" spans="2:10" hidden="1" outlineLevel="1">
      <c r="B75" s="5" t="s">
        <v>539</v>
      </c>
      <c r="C75" s="5">
        <v>0.40605623156234588</v>
      </c>
    </row>
    <row r="76" spans="2:10" hidden="1" outlineLevel="1">
      <c r="B76" s="5" t="s">
        <v>540</v>
      </c>
      <c r="C76" s="26">
        <v>0.16488166319061345</v>
      </c>
    </row>
    <row r="77" spans="2:10" hidden="1" outlineLevel="1">
      <c r="B77" s="5" t="s">
        <v>541</v>
      </c>
      <c r="C77" s="5">
        <v>0.14400370477037877</v>
      </c>
    </row>
    <row r="78" spans="2:10" hidden="1" outlineLevel="1">
      <c r="B78" s="5" t="s">
        <v>542</v>
      </c>
      <c r="C78" s="5">
        <v>7.3699724763041665</v>
      </c>
    </row>
    <row r="79" spans="2:10" ht="16.2" hidden="1" outlineLevel="1" thickBot="1">
      <c r="B79" s="6" t="s">
        <v>543</v>
      </c>
      <c r="C79" s="6">
        <v>42</v>
      </c>
    </row>
    <row r="80" spans="2:10" hidden="1" outlineLevel="1"/>
    <row r="81" spans="2:10" ht="16.2" hidden="1" outlineLevel="1" thickBot="1">
      <c r="B81" t="s">
        <v>544</v>
      </c>
    </row>
    <row r="82" spans="2:10" hidden="1" outlineLevel="1">
      <c r="B82" s="7"/>
      <c r="C82" s="7" t="s">
        <v>549</v>
      </c>
      <c r="D82" s="7" t="s">
        <v>550</v>
      </c>
      <c r="E82" s="7" t="s">
        <v>551</v>
      </c>
      <c r="F82" s="7" t="s">
        <v>552</v>
      </c>
      <c r="G82" s="7" t="s">
        <v>553</v>
      </c>
    </row>
    <row r="83" spans="2:10" hidden="1" outlineLevel="1">
      <c r="B83" s="5" t="s">
        <v>545</v>
      </c>
      <c r="C83" s="5">
        <v>1</v>
      </c>
      <c r="D83" s="5">
        <v>428.95927555980825</v>
      </c>
      <c r="E83" s="5">
        <v>428.95927555980825</v>
      </c>
      <c r="F83" s="5">
        <v>7.8974035617779634</v>
      </c>
      <c r="G83" s="5">
        <v>7.6266794576479177E-3</v>
      </c>
    </row>
    <row r="84" spans="2:10" hidden="1" outlineLevel="1">
      <c r="B84" s="5" t="s">
        <v>546</v>
      </c>
      <c r="C84" s="5">
        <v>40</v>
      </c>
      <c r="D84" s="5">
        <v>2172.6597720592385</v>
      </c>
      <c r="E84" s="5">
        <v>54.316494301480965</v>
      </c>
      <c r="F84" s="5"/>
      <c r="G84" s="5"/>
    </row>
    <row r="85" spans="2:10" ht="16.2" hidden="1" outlineLevel="1" thickBot="1">
      <c r="B85" s="6" t="s">
        <v>547</v>
      </c>
      <c r="C85" s="6">
        <v>41</v>
      </c>
      <c r="D85" s="6">
        <v>2601.6190476190468</v>
      </c>
      <c r="E85" s="6"/>
      <c r="F85" s="6"/>
      <c r="G85" s="6"/>
    </row>
    <row r="86" spans="2:10" ht="16.2" hidden="1" outlineLevel="1" thickBot="1"/>
    <row r="87" spans="2:10" hidden="1" outlineLevel="1">
      <c r="B87" s="7"/>
      <c r="C87" s="7" t="s">
        <v>554</v>
      </c>
      <c r="D87" s="7" t="s">
        <v>542</v>
      </c>
      <c r="E87" s="7" t="s">
        <v>555</v>
      </c>
      <c r="F87" s="7" t="s">
        <v>556</v>
      </c>
      <c r="G87" s="7" t="s">
        <v>557</v>
      </c>
      <c r="H87" s="7" t="s">
        <v>558</v>
      </c>
      <c r="I87" s="7" t="s">
        <v>559</v>
      </c>
      <c r="J87" s="7" t="s">
        <v>560</v>
      </c>
    </row>
    <row r="88" spans="2:10" hidden="1" outlineLevel="1">
      <c r="B88" s="5" t="s">
        <v>548</v>
      </c>
      <c r="C88" s="5">
        <v>-9.4927636311717798</v>
      </c>
      <c r="D88" s="5">
        <v>6.0112651678872933</v>
      </c>
      <c r="E88" s="5">
        <v>-1.579162350362276</v>
      </c>
      <c r="F88" s="5">
        <v>0.12217532246910076</v>
      </c>
      <c r="G88" s="5">
        <v>-21.641983726594098</v>
      </c>
      <c r="H88" s="5">
        <v>2.6564564642505388</v>
      </c>
      <c r="I88" s="5">
        <v>-21.641983726594098</v>
      </c>
      <c r="J88" s="5">
        <v>2.6564564642505388</v>
      </c>
    </row>
    <row r="89" spans="2:10" ht="16.2" hidden="1" outlineLevel="1" thickBot="1">
      <c r="B89" s="6" t="s">
        <v>594</v>
      </c>
      <c r="C89" s="6">
        <v>5.4126250313075159</v>
      </c>
      <c r="D89" s="6">
        <v>1.9260421008280857</v>
      </c>
      <c r="E89" s="6">
        <v>2.8102319409219576</v>
      </c>
      <c r="F89" s="6">
        <v>7.6266794576478249E-3</v>
      </c>
      <c r="G89" s="6">
        <v>1.5199487406300771</v>
      </c>
      <c r="H89" s="6">
        <v>9.3053013219849543</v>
      </c>
      <c r="I89" s="6">
        <v>1.5199487406300771</v>
      </c>
      <c r="J89" s="6">
        <v>9.3053013219849543</v>
      </c>
    </row>
    <row r="90" spans="2:10" collapsed="1"/>
    <row r="93" spans="2:10">
      <c r="B93" s="17" t="s">
        <v>598</v>
      </c>
      <c r="E93" s="16" t="s">
        <v>599</v>
      </c>
    </row>
    <row r="94" spans="2:10">
      <c r="E94" s="5" t="s">
        <v>540</v>
      </c>
      <c r="F94" s="5">
        <v>7.6476225736272427E-2</v>
      </c>
    </row>
    <row r="95" spans="2:10" hidden="1" outlineLevel="1">
      <c r="B95" t="s">
        <v>537</v>
      </c>
      <c r="E95" s="5"/>
      <c r="F95" s="5"/>
    </row>
    <row r="96" spans="2:10" ht="16.2" hidden="1" outlineLevel="1" thickBot="1"/>
    <row r="97" spans="2:10" hidden="1" outlineLevel="1">
      <c r="B97" s="8" t="s">
        <v>538</v>
      </c>
      <c r="C97" s="8"/>
    </row>
    <row r="98" spans="2:10" hidden="1" outlineLevel="1">
      <c r="B98" s="5" t="s">
        <v>539</v>
      </c>
      <c r="C98" s="5">
        <v>0.27654335236319172</v>
      </c>
    </row>
    <row r="99" spans="2:10" hidden="1" outlineLevel="1">
      <c r="B99" s="5" t="s">
        <v>540</v>
      </c>
      <c r="C99" s="26">
        <v>7.6476225736272427E-2</v>
      </c>
    </row>
    <row r="100" spans="2:10" hidden="1" outlineLevel="1">
      <c r="B100" s="5" t="s">
        <v>541</v>
      </c>
      <c r="C100" s="5">
        <v>5.3388131379679238E-2</v>
      </c>
    </row>
    <row r="101" spans="2:10" hidden="1" outlineLevel="1">
      <c r="B101" s="5" t="s">
        <v>542</v>
      </c>
      <c r="C101" s="5">
        <v>0.4678425387156836</v>
      </c>
    </row>
    <row r="102" spans="2:10" ht="16.2" hidden="1" outlineLevel="1" thickBot="1">
      <c r="B102" s="6" t="s">
        <v>543</v>
      </c>
      <c r="C102" s="6">
        <v>42</v>
      </c>
    </row>
    <row r="103" spans="2:10" hidden="1" outlineLevel="1"/>
    <row r="104" spans="2:10" ht="16.2" hidden="1" outlineLevel="1" thickBot="1">
      <c r="B104" t="s">
        <v>544</v>
      </c>
    </row>
    <row r="105" spans="2:10" hidden="1" outlineLevel="1">
      <c r="B105" s="7"/>
      <c r="C105" s="7" t="s">
        <v>549</v>
      </c>
      <c r="D105" s="7" t="s">
        <v>550</v>
      </c>
      <c r="E105" s="7" t="s">
        <v>551</v>
      </c>
      <c r="F105" s="7" t="s">
        <v>552</v>
      </c>
      <c r="G105" s="7" t="s">
        <v>553</v>
      </c>
    </row>
    <row r="106" spans="2:10" hidden="1" outlineLevel="1">
      <c r="B106" s="5" t="s">
        <v>545</v>
      </c>
      <c r="C106" s="5">
        <v>1</v>
      </c>
      <c r="D106" s="5">
        <v>0.7249996101638132</v>
      </c>
      <c r="E106" s="5">
        <v>0.7249996101638132</v>
      </c>
      <c r="F106" s="5">
        <v>3.31236630252394</v>
      </c>
      <c r="G106" s="5">
        <v>7.6249440831389098E-2</v>
      </c>
    </row>
    <row r="107" spans="2:10" hidden="1" outlineLevel="1">
      <c r="B107" s="5" t="s">
        <v>546</v>
      </c>
      <c r="C107" s="5">
        <v>40</v>
      </c>
      <c r="D107" s="5">
        <v>8.7550656412774366</v>
      </c>
      <c r="E107" s="5">
        <v>0.21887664103193591</v>
      </c>
      <c r="F107" s="5"/>
      <c r="G107" s="5"/>
    </row>
    <row r="108" spans="2:10" ht="16.2" hidden="1" outlineLevel="1" thickBot="1">
      <c r="B108" s="6" t="s">
        <v>547</v>
      </c>
      <c r="C108" s="6">
        <v>41</v>
      </c>
      <c r="D108" s="6">
        <v>9.4800652514412498</v>
      </c>
      <c r="E108" s="6"/>
      <c r="F108" s="6"/>
      <c r="G108" s="6"/>
    </row>
    <row r="109" spans="2:10" ht="16.2" hidden="1" outlineLevel="1" thickBot="1"/>
    <row r="110" spans="2:10" hidden="1" outlineLevel="1">
      <c r="B110" s="7"/>
      <c r="C110" s="7" t="s">
        <v>554</v>
      </c>
      <c r="D110" s="7" t="s">
        <v>542</v>
      </c>
      <c r="E110" s="7" t="s">
        <v>555</v>
      </c>
      <c r="F110" s="7" t="s">
        <v>556</v>
      </c>
      <c r="G110" s="7" t="s">
        <v>557</v>
      </c>
      <c r="H110" s="7" t="s">
        <v>558</v>
      </c>
      <c r="I110" s="7" t="s">
        <v>559</v>
      </c>
      <c r="J110" s="7" t="s">
        <v>560</v>
      </c>
    </row>
    <row r="111" spans="2:10" hidden="1" outlineLevel="1">
      <c r="B111" s="5" t="s">
        <v>548</v>
      </c>
      <c r="C111" s="26">
        <v>-8.2588253556854396E-2</v>
      </c>
      <c r="D111" s="5">
        <v>0.38159240975182762</v>
      </c>
      <c r="E111" s="5">
        <v>-0.2164305459077828</v>
      </c>
      <c r="F111" s="5">
        <v>0.82975217954403424</v>
      </c>
      <c r="G111" s="5">
        <v>-0.85381528203394097</v>
      </c>
      <c r="H111" s="5">
        <v>0.68863877492023218</v>
      </c>
      <c r="I111" s="5">
        <v>-0.85381528203394097</v>
      </c>
      <c r="J111" s="5">
        <v>0.68863877492023218</v>
      </c>
    </row>
    <row r="112" spans="2:10" ht="16.2" hidden="1" outlineLevel="1" thickBot="1">
      <c r="B112" s="6" t="s">
        <v>594</v>
      </c>
      <c r="C112" s="27">
        <v>0.22251986950641656</v>
      </c>
      <c r="D112" s="6">
        <v>0.12226428647079136</v>
      </c>
      <c r="E112" s="6">
        <v>1.8199907424280926</v>
      </c>
      <c r="F112" s="6">
        <v>7.6249440831388168E-2</v>
      </c>
      <c r="G112" s="6">
        <v>-2.4585470993056163E-2</v>
      </c>
      <c r="H112" s="6">
        <v>0.4696252100058893</v>
      </c>
      <c r="I112" s="6">
        <v>-2.4585470993056163E-2</v>
      </c>
      <c r="J112" s="6">
        <v>0.4696252100058893</v>
      </c>
    </row>
    <row r="113" spans="2:2" collapsed="1"/>
    <row r="116" spans="2:2">
      <c r="B116" s="17" t="s">
        <v>602</v>
      </c>
    </row>
    <row r="117" spans="2:2">
      <c r="B117" s="9" t="s">
        <v>603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F A A B Q S w M E F A A C A A g A 2 L F Y V + c 4 F 0 a j A A A A 9 g A A A B I A H A B D b 2 5 m a W c v U G F j a 2 F n Z S 5 4 b W w g o h g A K K A U A A A A A A A A A A A A A A A A A A A A A A A A A A A A h Y + x D o I w G I R f h X S n L X U x 5 K c O r p K Y E I 1 r U y o 0 w o + h x f J u D j 6 S r y B G U T f H u / s u u b t f b 7 A a 2 y a 6 m N 7 Z D j O S U E 4 i g 7 o r L V Y Z G f w x X p K V h K 3 S J 1 W Z a I L R p a O z G a m 9 P 6 e M h R B o W N C u r 5 j g P G G H f F P o 2 r Q q t u i 8 Q m 3 I p 1 X + b x E J + 9 c Y K W g i E i q 4 o B z Y b E J u 8 Q t M O X + m P y a s h 8 Y P v Z E G 4 1 0 B b J b A 3 h / k A 1 B L A w Q U A A I A C A D Y s V h 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L F Y V x x C V 0 X + A Q A A O A 4 A A B M A H A B G b 3 J t d W x h c y 9 T Z W N 0 a W 9 u M S 5 t I K I Y A C i g F A A A A A A A A A A A A A A A A A A A A A A A A A A A A O 1 U X W v b M B R 9 N + Q / C P X F B p P Z 6 R i E r Y X h d d C H l h J n b G B M U e L r W M S W i i T 3 Y 8 H / f Z K 9 x q 6 a t K 8 b 2 C 8 2 9 x 7 p 3 H v u 9 Z G w V p Q z F H f v 8 P P E m T i y I A I y l B F F b h V Z l Y D O U A l q 4 i D 9 x L w W a x O 5 e F x D O Y 1 q I Y C p n 1 x s V 5 x v X W + X X J M K z v D S H A x x 2 i Q R Z 0 p D U r + 7 4 A R / p 6 U C w 7 D g D x L r q 1 r s N I Z S V 2 F i b k f i I y D r A r n J A h 6 I y F K N D D 1 E W K Z D 1 3 U V K y 5 A p u j L O Q q e w x e P d 1 Q Q 0 8 q V Z i 3 a 5 H w + 9 7 w 9 e V Q Q t t H c y 6 c 7 6 L m X g j C Z c 1 F F v K w r Z p L S t S v 1 d z s c k x I 0 d o t 9 d M n U p 4 9 T A 2 1 8 t M O / Z k F 4 + i M 2 A H k k q 1 U q s y O A G 8 F z q q 6 I 2 F C m s 0 r H E a u r F Y g 2 v e / 3 9 c l O n W P x m P 4 G n b s B L S h T Z A M 9 w B L r 5 Q 1 N L 9 n X L N M S R L V U v O o l 0 9 F O L N c S 1 U f 4 M k c 5 K a X 5 b k d I 8 2 Q o T 3 q e W H q k j i q A o d A B f U q P 8 / C u h A e X x S p w v z X P R Z i 9 C Q Y b s I C K 3 x t 8 W / 1 g A b v E 3 7 A 9 / V C P v + + r O b x Q 4 b s b Z Z O b n b J G b 4 9 q w P W N 3 t N s f / o o m X T t s v S 4 X / G 0 M t 2 i D y g M g j d Z h 1 f N 3 u 3 Q q t E 0 a P 0 a n W e s n 9 7 6 O 1 5 i G m / i U H a 4 n q F l n e C B a b k z D 4 / O N T r X 6 F y j c / 1 n z n U 6 O t f o X K N z j c 7 1 r z r X H 1 B L A Q I t A B Q A A g A I A N i x W F f n O B d G o w A A A P Y A A A A S A A A A A A A A A A A A A A A A A A A A A A B D b 2 5 m a W c v U G F j a 2 F n Z S 5 4 b W x Q S w E C L Q A U A A I A C A D Y s V h X D 8 r p q 6 Q A A A D p A A A A E w A A A A A A A A A A A A A A A A D v A A A A W 0 N v b n R l b n R f V H l w Z X N d L n h t b F B L A Q I t A B Q A A g A I A N i x W F c c Q l d F / g E A A D g O A A A T A A A A A A A A A A A A A A A A A O A B A A B G b 3 J t d W x h c y 9 T Z W N 0 a W 9 u M S 5 t U E s F B g A A A A A D A A M A w g A A A C s 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M 5 A A A A A A A A A T 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M t M T A t M j R U M D g 6 M j Q 6 N T I u O D A y N D g 1 M l o i I C 8 + P E V u d H J 5 I F R 5 c G U 9 I k Z p b G x D b 2 x 1 b W 5 U e X B l c y I g V m F s d W U 9 I n N B Q U 1 S R V F R R E F B T U F B Q U F F Q X c 9 P S I g L z 4 8 R W 5 0 c n k g V H l w Z T 0 i R m l s b E N v b H V t b k 5 h b W V z I i B W Y W x 1 Z T 0 i c 1 s m c X V v d D t S Z X R h a W x l c i Z x d W 9 0 O y w m c X V v d D t T Y W x l c m F u a y Z x d W 9 0 O y w m c X V v d D t Y M j A x M 1 V T U 2 F s Z X M m c X V v d D s s J n F 1 b 3 Q 7 W D I w M T N X b 3 J s Z F N h b G V z J n F 1 b 3 Q 7 L C Z x d W 9 0 O 1 B y b 2 Z p d E 1 h c m d p b i Z x d W 9 0 O y w m c X V v d D t O d W 1 T d G 9 y Z X M m c X V v d D s s J n F 1 b 3 Q 7 S W 5 k d X N 0 c n k m c X V v d D s s J n F 1 b 3 Q 7 U m V 3 Y X J k J n F 1 b 3 Q 7 L C Z x d W 9 0 O 1 B y b 2 d y Y W 1 O Y W 1 l J n F 1 b 3 Q 7 L C Z x d W 9 0 O 1 J l d 2 F y Z F R 5 c G U m c X V v d D s s J n F 1 b 3 Q 7 U m V 3 Y X J k U 3 R y d W N 0 d X J l J n F 1 b 3 Q 7 L C Z x d W 9 0 O 1 J l d 2 F y Z F N p e m U m c X V v d D s s J n F 1 b 3 Q 7 R X h w a X J h d G l v b k 1 v b n R o 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R h d G F f d G F i b G U v Q X V 0 b 1 J l b W 9 2 Z W R D b 2 x 1 b W 5 z M S 5 7 U m V 0 Y W l s Z X I s M H 0 m c X V v d D s s J n F 1 b 3 Q 7 U 2 V j d G l v b j E v Z G F 0 Y V 9 0 Y W J s Z S 9 B d X R v U m V t b 3 Z l Z E N v b H V t b n M x L n t T Y W x l c m F u a y w x f S Z x d W 9 0 O y w m c X V v d D t T Z W N 0 a W 9 u M S 9 k Y X R h X 3 R h Y m x l L 0 F 1 d G 9 S Z W 1 v d m V k Q 2 9 s d W 1 u c z E u e 1 g y M D E z V V N T Y W x l c y w y f S Z x d W 9 0 O y w m c X V v d D t T Z W N 0 a W 9 u M S 9 k Y X R h X 3 R h Y m x l L 0 F 1 d G 9 S Z W 1 v d m V k Q 2 9 s d W 1 u c z E u e 1 g y M D E z V 2 9 y b G R T Y W x l c y w z f S Z x d W 9 0 O y w m c X V v d D t T Z W N 0 a W 9 u M S 9 k Y X R h X 3 R h Y m x l L 0 F 1 d G 9 S Z W 1 v d m V k Q 2 9 s d W 1 u c z E u e 1 B y b 2 Z p d E 1 h c m d p b i w 0 f S Z x d W 9 0 O y w m c X V v d D t T Z W N 0 a W 9 u M S 9 k Y X R h X 3 R h Y m x l L 0 F 1 d G 9 S Z W 1 v d m V k Q 2 9 s d W 1 u c z E u e 0 5 1 b V N 0 b 3 J l c y w 1 f S Z x d W 9 0 O y w m c X V v d D t T Z W N 0 a W 9 u M S 9 k Y X R h X 3 R h Y m x l L 0 F 1 d G 9 S Z W 1 v d m V k Q 2 9 s d W 1 u c z E u e 0 l u Z H V z d H J 5 L D Z 9 J n F 1 b 3 Q 7 L C Z x d W 9 0 O 1 N l Y 3 R p b 2 4 x L 2 R h d G F f d G F i b G U v Q X V 0 b 1 J l b W 9 2 Z W R D b 2 x 1 b W 5 z M S 5 7 U m V 3 Y X J k L D d 9 J n F 1 b 3 Q 7 L C Z x d W 9 0 O 1 N l Y 3 R p b 2 4 x L 2 R h d G F f d G F i b G U v Q X V 0 b 1 J l b W 9 2 Z W R D b 2 x 1 b W 5 z M S 5 7 U H J v Z 3 J h b U 5 h b W U s O H 0 m c X V v d D s s J n F 1 b 3 Q 7 U 2 V j d G l v b j E v Z G F 0 Y V 9 0 Y W J s Z S 9 B d X R v U m V t b 3 Z l Z E N v b H V t b n M x L n t S Z X d h c m R U e X B l L D l 9 J n F 1 b 3 Q 7 L C Z x d W 9 0 O 1 N l Y 3 R p b 2 4 x L 2 R h d G F f d G F i b G U v Q X V 0 b 1 J l b W 9 2 Z W R D b 2 x 1 b W 5 z M S 5 7 U m V 3 Y X J k U 3 R y d W N 0 d X J l L D E w f S Z x d W 9 0 O y w m c X V v d D t T Z W N 0 a W 9 u M S 9 k Y X R h X 3 R h Y m x l L 0 F 1 d G 9 S Z W 1 v d m V k Q 2 9 s d W 1 u c z E u e 1 J l d 2 F y Z F N p e m U s M T F 9 J n F 1 b 3 Q 7 L C Z x d W 9 0 O 1 N l Y 3 R p b 2 4 x L 2 R h d G F f d G F i b G U v Q X V 0 b 1 J l b W 9 2 Z W R D b 2 x 1 b W 5 z M S 5 7 R X h w a X J h d G l v b k 1 v b n R o L D E y f S Z x d W 9 0 O 1 0 s J n F 1 b 3 Q 7 Q 2 9 s d W 1 u Q 2 9 1 b n Q m c X V v d D s 6 M T M s J n F 1 b 3 Q 7 S 2 V 5 Q 2 9 s d W 1 u T m F t Z X M m c X V v d D s 6 W 1 0 s J n F 1 b 3 Q 7 Q 2 9 s d W 1 u S W R l b n R p d G l l c y Z x d W 9 0 O z p b J n F 1 b 3 Q 7 U 2 V j d G l v b j E v Z G F 0 Y V 9 0 Y W J s Z S 9 B d X R v U m V t b 3 Z l Z E N v b H V t b n M x L n t S Z X R h a W x l c i w w f S Z x d W 9 0 O y w m c X V v d D t T Z W N 0 a W 9 u M S 9 k Y X R h X 3 R h Y m x l L 0 F 1 d G 9 S Z W 1 v d m V k Q 2 9 s d W 1 u c z E u e 1 N h b G V y Y W 5 r L D F 9 J n F 1 b 3 Q 7 L C Z x d W 9 0 O 1 N l Y 3 R p b 2 4 x L 2 R h d G F f d G F i b G U v Q X V 0 b 1 J l b W 9 2 Z W R D b 2 x 1 b W 5 z M S 5 7 W D I w M T N V U 1 N h b G V z L D J 9 J n F 1 b 3 Q 7 L C Z x d W 9 0 O 1 N l Y 3 R p b 2 4 x L 2 R h d G F f d G F i b G U v Q X V 0 b 1 J l b W 9 2 Z W R D b 2 x 1 b W 5 z M S 5 7 W D I w M T N X b 3 J s Z F N h b G V z L D N 9 J n F 1 b 3 Q 7 L C Z x d W 9 0 O 1 N l Y 3 R p b 2 4 x L 2 R h d G F f d G F i b G U v Q X V 0 b 1 J l b W 9 2 Z W R D b 2 x 1 b W 5 z M S 5 7 U H J v Z m l 0 T W F y Z 2 l u L D R 9 J n F 1 b 3 Q 7 L C Z x d W 9 0 O 1 N l Y 3 R p b 2 4 x L 2 R h d G F f d G F i b G U v Q X V 0 b 1 J l b W 9 2 Z W R D b 2 x 1 b W 5 z M S 5 7 T n V t U 3 R v c m V z L D V 9 J n F 1 b 3 Q 7 L C Z x d W 9 0 O 1 N l Y 3 R p b 2 4 x L 2 R h d G F f d G F i b G U v Q X V 0 b 1 J l b W 9 2 Z W R D b 2 x 1 b W 5 z M S 5 7 S W 5 k d X N 0 c n k s N n 0 m c X V v d D s s J n F 1 b 3 Q 7 U 2 V j d G l v b j E v Z G F 0 Y V 9 0 Y W J s Z S 9 B d X R v U m V t b 3 Z l Z E N v b H V t b n M x L n t S Z X d h c m Q s N 3 0 m c X V v d D s s J n F 1 b 3 Q 7 U 2 V j d G l v b j E v Z G F 0 Y V 9 0 Y W J s Z S 9 B d X R v U m V t b 3 Z l Z E N v b H V t b n M x L n t Q c m 9 n c m F t T m F t Z S w 4 f S Z x d W 9 0 O y w m c X V v d D t T Z W N 0 a W 9 u M S 9 k Y X R h X 3 R h Y m x l L 0 F 1 d G 9 S Z W 1 v d m V k Q 2 9 s d W 1 u c z E u e 1 J l d 2 F y Z F R 5 c G U s O X 0 m c X V v d D s s J n F 1 b 3 Q 7 U 2 V j d G l v b j E v Z G F 0 Y V 9 0 Y W J s Z S 9 B d X R v U m V t b 3 Z l Z E N v b H V t b n M x L n t S Z X d h c m R T d H J 1 Y 3 R 1 c m U s M T B 9 J n F 1 b 3 Q 7 L C Z x d W 9 0 O 1 N l Y 3 R p b 2 4 x L 2 R h d G F f d G F i b G U v Q X V 0 b 1 J l b W 9 2 Z W R D b 2 x 1 b W 5 z M S 5 7 U m V 3 Y X J k U 2 l 6 Z S w x M X 0 m c X V v d D s s J n F 1 b 3 Q 7 U 2 V j d G l v b j E v Z G F 0 Y V 9 0 Y W J s Z S 9 B d X R v U m V t b 3 Z l Z E N v b H V t b n M x L n t F e H B p c m F 0 a W 9 u T W 9 u d G g s M T J 9 J n F 1 b 3 Q 7 X S w m c X V v d D t S Z W x h d G l v b n N o a X B J b m Z v J n F 1 b 3 Q 7 O l t d f S I g L z 4 8 R W 5 0 c n k g V H l w Z T 0 i R m l s b F R h c m d l d C I g V m F s d W U 9 I n N k Y X R h X 3 R h Y m x l I i A v P j x F b n R y e S B U e X B l P S J S Z W N v d m V y e V R h c m d l d F J v d y I g V m F s d W U 9 I m w x I i A v P j x F b n R y e S B U e X B l P S J S Z W N v d m V y e V R h c m d l d E N v b H V t b i I g V m F s d W U 9 I m w x I i A v P j x F b n R y e S B U e X B l P S J S Z W N v d m V y e V R h c m d l d F N o Z W V 0 I i B W Y W x 1 Z T 0 i c 0 F T T T M i I C 8 + P C 9 T d G F i b G V F b n R y a W V z P j w v S X R l b T 4 8 S X R l b T 4 8 S X R l b U x v Y 2 F 0 a W 9 u P j x J d G V t V H l w Z T 5 G b 3 J t d W x h P C 9 J d G V t V H l w Z T 4 8 S X R l b V B h d G g + U 2 V j d G l v b j E v Z G F 0 Y V 9 0 Y W J s Z S 9 T b 3 V y Y 2 U 8 L 0 l 0 Z W 1 Q Y X R o P j w v S X R l b U x v Y 2 F 0 a W 9 u P j x T d G F i b G V F b n R y a W V z I C 8 + P C 9 J d G V t P j x J d G V t P j x J d G V t T G 9 j Y X R p b 2 4 + P E l 0 Z W 1 U e X B l P k Z v c m 1 1 b G E 8 L 0 l 0 Z W 1 U e X B l P j x J d G V t U G F 0 a D 5 T Z W N 0 a W 9 u M S 9 k Y X R h X 3 R h Y m x l L 0 Z p b H R l c m V k J T I w U m 9 3 c z w v S X R l b V B h d G g + P C 9 J d G V t T G 9 j Y X R p b 2 4 + P F N 0 Y W J s Z U V u d H J p Z X M g L z 4 8 L 0 l 0 Z W 0 + P E l 0 Z W 0 + P E l 0 Z W 1 M b 2 N h d G l v b j 4 8 S X R l b V R 5 c G U + R m 9 y b X V s Y T w v S X R l b V R 5 c G U + P E l 0 Z W 1 Q Y X R o P l N l Y 3 R p b 2 4 x L 2 R h d G F f d G F i b G U v Q 2 h h b m d l Z C U y M F R 5 c G U 8 L 0 l 0 Z W 1 Q Y X R o P j w v S X R l b U x v Y 2 F 0 a W 9 u P j x T d G F i b G V F b n R y a W V z I C 8 + P C 9 J d G V t P j x J d G V t P j x J d G V t T G 9 j Y X R p b 2 4 + P E l 0 Z W 1 U e X B l P k Z v c m 1 1 b G E 8 L 0 l 0 Z W 1 U e X B l P j x J d G V t U G F 0 a D 5 T Z W N 0 a W 9 u M S 9 k Y X R h X 3 R h Y m x l L 0 F k Z G V k J T I w Q 3 V z d G 9 t P C 9 J d G V t U G F 0 a D 4 8 L 0 l 0 Z W 1 M b 2 N h d G l v b j 4 8 U 3 R h Y m x l R W 5 0 c m l l c y A v P j w v S X R l b T 4 8 S X R l b T 4 8 S X R l b U x v Y 2 F 0 a W 9 u P j x J d G V t V H l w Z T 5 G b 3 J t d W x h P C 9 J d G V t V H l w Z T 4 8 S X R l b V B h d G g + U 2 V j d G l v b j E v Z G F 0 Y V 9 0 Y W J s Z S 9 G a W x 0 Z X J l Z C U y M F J v d 3 M x P C 9 J d G V t U G F 0 a D 4 8 L 0 l 0 Z W 1 M b 2 N h d G l v b j 4 8 U 3 R h Y m x l R W 5 0 c m l l c y A v P j w v S X R l b T 4 8 S X R l b T 4 8 S X R l b U x v Y 2 F 0 a W 9 u P j x J d G V t V H l w Z T 5 G b 3 J t d W x h P C 9 J d G V t V H l w Z T 4 8 S X R l b V B h d G g + U 2 V j d G l v b j E v Z G F 0 Y V 9 0 Y W J s Z S 9 S Z W 1 v d m V k J T I w Q 2 9 s d W 1 u c z w v S X R l b V B h d G g + P C 9 J d G V t T G 9 j Y X R p b 2 4 + P F N 0 Y W J s Z U V u d H J p Z X M g L z 4 8 L 0 l 0 Z W 0 + P E l 0 Z W 0 + P E l 0 Z W 1 M b 2 N h d G l v b j 4 8 S X R l b V R 5 c G U + R m 9 y b X V s Y T w v S X R l b V R 5 c G U + P E l 0 Z W 1 Q Y X R o P l N l Y 3 R p b 2 4 x L 2 R h d G F f d G F i b G U v Q 2 h h b m d l Z C U y M F R 5 c G U x P C 9 J d G V t U G F 0 a D 4 8 L 0 l 0 Z W 1 M b 2 N h d G l v b j 4 8 U 3 R h Y m x l R W 5 0 c m l l c y A v P j w v S X R l b T 4 8 S X R l b T 4 8 S X R l b U x v Y 2 F 0 a W 9 u P j x J d G V t V H l w Z T 5 G b 3 J t d W x h P C 9 J d G V t V H l w Z T 4 8 S X R l b V B h d G g + U 2 V j d G l v b j E v Z G F 0 Y V 9 0 Y W J s Z S 9 E a X Z p Z G V k J T I w Q 2 9 s d W 1 u P C 9 J d G V t U G F 0 a D 4 8 L 0 l 0 Z W 1 M b 2 N h d G l v b j 4 8 U 3 R h Y m x l R W 5 0 c m l l c y A v P j w v S X R l b T 4 8 S X R l b T 4 8 S X R l b U x v Y 2 F 0 a W 9 u P j x J d G V t V H l w Z T 5 G b 3 J t d W x h P C 9 J d G V t V H l w Z T 4 8 S X R l b V B h d G g + U 2 V j d G l v b j E v Z G F 0 Y V 9 0 Y W J s Z S 9 D a G F u Z 2 V k J T I w V H l w Z T I 8 L 0 l 0 Z W 1 Q Y X R o P j w v S X R l b U x v Y 2 F 0 a W 9 u P j x T d G F i b G V F b n R y a W V z I C 8 + P C 9 J d G V t P j x J d G V t P j x J d G V t T G 9 j Y X R p b 2 4 + P E l 0 Z W 1 U e X B l P k Z v c m 1 1 b G E 8 L 0 l 0 Z W 1 U e X B l P j x J d G V t U G F 0 a D 5 T Z W N 0 a W 9 u M S 9 k Y X R h X 3 R h Y m x l 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x M C 0 y N F Q w O D o y N D o 1 M i 4 4 M D I 0 O D U y W i I g L z 4 8 R W 5 0 c n k g V H l w Z T 0 i R m l s b E N v b H V t b l R 5 c G V z I i B W Y W x 1 Z T 0 i c 0 F B T V J F U V F E Q U F N Q U F B Q U V B d z 0 9 I i A v P j x F b n R y e S B U e X B l P S J G a W x s Q 2 9 s d W 1 u T m F t Z X M i I F Z h b H V l P S J z W y Z x d W 9 0 O 1 J l d G F p b G V y J n F 1 b 3 Q 7 L C Z x d W 9 0 O 1 N h b G V y Y W 5 r J n F 1 b 3 Q 7 L C Z x d W 9 0 O 1 g y M D E z V V N T Y W x l c y Z x d W 9 0 O y w m c X V v d D t Y M j A x M 1 d v c m x k U 2 F s Z X M m c X V v d D s s J n F 1 b 3 Q 7 U H J v Z m l 0 T W F y Z 2 l u J n F 1 b 3 Q 7 L C Z x d W 9 0 O 0 5 1 b V N 0 b 3 J l c y Z x d W 9 0 O y w m c X V v d D t J b m R 1 c 3 R y e S Z x d W 9 0 O y w m c X V v d D t S Z X d h c m Q m c X V v d D s s J n F 1 b 3 Q 7 U H J v Z 3 J h b U 5 h b W U m c X V v d D s s J n F 1 b 3 Q 7 U m V 3 Y X J k V H l w Z S Z x d W 9 0 O y w m c X V v d D t S Z X d h c m R T d H J 1 Y 3 R 1 c m U m c X V v d D s s J n F 1 b 3 Q 7 U m V 3 Y X J k U 2 l 6 Z S Z x d W 9 0 O y w m c X V v d D t F e H B p c m F 0 a W 9 u T W 9 u d G g m c X V v d D t d I i A v P j x F b n R y e S B U e X B l P S J G a W x s U 3 R h d H V z I i B W Y W x 1 Z T 0 i c 0 N v b X B s Z X R l I i A v P j x F b n R y e S B U e X B l P S J G a W x s Q 2 9 1 b n Q i I F Z h b H V l P S J s N D I i I C 8 + P E V u d H J 5 I F R 5 c G U 9 I l J l b G F 0 a W 9 u c 2 h p c E l u Z m 9 D b 2 5 0 Y W l u Z X I i I F Z h b H V l P S J z e y Z x d W 9 0 O 2 N v b H V t b k N v d W 5 0 J n F 1 b 3 Q 7 O j E z L C Z x d W 9 0 O 2 t l e U N v b H V t b k 5 h b W V z J n F 1 b 3 Q 7 O l t d L C Z x d W 9 0 O 3 F 1 Z X J 5 U m V s Y X R p b 2 5 z a G l w c y Z x d W 9 0 O z p b X S w m c X V v d D t j b 2 x 1 b W 5 J Z G V u d G l 0 a W V z J n F 1 b 3 Q 7 O l s m c X V v d D t T Z W N 0 a W 9 u M S 9 k Y X R h X 3 R h Y m x l L 0 F 1 d G 9 S Z W 1 v d m V k Q 2 9 s d W 1 u c z E u e 1 J l d G F p b G V y L D B 9 J n F 1 b 3 Q 7 L C Z x d W 9 0 O 1 N l Y 3 R p b 2 4 x L 2 R h d G F f d G F i b G U v Q X V 0 b 1 J l b W 9 2 Z W R D b 2 x 1 b W 5 z M S 5 7 U 2 F s Z X J h b m s s M X 0 m c X V v d D s s J n F 1 b 3 Q 7 U 2 V j d G l v b j E v Z G F 0 Y V 9 0 Y W J s Z S 9 B d X R v U m V t b 3 Z l Z E N v b H V t b n M x L n t Y M j A x M 1 V T U 2 F s Z X M s M n 0 m c X V v d D s s J n F 1 b 3 Q 7 U 2 V j d G l v b j E v Z G F 0 Y V 9 0 Y W J s Z S 9 B d X R v U m V t b 3 Z l Z E N v b H V t b n M x L n t Y M j A x M 1 d v c m x k U 2 F s Z X M s M 3 0 m c X V v d D s s J n F 1 b 3 Q 7 U 2 V j d G l v b j E v Z G F 0 Y V 9 0 Y W J s Z S 9 B d X R v U m V t b 3 Z l Z E N v b H V t b n M x L n t Q c m 9 m a X R N Y X J n a W 4 s N H 0 m c X V v d D s s J n F 1 b 3 Q 7 U 2 V j d G l v b j E v Z G F 0 Y V 9 0 Y W J s Z S 9 B d X R v U m V t b 3 Z l Z E N v b H V t b n M x L n t O d W 1 T d G 9 y Z X M s N X 0 m c X V v d D s s J n F 1 b 3 Q 7 U 2 V j d G l v b j E v Z G F 0 Y V 9 0 Y W J s Z S 9 B d X R v U m V t b 3 Z l Z E N v b H V t b n M x L n t J b m R 1 c 3 R y e S w 2 f S Z x d W 9 0 O y w m c X V v d D t T Z W N 0 a W 9 u M S 9 k Y X R h X 3 R h Y m x l L 0 F 1 d G 9 S Z W 1 v d m V k Q 2 9 s d W 1 u c z E u e 1 J l d 2 F y Z C w 3 f S Z x d W 9 0 O y w m c X V v d D t T Z W N 0 a W 9 u M S 9 k Y X R h X 3 R h Y m x l L 0 F 1 d G 9 S Z W 1 v d m V k Q 2 9 s d W 1 u c z E u e 1 B y b 2 d y Y W 1 O Y W 1 l L D h 9 J n F 1 b 3 Q 7 L C Z x d W 9 0 O 1 N l Y 3 R p b 2 4 x L 2 R h d G F f d G F i b G U v Q X V 0 b 1 J l b W 9 2 Z W R D b 2 x 1 b W 5 z M S 5 7 U m V 3 Y X J k V H l w Z S w 5 f S Z x d W 9 0 O y w m c X V v d D t T Z W N 0 a W 9 u M S 9 k Y X R h X 3 R h Y m x l L 0 F 1 d G 9 S Z W 1 v d m V k Q 2 9 s d W 1 u c z E u e 1 J l d 2 F y Z F N 0 c n V j d H V y Z S w x M H 0 m c X V v d D s s J n F 1 b 3 Q 7 U 2 V j d G l v b j E v Z G F 0 Y V 9 0 Y W J s Z S 9 B d X R v U m V t b 3 Z l Z E N v b H V t b n M x L n t S Z X d h c m R T a X p l L D E x f S Z x d W 9 0 O y w m c X V v d D t T Z W N 0 a W 9 u M S 9 k Y X R h X 3 R h Y m x l L 0 F 1 d G 9 S Z W 1 v d m V k Q 2 9 s d W 1 u c z E u e 0 V 4 c G l y Y X R p b 2 5 N b 2 5 0 a C w x M n 0 m c X V v d D t d L C Z x d W 9 0 O 0 N v b H V t b k N v d W 5 0 J n F 1 b 3 Q 7 O j E z L C Z x d W 9 0 O 0 t l e U N v b H V t b k 5 h b W V z J n F 1 b 3 Q 7 O l t d L C Z x d W 9 0 O 0 N v b H V t b k l k Z W 5 0 a X R p Z X M m c X V v d D s 6 W y Z x d W 9 0 O 1 N l Y 3 R p b 2 4 x L 2 R h d G F f d G F i b G U v Q X V 0 b 1 J l b W 9 2 Z W R D b 2 x 1 b W 5 z M S 5 7 U m V 0 Y W l s Z X I s M H 0 m c X V v d D s s J n F 1 b 3 Q 7 U 2 V j d G l v b j E v Z G F 0 Y V 9 0 Y W J s Z S 9 B d X R v U m V t b 3 Z l Z E N v b H V t b n M x L n t T Y W x l c m F u a y w x f S Z x d W 9 0 O y w m c X V v d D t T Z W N 0 a W 9 u M S 9 k Y X R h X 3 R h Y m x l L 0 F 1 d G 9 S Z W 1 v d m V k Q 2 9 s d W 1 u c z E u e 1 g y M D E z V V N T Y W x l c y w y f S Z x d W 9 0 O y w m c X V v d D t T Z W N 0 a W 9 u M S 9 k Y X R h X 3 R h Y m x l L 0 F 1 d G 9 S Z W 1 v d m V k Q 2 9 s d W 1 u c z E u e 1 g y M D E z V 2 9 y b G R T Y W x l c y w z f S Z x d W 9 0 O y w m c X V v d D t T Z W N 0 a W 9 u M S 9 k Y X R h X 3 R h Y m x l L 0 F 1 d G 9 S Z W 1 v d m V k Q 2 9 s d W 1 u c z E u e 1 B y b 2 Z p d E 1 h c m d p b i w 0 f S Z x d W 9 0 O y w m c X V v d D t T Z W N 0 a W 9 u M S 9 k Y X R h X 3 R h Y m x l L 0 F 1 d G 9 S Z W 1 v d m V k Q 2 9 s d W 1 u c z E u e 0 5 1 b V N 0 b 3 J l c y w 1 f S Z x d W 9 0 O y w m c X V v d D t T Z W N 0 a W 9 u M S 9 k Y X R h X 3 R h Y m x l L 0 F 1 d G 9 S Z W 1 v d m V k Q 2 9 s d W 1 u c z E u e 0 l u Z H V z d H J 5 L D Z 9 J n F 1 b 3 Q 7 L C Z x d W 9 0 O 1 N l Y 3 R p b 2 4 x L 2 R h d G F f d G F i b G U v Q X V 0 b 1 J l b W 9 2 Z W R D b 2 x 1 b W 5 z M S 5 7 U m V 3 Y X J k L D d 9 J n F 1 b 3 Q 7 L C Z x d W 9 0 O 1 N l Y 3 R p b 2 4 x L 2 R h d G F f d G F i b G U v Q X V 0 b 1 J l b W 9 2 Z W R D b 2 x 1 b W 5 z M S 5 7 U H J v Z 3 J h b U 5 h b W U s O H 0 m c X V v d D s s J n F 1 b 3 Q 7 U 2 V j d G l v b j E v Z G F 0 Y V 9 0 Y W J s Z S 9 B d X R v U m V t b 3 Z l Z E N v b H V t b n M x L n t S Z X d h c m R U e X B l L D l 9 J n F 1 b 3 Q 7 L C Z x d W 9 0 O 1 N l Y 3 R p b 2 4 x L 2 R h d G F f d G F i b G U v Q X V 0 b 1 J l b W 9 2 Z W R D b 2 x 1 b W 5 z M S 5 7 U m V 3 Y X J k U 3 R y d W N 0 d X J l L D E w f S Z x d W 9 0 O y w m c X V v d D t T Z W N 0 a W 9 u M S 9 k Y X R h X 3 R h Y m x l L 0 F 1 d G 9 S Z W 1 v d m V k Q 2 9 s d W 1 u c z E u e 1 J l d 2 F y Z F N p e m U s M T F 9 J n F 1 b 3 Q 7 L C Z x d W 9 0 O 1 N l Y 3 R p b 2 4 x L 2 R h d G F f d G F i b G U v Q X V 0 b 1 J l b W 9 2 Z W R D b 2 x 1 b W 5 z M S 5 7 R X h w a X J h d G l v b k 1 v b n R o L D E y f S Z x d W 9 0 O 1 0 s J n F 1 b 3 Q 7 U m V s Y X R p b 2 5 z a G l w S W 5 m b y Z x d W 9 0 O z p b X X 0 i I C 8 + P E V u d H J 5 I F R 5 c G U 9 I k Z p b G x U Y X J n Z X Q i I F Z h b H V l P S J z Z G F 0 Y V 9 0 Y W J s Z T Q i I C 8 + P E V u d H J 5 I F R 5 c G U 9 I k x v Y W R l Z F R v Q W 5 h b H l z a X N T Z X J 2 a W N l c y I g V m F s d W U 9 I m w w I i A v P j w v U 3 R h Y m x l R W 5 0 c m l l c z 4 8 L 0 l 0 Z W 0 + P E l 0 Z W 0 + P E l 0 Z W 1 M b 2 N h d G l v b j 4 8 S X R l b V R 5 c G U + R m 9 y b X V s Y T w v S X R l b V R 5 c G U + P E l 0 Z W 1 Q Y X R o P l N l Y 3 R p b 2 4 x L 2 R h d G F f d G F i b G U l M j A o M i k v U 2 9 1 c m N l P C 9 J d G V t U G F 0 a D 4 8 L 0 l 0 Z W 1 M b 2 N h d G l v b j 4 8 U 3 R h Y m x l R W 5 0 c m l l c y A v P j w v S X R l b T 4 8 S X R l b T 4 8 S X R l b U x v Y 2 F 0 a W 9 u P j x J d G V t V H l w Z T 5 G b 3 J t d W x h P C 9 J d G V t V H l w Z T 4 8 S X R l b V B h d G g + U 2 V j d G l v b j E v Z G F 0 Y V 9 0 Y W J s Z S U y M C g y K S 9 G a W x 0 Z X J l Z C U y M F J v d 3 M 8 L 0 l 0 Z W 1 Q Y X R o P j w v S X R l b U x v Y 2 F 0 a W 9 u P j x T d G F i b G V F b n R y a W V z I C 8 + P C 9 J d G V t P j x J d G V t P j x J d G V t T G 9 j Y X R p b 2 4 + P E l 0 Z W 1 U e X B l P k Z v c m 1 1 b G E 8 L 0 l 0 Z W 1 U e X B l P j x J d G V t U G F 0 a D 5 T Z W N 0 a W 9 u M S 9 k Y X R h X 3 R h Y m x l J T I w K D I p L 0 N o Y W 5 n Z W Q l M j B U e X B l P C 9 J d G V t U G F 0 a D 4 8 L 0 l 0 Z W 1 M b 2 N h d G l v b j 4 8 U 3 R h Y m x l R W 5 0 c m l l c y A v P j w v S X R l b T 4 8 S X R l b T 4 8 S X R l b U x v Y 2 F 0 a W 9 u P j x J d G V t V H l w Z T 5 G b 3 J t d W x h P C 9 J d G V t V H l w Z T 4 8 S X R l b V B h d G g + U 2 V j d G l v b j E v Z G F 0 Y V 9 0 Y W J s Z S U y M C g y K S 9 B Z G R l Z C U y M E N 1 c 3 R v b T w v S X R l b V B h d G g + P C 9 J d G V t T G 9 j Y X R p b 2 4 + P F N 0 Y W J s Z U V u d H J p Z X M g L z 4 8 L 0 l 0 Z W 0 + P E l 0 Z W 0 + P E l 0 Z W 1 M b 2 N h d G l v b j 4 8 S X R l b V R 5 c G U + R m 9 y b X V s Y T w v S X R l b V R 5 c G U + P E l 0 Z W 1 Q Y X R o P l N l Y 3 R p b 2 4 x L 2 R h d G F f d G F i b G U l M j A o M i k v R m l s d G V y Z W Q l M j B S b 3 d z M T w v S X R l b V B h d G g + P C 9 J d G V t T G 9 j Y X R p b 2 4 + P F N 0 Y W J s Z U V u d H J p Z X M g L z 4 8 L 0 l 0 Z W 0 + P E l 0 Z W 0 + P E l 0 Z W 1 M b 2 N h d G l v b j 4 8 S X R l b V R 5 c G U + R m 9 y b X V s Y T w v S X R l b V R 5 c G U + P E l 0 Z W 1 Q Y X R o P l N l Y 3 R p b 2 4 x L 2 R h d G F f d G F i b G U l M j A o M i k v U m V t b 3 Z l Z C U y M E N v b H V t b n M 8 L 0 l 0 Z W 1 Q Y X R o P j w v S X R l b U x v Y 2 F 0 a W 9 u P j x T d G F i b G V F b n R y a W V z I C 8 + P C 9 J d G V t P j x J d G V t P j x J d G V t T G 9 j Y X R p b 2 4 + P E l 0 Z W 1 U e X B l P k Z v c m 1 1 b G E 8 L 0 l 0 Z W 1 U e X B l P j x J d G V t U G F 0 a D 5 T Z W N 0 a W 9 u M S 9 k Y X R h X 3 R h Y m x l J T I w K D I p L 0 N o Y W 5 n Z W Q l M j B U e X B l M T w v S X R l b V B h d G g + P C 9 J d G V t T G 9 j Y X R p b 2 4 + P F N 0 Y W J s Z U V u d H J p Z X M g L z 4 8 L 0 l 0 Z W 0 + P E l 0 Z W 0 + P E l 0 Z W 1 M b 2 N h d G l v b j 4 8 S X R l b V R 5 c G U + R m 9 y b X V s Y T w v S X R l b V R 5 c G U + P E l 0 Z W 1 Q Y X R o P l N l Y 3 R p b 2 4 x L 2 R h d G F f d G F i b G U l M j A o M i k v R G l 2 a W R l Z C U y M E N v b H V t b j w v S X R l b V B h d G g + P C 9 J d G V t T G 9 j Y X R p b 2 4 + P F N 0 Y W J s Z U V u d H J p Z X M g L z 4 8 L 0 l 0 Z W 0 + P E l 0 Z W 0 + P E l 0 Z W 1 M b 2 N h d G l v b j 4 8 S X R l b V R 5 c G U + R m 9 y b X V s Y T w v S X R l b V R 5 c G U + P E l 0 Z W 1 Q Y X R o P l N l Y 3 R p b 2 4 x L 2 R h d G F f d G F i b G U l M j A o M i k v Q 2 h h b m d l Z C U y M F R 5 c G U y P C 9 J d G V t U G F 0 a D 4 8 L 0 l 0 Z W 1 M b 2 N h d G l v b j 4 8 U 3 R h Y m x l R W 5 0 c m l l c y A v P j w v S X R l b T 4 8 S X R l b T 4 8 S X R l b U x v Y 2 F 0 a W 9 u P j x J d G V t V H l w Z T 5 G b 3 J t d W x h P C 9 J d G V t V H l w Z T 4 8 S X R l b V B h d G g + U 2 V j d G l v b j E v Z G F 0 Y V 9 0 Y W J s Z 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T A t M j R U M D g 6 M j Q 6 N T I u O D A y N D g 1 M l o i I C 8 + P E V u d H J 5 I F R 5 c G U 9 I k Z p b G x D b 2 x 1 b W 5 U e X B l c y I g V m F s d W U 9 I n N B Q U 1 S R V F R R E F B T U F B Q U F F Q X c 9 P S I g L z 4 8 R W 5 0 c n k g V H l w Z T 0 i R m l s b E N v b H V t b k 5 h b W V z I i B W Y W x 1 Z T 0 i c 1 s m c X V v d D t S Z X R h a W x l c i Z x d W 9 0 O y w m c X V v d D t T Y W x l c m F u a y Z x d W 9 0 O y w m c X V v d D t Y M j A x M 1 V T U 2 F s Z X M m c X V v d D s s J n F 1 b 3 Q 7 W D I w M T N X b 3 J s Z F N h b G V z J n F 1 b 3 Q 7 L C Z x d W 9 0 O 1 B y b 2 Z p d E 1 h c m d p b i Z x d W 9 0 O y w m c X V v d D t O d W 1 T d G 9 y Z X M m c X V v d D s s J n F 1 b 3 Q 7 S W 5 k d X N 0 c n k m c X V v d D s s J n F 1 b 3 Q 7 U m V 3 Y X J k J n F 1 b 3 Q 7 L C Z x d W 9 0 O 1 B y b 2 d y Y W 1 O Y W 1 l J n F 1 b 3 Q 7 L C Z x d W 9 0 O 1 J l d 2 F y Z F R 5 c G U m c X V v d D s s J n F 1 b 3 Q 7 U m V 3 Y X J k U 3 R y d W N 0 d X J l J n F 1 b 3 Q 7 L C Z x d W 9 0 O 1 J l d 2 F y Z F N p e m U m c X V v d D s s J n F 1 b 3 Q 7 R X h w a X J h d G l v b k 1 v b n R o J n F 1 b 3 Q 7 X S I g L z 4 8 R W 5 0 c n k g V H l w Z T 0 i R m l s b F N 0 Y X R 1 c y I g V m F s d W U 9 I n N D b 2 1 w b G V 0 Z S I g L z 4 8 R W 5 0 c n k g V H l w Z T 0 i R m l s b E N v d W 5 0 I i B W Y W x 1 Z T 0 i b D Q y I i A v P j x F b n R y e S B U e X B l P S J S Z W x h d G l v b n N o a X B J b m Z v Q 2 9 u d G F p b m V y I i B W Y W x 1 Z T 0 i c 3 s m c X V v d D t j b 2 x 1 b W 5 D b 3 V u d C Z x d W 9 0 O z o x M y w m c X V v d D t r Z X l D b 2 x 1 b W 5 O Y W 1 l c y Z x d W 9 0 O z p b X S w m c X V v d D t x d W V y e V J l b G F 0 a W 9 u c 2 h p c H M m c X V v d D s 6 W 1 0 s J n F 1 b 3 Q 7 Y 2 9 s d W 1 u S W R l b n R p d G l l c y Z x d W 9 0 O z p b J n F 1 b 3 Q 7 U 2 V j d G l v b j E v Z G F 0 Y V 9 0 Y W J s Z S 9 B d X R v U m V t b 3 Z l Z E N v b H V t b n M x L n t S Z X R h a W x l c i w w f S Z x d W 9 0 O y w m c X V v d D t T Z W N 0 a W 9 u M S 9 k Y X R h X 3 R h Y m x l L 0 F 1 d G 9 S Z W 1 v d m V k Q 2 9 s d W 1 u c z E u e 1 N h b G V y Y W 5 r L D F 9 J n F 1 b 3 Q 7 L C Z x d W 9 0 O 1 N l Y 3 R p b 2 4 x L 2 R h d G F f d G F i b G U v Q X V 0 b 1 J l b W 9 2 Z W R D b 2 x 1 b W 5 z M S 5 7 W D I w M T N V U 1 N h b G V z L D J 9 J n F 1 b 3 Q 7 L C Z x d W 9 0 O 1 N l Y 3 R p b 2 4 x L 2 R h d G F f d G F i b G U v Q X V 0 b 1 J l b W 9 2 Z W R D b 2 x 1 b W 5 z M S 5 7 W D I w M T N X b 3 J s Z F N h b G V z L D N 9 J n F 1 b 3 Q 7 L C Z x d W 9 0 O 1 N l Y 3 R p b 2 4 x L 2 R h d G F f d G F i b G U v Q X V 0 b 1 J l b W 9 2 Z W R D b 2 x 1 b W 5 z M S 5 7 U H J v Z m l 0 T W F y Z 2 l u L D R 9 J n F 1 b 3 Q 7 L C Z x d W 9 0 O 1 N l Y 3 R p b 2 4 x L 2 R h d G F f d G F i b G U v Q X V 0 b 1 J l b W 9 2 Z W R D b 2 x 1 b W 5 z M S 5 7 T n V t U 3 R v c m V z L D V 9 J n F 1 b 3 Q 7 L C Z x d W 9 0 O 1 N l Y 3 R p b 2 4 x L 2 R h d G F f d G F i b G U v Q X V 0 b 1 J l b W 9 2 Z W R D b 2 x 1 b W 5 z M S 5 7 S W 5 k d X N 0 c n k s N n 0 m c X V v d D s s J n F 1 b 3 Q 7 U 2 V j d G l v b j E v Z G F 0 Y V 9 0 Y W J s Z S 9 B d X R v U m V t b 3 Z l Z E N v b H V t b n M x L n t S Z X d h c m Q s N 3 0 m c X V v d D s s J n F 1 b 3 Q 7 U 2 V j d G l v b j E v Z G F 0 Y V 9 0 Y W J s Z S 9 B d X R v U m V t b 3 Z l Z E N v b H V t b n M x L n t Q c m 9 n c m F t T m F t Z S w 4 f S Z x d W 9 0 O y w m c X V v d D t T Z W N 0 a W 9 u M S 9 k Y X R h X 3 R h Y m x l L 0 F 1 d G 9 S Z W 1 v d m V k Q 2 9 s d W 1 u c z E u e 1 J l d 2 F y Z F R 5 c G U s O X 0 m c X V v d D s s J n F 1 b 3 Q 7 U 2 V j d G l v b j E v Z G F 0 Y V 9 0 Y W J s Z S 9 B d X R v U m V t b 3 Z l Z E N v b H V t b n M x L n t S Z X d h c m R T d H J 1 Y 3 R 1 c m U s M T B 9 J n F 1 b 3 Q 7 L C Z x d W 9 0 O 1 N l Y 3 R p b 2 4 x L 2 R h d G F f d G F i b G U v Q X V 0 b 1 J l b W 9 2 Z W R D b 2 x 1 b W 5 z M S 5 7 U m V 3 Y X J k U 2 l 6 Z S w x M X 0 m c X V v d D s s J n F 1 b 3 Q 7 U 2 V j d G l v b j E v Z G F 0 Y V 9 0 Y W J s Z S 9 B d X R v U m V t b 3 Z l Z E N v b H V t b n M x L n t F e H B p c m F 0 a W 9 u T W 9 u d G g s M T J 9 J n F 1 b 3 Q 7 X S w m c X V v d D t D b 2 x 1 b W 5 D b 3 V u d C Z x d W 9 0 O z o x M y w m c X V v d D t L Z X l D b 2 x 1 b W 5 O Y W 1 l c y Z x d W 9 0 O z p b X S w m c X V v d D t D b 2 x 1 b W 5 J Z G V u d G l 0 a W V z J n F 1 b 3 Q 7 O l s m c X V v d D t T Z W N 0 a W 9 u M S 9 k Y X R h X 3 R h Y m x l L 0 F 1 d G 9 S Z W 1 v d m V k Q 2 9 s d W 1 u c z E u e 1 J l d G F p b G V y L D B 9 J n F 1 b 3 Q 7 L C Z x d W 9 0 O 1 N l Y 3 R p b 2 4 x L 2 R h d G F f d G F i b G U v Q X V 0 b 1 J l b W 9 2 Z W R D b 2 x 1 b W 5 z M S 5 7 U 2 F s Z X J h b m s s M X 0 m c X V v d D s s J n F 1 b 3 Q 7 U 2 V j d G l v b j E v Z G F 0 Y V 9 0 Y W J s Z S 9 B d X R v U m V t b 3 Z l Z E N v b H V t b n M x L n t Y M j A x M 1 V T U 2 F s Z X M s M n 0 m c X V v d D s s J n F 1 b 3 Q 7 U 2 V j d G l v b j E v Z G F 0 Y V 9 0 Y W J s Z S 9 B d X R v U m V t b 3 Z l Z E N v b H V t b n M x L n t Y M j A x M 1 d v c m x k U 2 F s Z X M s M 3 0 m c X V v d D s s J n F 1 b 3 Q 7 U 2 V j d G l v b j E v Z G F 0 Y V 9 0 Y W J s Z S 9 B d X R v U m V t b 3 Z l Z E N v b H V t b n M x L n t Q c m 9 m a X R N Y X J n a W 4 s N H 0 m c X V v d D s s J n F 1 b 3 Q 7 U 2 V j d G l v b j E v Z G F 0 Y V 9 0 Y W J s Z S 9 B d X R v U m V t b 3 Z l Z E N v b H V t b n M x L n t O d W 1 T d G 9 y Z X M s N X 0 m c X V v d D s s J n F 1 b 3 Q 7 U 2 V j d G l v b j E v Z G F 0 Y V 9 0 Y W J s Z S 9 B d X R v U m V t b 3 Z l Z E N v b H V t b n M x L n t J b m R 1 c 3 R y e S w 2 f S Z x d W 9 0 O y w m c X V v d D t T Z W N 0 a W 9 u M S 9 k Y X R h X 3 R h Y m x l L 0 F 1 d G 9 S Z W 1 v d m V k Q 2 9 s d W 1 u c z E u e 1 J l d 2 F y Z C w 3 f S Z x d W 9 0 O y w m c X V v d D t T Z W N 0 a W 9 u M S 9 k Y X R h X 3 R h Y m x l L 0 F 1 d G 9 S Z W 1 v d m V k Q 2 9 s d W 1 u c z E u e 1 B y b 2 d y Y W 1 O Y W 1 l L D h 9 J n F 1 b 3 Q 7 L C Z x d W 9 0 O 1 N l Y 3 R p b 2 4 x L 2 R h d G F f d G F i b G U v Q X V 0 b 1 J l b W 9 2 Z W R D b 2 x 1 b W 5 z M S 5 7 U m V 3 Y X J k V H l w Z S w 5 f S Z x d W 9 0 O y w m c X V v d D t T Z W N 0 a W 9 u M S 9 k Y X R h X 3 R h Y m x l L 0 F 1 d G 9 S Z W 1 v d m V k Q 2 9 s d W 1 u c z E u e 1 J l d 2 F y Z F N 0 c n V j d H V y Z S w x M H 0 m c X V v d D s s J n F 1 b 3 Q 7 U 2 V j d G l v b j E v Z G F 0 Y V 9 0 Y W J s Z S 9 B d X R v U m V t b 3 Z l Z E N v b H V t b n M x L n t S Z X d h c m R T a X p l L D E x f S Z x d W 9 0 O y w m c X V v d D t T Z W N 0 a W 9 u M S 9 k Y X R h X 3 R h Y m x l L 0 F 1 d G 9 S Z W 1 v d m V k Q 2 9 s d W 1 u c z E u e 0 V 4 c G l y Y X R p b 2 5 N b 2 5 0 a C w x M n 0 m c X V v d D t d L C Z x d W 9 0 O 1 J l b G F 0 a W 9 u c 2 h p c E l u Z m 8 m c X V v d D s 6 W 1 1 9 I i A v P j x F b n R y e S B U e X B l P S J G a W x s V G F y Z 2 V 0 I i B W Y W x 1 Z T 0 i c 2 R h d G F f d G F i b G U 1 I i A v P j x F b n R y e S B U e X B l P S J M b 2 F k Z W R U b 0 F u Y W x 5 c 2 l z U 2 V y d m l j Z X M i I F Z h b H V l P S J s M C I g L z 4 8 L 1 N 0 Y W J s Z U V u d H J p Z X M + P C 9 J d G V t P j x J d G V t P j x J d G V t T G 9 j Y X R p b 2 4 + P E l 0 Z W 1 U e X B l P k Z v c m 1 1 b G E 8 L 0 l 0 Z W 1 U e X B l P j x J d G V t U G F 0 a D 5 T Z W N 0 a W 9 u M S 9 k Y X R h X 3 R h Y m x l J T I w K D M p L 1 N v d X J j Z T w v S X R l b V B h d G g + P C 9 J d G V t T G 9 j Y X R p b 2 4 + P F N 0 Y W J s Z U V u d H J p Z X M g L z 4 8 L 0 l 0 Z W 0 + P E l 0 Z W 0 + P E l 0 Z W 1 M b 2 N h d G l v b j 4 8 S X R l b V R 5 c G U + R m 9 y b X V s Y T w v S X R l b V R 5 c G U + P E l 0 Z W 1 Q Y X R o P l N l Y 3 R p b 2 4 x L 2 R h d G F f d G F i b G U l M j A o M y k v R m l s d G V y Z W Q l M j B S b 3 d z P C 9 J d G V t U G F 0 a D 4 8 L 0 l 0 Z W 1 M b 2 N h d G l v b j 4 8 U 3 R h Y m x l R W 5 0 c m l l c y A v P j w v S X R l b T 4 8 S X R l b T 4 8 S X R l b U x v Y 2 F 0 a W 9 u P j x J d G V t V H l w Z T 5 G b 3 J t d W x h P C 9 J d G V t V H l w Z T 4 8 S X R l b V B h d G g + U 2 V j d G l v b j E v Z G F 0 Y V 9 0 Y W J s Z S U y M C g z K S 9 D a G F u Z 2 V k J T I w V H l w Z T w v S X R l b V B h d G g + P C 9 J d G V t T G 9 j Y X R p b 2 4 + P F N 0 Y W J s Z U V u d H J p Z X M g L z 4 8 L 0 l 0 Z W 0 + P E l 0 Z W 0 + P E l 0 Z W 1 M b 2 N h d G l v b j 4 8 S X R l b V R 5 c G U + R m 9 y b X V s Y T w v S X R l b V R 5 c G U + P E l 0 Z W 1 Q Y X R o P l N l Y 3 R p b 2 4 x L 2 R h d G F f d G F i b G U l M j A o M y k v Q W R k Z W Q l M j B D d X N 0 b 2 0 8 L 0 l 0 Z W 1 Q Y X R o P j w v S X R l b U x v Y 2 F 0 a W 9 u P j x T d G F i b G V F b n R y a W V z I C 8 + P C 9 J d G V t P j x J d G V t P j x J d G V t T G 9 j Y X R p b 2 4 + P E l 0 Z W 1 U e X B l P k Z v c m 1 1 b G E 8 L 0 l 0 Z W 1 U e X B l P j x J d G V t U G F 0 a D 5 T Z W N 0 a W 9 u M S 9 k Y X R h X 3 R h Y m x l J T I w K D M p L 0 Z p b H R l c m V k J T I w U m 9 3 c z E 8 L 0 l 0 Z W 1 Q Y X R o P j w v S X R l b U x v Y 2 F 0 a W 9 u P j x T d G F i b G V F b n R y a W V z I C 8 + P C 9 J d G V t P j x J d G V t P j x J d G V t T G 9 j Y X R p b 2 4 + P E l 0 Z W 1 U e X B l P k Z v c m 1 1 b G E 8 L 0 l 0 Z W 1 U e X B l P j x J d G V t U G F 0 a D 5 T Z W N 0 a W 9 u M S 9 k Y X R h X 3 R h Y m x l J T I w K D M p L 1 J l b W 9 2 Z W Q l M j B D b 2 x 1 b W 5 z P C 9 J d G V t U G F 0 a D 4 8 L 0 l 0 Z W 1 M b 2 N h d G l v b j 4 8 U 3 R h Y m x l R W 5 0 c m l l c y A v P j w v S X R l b T 4 8 S X R l b T 4 8 S X R l b U x v Y 2 F 0 a W 9 u P j x J d G V t V H l w Z T 5 G b 3 J t d W x h P C 9 J d G V t V H l w Z T 4 8 S X R l b V B h d G g + U 2 V j d G l v b j E v Z G F 0 Y V 9 0 Y W J s Z S U y M C g z K S 9 D a G F u Z 2 V k J T I w V H l w Z T E 8 L 0 l 0 Z W 1 Q Y X R o P j w v S X R l b U x v Y 2 F 0 a W 9 u P j x T d G F i b G V F b n R y a W V z I C 8 + P C 9 J d G V t P j x J d G V t P j x J d G V t T G 9 j Y X R p b 2 4 + P E l 0 Z W 1 U e X B l P k Z v c m 1 1 b G E 8 L 0 l 0 Z W 1 U e X B l P j x J d G V t U G F 0 a D 5 T Z W N 0 a W 9 u M S 9 k Y X R h X 3 R h Y m x l J T I w K D M p L 0 R p d m l k Z W Q l M j B D b 2 x 1 b W 4 8 L 0 l 0 Z W 1 Q Y X R o P j w v S X R l b U x v Y 2 F 0 a W 9 u P j x T d G F i b G V F b n R y a W V z I C 8 + P C 9 J d G V t P j x J d G V t P j x J d G V t T G 9 j Y X R p b 2 4 + P E l 0 Z W 1 U e X B l P k Z v c m 1 1 b G E 8 L 0 l 0 Z W 1 U e X B l P j x J d G V t U G F 0 a D 5 T Z W N 0 a W 9 u M S 9 k Y X R h X 3 R h Y m x l J T I w K D M p L 0 N o Y W 5 n Z W Q l M j B U e X B l M j w v S X R l b V B h d G g + P C 9 J d G V t T G 9 j Y X R p b 2 4 + P F N 0 Y W J s Z U V u d H J p Z X M g L z 4 8 L 0 l 0 Z W 0 + P C 9 J d G V t c z 4 8 L 0 x v Y 2 F s U G F j a 2 F n Z U 1 l d G F k Y X R h R m l s Z T 4 W A A A A U E s F B g A A A A A A A A A A A A A A A A A A A A A A A C Y B A A A B A A A A 0 I y d 3 w E V 0 R G M e g D A T 8 K X 6 w E A A A C M T E B w C M 7 i S 4 / b g e c 6 + 8 9 U A A A A A A I A A A A A A B B m A A A A A Q A A I A A A A A P O q f a n U f R 8 B V D k A J C x n N 2 Q J t H j e K R I i z n z b n b o u c 5 X A A A A A A 6 A A A A A A g A A I A A A A C U 1 V U 3 / + a b / / c q H m w C w / C + R 9 z o t / y S S m v 5 N i e A K i F F b U A A A A A + m g a 0 e a t V k 8 J 7 K C M c t L A Z x k K I Y / y v a q m + Y d Q u r a U r c a 0 Y b t j r t 2 v X + H G d f M j S 2 q / X 8 a q D p o i X r M m r 7 J b Q 6 T V J D J v u L Z r B 9 N w n R a K a a 5 F D a Q A A A A D 3 Y 4 X l g v L Z M O c 4 H v m F t S 6 Y U V 6 T Q o Y G g t u n x F W U j x P j v 4 + E 0 s p c e 0 8 u J O g 3 1 X l q N 3 d 3 H 5 4 4 i p H X 2 L e B z 7 f v v 2 t E = < / D a t a M a s h u p > 
</file>

<file path=customXml/itemProps1.xml><?xml version="1.0" encoding="utf-8"?>
<ds:datastoreItem xmlns:ds="http://schemas.openxmlformats.org/officeDocument/2006/customXml" ds:itemID="{A5605BE3-F77E-4EC6-91FE-BF045040C4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2.Don bien</vt:lpstr>
      <vt:lpstr>3. Da bien</vt:lpstr>
      <vt:lpstr>5. Chuan hoa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Trong Nghia</dc:creator>
  <cp:lastModifiedBy>Huy Minh</cp:lastModifiedBy>
  <dcterms:created xsi:type="dcterms:W3CDTF">2022-01-18T10:46:44Z</dcterms:created>
  <dcterms:modified xsi:type="dcterms:W3CDTF">2023-10-24T15:36:02Z</dcterms:modified>
</cp:coreProperties>
</file>