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A6D33595-787F-4C49-8AA0-81255817EE9D}" xr6:coauthVersionLast="47" xr6:coauthVersionMax="47" xr10:uidLastSave="{00000000-0000-0000-0000-000000000000}"/>
  <bookViews>
    <workbookView xWindow="13460" yWindow="760" windowWidth="28300" windowHeight="18880" activeTab="1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/>
  <c r="C41" i="5" a="1"/>
  <c r="C41" i="5" s="1"/>
  <c r="C40" i="5" a="1"/>
  <c r="C40" i="5" s="1"/>
  <c r="B38" i="5"/>
  <c r="C38" i="5" s="1" a="1"/>
  <c r="C38" i="5" s="1"/>
  <c r="B39" i="5"/>
  <c r="C39" i="5" s="1" a="1"/>
  <c r="C39" i="5" s="1"/>
  <c r="F39" i="5"/>
  <c r="F38" i="5"/>
  <c r="F40" i="5"/>
  <c r="F41" i="5"/>
  <c r="F42" i="5"/>
  <c r="F43" i="5"/>
  <c r="F44" i="5"/>
  <c r="F45" i="5"/>
  <c r="F46" i="5"/>
  <c r="F47" i="5"/>
  <c r="F48" i="5"/>
  <c r="F49" i="5"/>
  <c r="B49" i="5"/>
  <c r="C49" i="5" s="1" a="1"/>
  <c r="C49" i="5" s="1"/>
  <c r="B48" i="5"/>
  <c r="C48" i="5" s="1" a="1"/>
  <c r="C48" i="5" s="1"/>
  <c r="B47" i="5"/>
  <c r="C47" i="5" s="1" a="1"/>
  <c r="C47" i="5" s="1"/>
  <c r="B46" i="5"/>
  <c r="C46" i="5" s="1" a="1"/>
  <c r="C46" i="5" s="1"/>
  <c r="B45" i="5"/>
  <c r="C45" i="5" s="1" a="1"/>
  <c r="C45" i="5" s="1"/>
  <c r="B44" i="5"/>
  <c r="C44" i="5" s="1" a="1"/>
  <c r="C44" i="5" s="1"/>
  <c r="B43" i="5"/>
  <c r="C43" i="5" s="1" a="1"/>
  <c r="C43" i="5" s="1"/>
  <c r="B42" i="5"/>
  <c r="C42" i="5" s="1" a="1"/>
  <c r="C42" i="5" s="1"/>
  <c r="B41" i="5"/>
  <c r="B4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<sst xmlns="http://schemas.openxmlformats.org/spreadsheetml/2006/main" count="95" uniqueCount="79">
  <si>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</si>
  <si>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</si>
  <si>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</si>
  <si>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</si>
  <si>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</si>
  <si>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</si>
  <si>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</si>
  <si>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</si>
  <si>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</si>
  <si>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</si>
  <si>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</si>
  <si>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</si>
  <si>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</si>
  <si>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</si>
  <si>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</si>
  <si>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</si>
  <si>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</si>
  <si>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</si>
  <si>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</si>
  <si>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</si>
  <si>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</si>
  <si>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</si>
  <si>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</si>
  <si>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</si>
  <si>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</si>
  <si>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</si>
  <si>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</si>
  <si>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</si>
  <si>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</si>
  <si>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</si>
  <si>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</si>
  <si>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</si>
  <si>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</si>
  <si>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</si>
  <si>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</si>
  <si>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</si>
  <si>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</si>
  <si>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</si>
  <si>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</si>
  <si>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</si>
  <si>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</si>
  <si>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</si>
  <si>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</si>
  <si>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</si>
  <si>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</si>
  <si>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</si>
  <si>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</si>
  <si>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</si>
  <si>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</si>
  <si>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</si>
  <si>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</si>
  <si>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</si>
  <si>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</si>
  <si>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</si>
  <si>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</si>
  <si>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</si>
  <si>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</si>
  <si>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</si>
  <si>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</si>
  <si>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</si>
  <si>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</si>
  <si>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</si>
  <si>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</si>
  <si>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</si>
  <si>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</si>
  <si>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</si>
  <si>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</si>
  <si>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</si>
  <si>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</si>
  <si>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</si>
  <si>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</si>
  <si>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</si>
  <si>
    <t>Fadenlänge</t>
  </si>
  <si>
    <t>m</t>
  </si>
  <si>
    <t>Grad</t>
  </si>
  <si>
    <t>0.01 s abweichung</t>
  </si>
  <si>
    <r>
      <t>∆τ</t>
    </r>
    <r>
      <rPr>
        <vertAlign val="subscript"/>
        <sz val="11"/>
        <color theme="1"/>
        <rFont val="Calibri-Light"/>
        <family val="2"/>
      </rPr>
      <t>1</t>
    </r>
    <r>
      <rPr>
        <vertAlign val="superscript"/>
        <sz val="11"/>
        <color theme="1"/>
        <rFont val="Calibri-Light"/>
        <family val="2"/>
      </rPr>
      <t xml:space="preserve">Uhr </t>
    </r>
    <r>
      <rPr>
        <sz val="11"/>
        <color theme="1"/>
        <rFont val="Calibri-Light"/>
        <family val="2"/>
      </rPr>
      <t>in s</t>
    </r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</si>
  <si>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</si>
  <si>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t>(Meine Daten)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</si>
</sst>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sz val="8"/>
      <name val="Calibri-Light"/>
      <family val="2"/>
    </font>
    <font>
      <vertAlign val="superscript"/>
      <sz val="11"/>
      <color theme="1"/>
      <name val="Calibri-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36">
    <dxf>
      <numFmt numFmtId="164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5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34"/>
    <tableColumn id="2" xr3:uid="{04C0E93E-E90D-E94D-80A9-BA066B3C0889}" name="T(Umkehrpunkt) in s" dataDxfId="3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32" dataDxfId="31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30"/>
    <tableColumn id="2" xr3:uid="{6A5DF10D-FF45-B14C-A13B-2628E98996BF}" name="∆liEG in mm" dataDxfId="29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N44:O45" totalsRowShown="0" headerRowDxfId="28" dataDxfId="27">
  <autoFilter ref="N44:O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6"/>
    <tableColumn id="2" xr3:uid="{CA60A8C6-6B33-7141-9408-E626FCFBE907}" name="b" dataDxfId="25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24" dataDxfId="23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22"/>
    <tableColumn id="3" xr3:uid="{F1F4708E-76CE-F045-B5C1-920A7D822E6B}" name="l0,schätz in m" dataDxfId="21"/>
    <tableColumn id="4" xr3:uid="{6CA49B71-59FE-F749-A9F2-A92B7E8ADE00}" name="∆l0,schätz in m" dataDxfId="20"/>
    <tableColumn id="5" xr3:uid="{D323358E-AC7C-6E46-88E2-1B1BA82100EA}" name="τ1 = 5 Ti in s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I49" totalsRowShown="0" headerRowDxfId="18" dataDxfId="17">
  <autoFilter ref="D37:I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5BB7A07-8828-5A4C-BD4B-3B1D7C9E9371}" name="∆li,Faden in m" dataDxfId="8"/>
    <tableColumn id="2" xr3:uid="{CB345EF9-91E9-2047-B67F-56D715444FAC}" name="∆li,ges in m" dataDxfId="7"/>
    <tableColumn id="6" xr3:uid="{F6AF1455-964D-4B4E-ADDF-86C230059387}" name="∆τ1Uhr in s" dataDxfId="6">
      <calculatedColumnFormula>(0.5*E21+10)/1000</calculatedColumnFormula>
    </tableColumn>
    <tableColumn id="3" xr3:uid="{8F889AD9-8191-F94F-8CD2-8F439EA085FE}" name="∆τ1, ges in s" dataDxfId="5"/>
    <tableColumn id="7" xr3:uid="{28B02484-B961-B74D-9AB6-9E095216CB7C}" name="Ti in s" dataDxfId="1"/>
    <tableColumn id="4" xr3:uid="{55424E9E-945A-8D47-9687-E64501944523}" name="∆Ti in s" dataDxfId="0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J37:K49" totalsRowShown="0" dataDxfId="2">
  <autoFilter ref="J37:K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4"/>
    <tableColumn id="2" xr3:uid="{ACF2ADD9-FFC0-124F-A10E-AD96D23A054B}" name="∆yi in s2" dataDxfId="3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16" dataDxfId="15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14"/>
    <tableColumn id="2" xr3:uid="{E231D29B-F6D8-774F-9CC2-B924F00DBABA}" name="mean" dataDxfId="13"/>
    <tableColumn id="3" xr3:uid="{31F917E6-C6B3-C44A-BFA1-DB5A07FB6758}" name="stdev" dataDxfId="12"/>
    <tableColumn id="4" xr3:uid="{0952568A-3564-1140-91F5-02ACBC6C84C1}" name="cov" dataDxfId="11"/>
    <tableColumn id="5" xr3:uid="{FCEB2C04-DB74-7347-A758-5F8318B07AC0}" name="sys" dataDxfId="10"/>
    <tableColumn id="6" xr3:uid="{9BE7E060-5CB7-4E49-9CB8-F31A15C6E537}" name="total error" dataDxfId="9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O49"/>
  <sheetViews>
    <sheetView tabSelected="1" topLeftCell="C26" zoomScale="95" workbookViewId="0">
      <selection activeCell="I38" sqref="I38:I49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8" s="12" customFormat="1" ht="16">
      <c r="A1" s="12" t="s">
        <v>43</v>
      </c>
    </row>
    <row r="3" spans="1:8" s="8" customFormat="1" ht="24" customHeight="1">
      <c r="B3" s="11" t="s">
        <v>44</v>
      </c>
      <c r="C3" s="11" t="s">
        <v>45</v>
      </c>
    </row>
    <row r="4" spans="1:8" s="8" customFormat="1" ht="17" customHeight="1">
      <c r="B4" s="23">
        <v>3.34</v>
      </c>
      <c r="C4" s="24">
        <v>2.71</v>
      </c>
      <c r="F4" s="8" t="s">
        <v>78</v>
      </c>
    </row>
    <row r="5" spans="1:8" s="8" customFormat="1" ht="17" customHeight="1">
      <c r="B5" s="25">
        <v>3.13</v>
      </c>
      <c r="C5" s="26">
        <v>2.75</v>
      </c>
    </row>
    <row r="6" spans="1:8" s="8" customFormat="1" ht="17" customHeight="1">
      <c r="B6" s="23">
        <v>3.17</v>
      </c>
      <c r="C6" s="24">
        <v>2.88</v>
      </c>
      <c r="F6" s="22"/>
    </row>
    <row r="7" spans="1:8" s="8" customFormat="1" ht="17" customHeight="1">
      <c r="B7" s="25">
        <v>3.15</v>
      </c>
      <c r="C7" s="26">
        <v>2.93</v>
      </c>
    </row>
    <row r="8" spans="1:8" s="8" customFormat="1" ht="17" customHeight="1">
      <c r="B8" s="23">
        <v>3.22</v>
      </c>
      <c r="C8" s="24">
        <v>2.95</v>
      </c>
      <c r="E8" s="8" t="s">
        <v>72</v>
      </c>
      <c r="F8" s="8">
        <f>2.1 + 0.215</f>
        <v>2.3149999999999999</v>
      </c>
      <c r="G8" s="8" t="s">
        <v>73</v>
      </c>
    </row>
    <row r="9" spans="1:8" s="8" customFormat="1" ht="17" customHeight="1">
      <c r="B9" s="25">
        <v>3.13</v>
      </c>
      <c r="C9" s="26">
        <v>2.88</v>
      </c>
    </row>
    <row r="10" spans="1:8" s="8" customFormat="1" ht="17" customHeight="1">
      <c r="B10" s="23">
        <v>3.12</v>
      </c>
      <c r="C10" s="24">
        <v>2.95</v>
      </c>
    </row>
    <row r="11" spans="1:8" s="8" customFormat="1" ht="17" customHeight="1">
      <c r="B11" s="25">
        <v>3.1</v>
      </c>
      <c r="C11" s="26">
        <v>2.81</v>
      </c>
    </row>
    <row r="12" spans="1:8" s="8" customFormat="1" ht="17" customHeight="1">
      <c r="B12" s="23">
        <v>3.07</v>
      </c>
      <c r="C12" s="24">
        <v>2.89</v>
      </c>
    </row>
    <row r="13" spans="1:8" s="8" customFormat="1" ht="17" customHeight="1">
      <c r="B13" s="27">
        <v>3.01</v>
      </c>
      <c r="C13" s="28">
        <v>2.97</v>
      </c>
      <c r="H13" s="8" t="s">
        <v>75</v>
      </c>
    </row>
    <row r="15" spans="1:8" ht="17">
      <c r="B15" t="s">
        <v>46</v>
      </c>
    </row>
    <row r="18" spans="1:9" s="13" customFormat="1" ht="16">
      <c r="A18" s="13" t="s">
        <v>63</v>
      </c>
    </row>
    <row r="20" spans="1:9" s="1" customFormat="1" ht="26" customHeight="1">
      <c r="B20" s="8" t="s">
        <v>54</v>
      </c>
      <c r="C20" s="8" t="s">
        <v>53</v>
      </c>
      <c r="D20" s="8" t="s">
        <v>55</v>
      </c>
      <c r="E20" s="8" t="s">
        <v>64</v>
      </c>
    </row>
    <row r="21" spans="1:9" s="1" customFormat="1" ht="22" customHeight="1">
      <c r="B21" s="14">
        <v>2.0299999999999998</v>
      </c>
      <c r="C21" s="8">
        <v>1.2E-2</v>
      </c>
      <c r="D21" s="8">
        <v>1E-3</v>
      </c>
      <c r="E21" s="8">
        <v>14.83</v>
      </c>
    </row>
    <row r="22" spans="1:9" s="1" customFormat="1" ht="22" customHeight="1">
      <c r="B22" s="14">
        <v>1.93</v>
      </c>
      <c r="C22" s="8">
        <v>1.2E-2</v>
      </c>
      <c r="D22" s="8">
        <v>1E-3</v>
      </c>
      <c r="E22" s="8">
        <v>14.44</v>
      </c>
      <c r="G22" t="s">
        <v>46</v>
      </c>
      <c r="H22" s="1">
        <v>10</v>
      </c>
      <c r="I22" s="1" t="s">
        <v>74</v>
      </c>
    </row>
    <row r="23" spans="1:9" s="1" customFormat="1" ht="22" customHeight="1">
      <c r="B23" s="14">
        <v>1.83</v>
      </c>
      <c r="C23" s="8">
        <v>1.2E-2</v>
      </c>
      <c r="D23" s="8">
        <v>1E-3</v>
      </c>
      <c r="E23" s="8">
        <v>14.11</v>
      </c>
      <c r="G23" s="10" t="s">
        <v>48</v>
      </c>
    </row>
    <row r="24" spans="1:9" s="1" customFormat="1" ht="22" customHeight="1">
      <c r="B24" s="14">
        <v>1.73</v>
      </c>
      <c r="C24" s="8">
        <v>1.2E-2</v>
      </c>
      <c r="D24" s="8">
        <v>1E-3</v>
      </c>
      <c r="E24" s="8">
        <v>13.71</v>
      </c>
    </row>
    <row r="25" spans="1:9" s="1" customFormat="1" ht="22" customHeight="1">
      <c r="B25" s="14">
        <v>1.63</v>
      </c>
      <c r="C25" s="8">
        <v>1.2E-2</v>
      </c>
      <c r="D25" s="8">
        <v>1E-3</v>
      </c>
      <c r="E25" s="8">
        <v>13.29</v>
      </c>
    </row>
    <row r="26" spans="1:9" s="1" customFormat="1" ht="22" customHeight="1">
      <c r="B26" s="14">
        <v>1.53</v>
      </c>
      <c r="C26" s="8">
        <v>1.2E-2</v>
      </c>
      <c r="D26" s="8">
        <v>1E-3</v>
      </c>
      <c r="E26" s="8">
        <v>13.09</v>
      </c>
    </row>
    <row r="27" spans="1:9" s="1" customFormat="1" ht="22" customHeight="1">
      <c r="B27" s="14">
        <v>1.43</v>
      </c>
      <c r="C27" s="8">
        <v>1.2E-2</v>
      </c>
      <c r="D27" s="8">
        <v>1E-3</v>
      </c>
      <c r="E27" s="8">
        <v>12.58</v>
      </c>
    </row>
    <row r="28" spans="1:9" s="1" customFormat="1" ht="22" customHeight="1">
      <c r="B28" s="14">
        <v>1.33</v>
      </c>
      <c r="C28" s="8">
        <v>1.2E-2</v>
      </c>
      <c r="D28" s="8">
        <v>1E-3</v>
      </c>
      <c r="E28" s="8">
        <v>12.17</v>
      </c>
    </row>
    <row r="29" spans="1:9" s="1" customFormat="1" ht="22" customHeight="1">
      <c r="B29" s="14">
        <v>1.23</v>
      </c>
      <c r="C29" s="8">
        <v>1.2E-2</v>
      </c>
      <c r="D29" s="8">
        <v>1E-3</v>
      </c>
      <c r="E29" s="8">
        <v>11.77</v>
      </c>
    </row>
    <row r="30" spans="1:9" s="1" customFormat="1" ht="22" customHeight="1">
      <c r="B30" s="14">
        <v>1.1299999999999999</v>
      </c>
      <c r="C30" s="8">
        <v>1.2E-2</v>
      </c>
      <c r="D30" s="8">
        <v>1E-3</v>
      </c>
      <c r="E30" s="8">
        <v>11.27</v>
      </c>
    </row>
    <row r="31" spans="1:9" ht="22" customHeight="1">
      <c r="B31" s="14">
        <v>1.03</v>
      </c>
      <c r="C31" s="8">
        <v>1.2E-2</v>
      </c>
      <c r="D31" s="8">
        <v>1E-3</v>
      </c>
      <c r="E31" s="8">
        <v>10.95</v>
      </c>
    </row>
    <row r="32" spans="1:9" ht="22" customHeight="1">
      <c r="B32" s="14">
        <v>0.93</v>
      </c>
      <c r="C32" s="8">
        <v>1.2E-2</v>
      </c>
      <c r="D32" s="8">
        <v>1E-3</v>
      </c>
      <c r="E32" s="8">
        <v>10.55</v>
      </c>
    </row>
    <row r="33" spans="2:15">
      <c r="B33" s="14"/>
      <c r="C33" s="8"/>
      <c r="D33" s="8"/>
      <c r="E33" s="8"/>
    </row>
    <row r="34" spans="2:15">
      <c r="B34" s="14"/>
      <c r="C34" s="8"/>
      <c r="D34" s="8"/>
      <c r="E34" s="8"/>
    </row>
    <row r="35" spans="2:15">
      <c r="B35" s="2" t="s">
        <v>47</v>
      </c>
    </row>
    <row r="37" spans="2:15" s="8" customFormat="1" ht="24" customHeight="1">
      <c r="B37" s="11" t="s">
        <v>62</v>
      </c>
      <c r="C37" s="11" t="s">
        <v>77</v>
      </c>
      <c r="D37" s="21" t="s">
        <v>66</v>
      </c>
      <c r="E37" s="21" t="s">
        <v>67</v>
      </c>
      <c r="F37" s="21" t="s">
        <v>76</v>
      </c>
      <c r="G37" s="21" t="s">
        <v>68</v>
      </c>
      <c r="H37" s="21" t="s">
        <v>69</v>
      </c>
      <c r="I37" s="21" t="s">
        <v>70</v>
      </c>
      <c r="J37" s="20" t="s">
        <v>65</v>
      </c>
      <c r="K37" s="11" t="s">
        <v>71</v>
      </c>
    </row>
    <row r="38" spans="2:15" s="8" customFormat="1" ht="22" customHeight="1">
      <c r="B38" s="14">
        <f>B21+C21</f>
        <v>2.0419999999999998</v>
      </c>
      <c r="C38" s="29" cm="1">
        <f t="array" ref="C38">(Table5[b]/1000*Table4[[#This Row],[li,ges in m]]) + Table5[a]/1000</f>
        <v>1.4168E-3</v>
      </c>
      <c r="D38" s="29">
        <v>1.5E-3</v>
      </c>
      <c r="E38" s="29">
        <v>1.8E-3</v>
      </c>
      <c r="F38" s="19">
        <f t="shared" ref="F38:F49" si="0">(0.5*E21+10)/1000</f>
        <v>1.7415E-2</v>
      </c>
      <c r="G38" s="19">
        <v>0.15134</v>
      </c>
      <c r="H38" s="14">
        <v>2.9660000000000002</v>
      </c>
      <c r="I38" s="19">
        <v>3.0269999999999998E-2</v>
      </c>
      <c r="J38" s="14">
        <v>8.7971599999999999</v>
      </c>
      <c r="K38" s="14">
        <v>0.17954999999999999</v>
      </c>
    </row>
    <row r="39" spans="2:15" s="8" customFormat="1" ht="22" customHeight="1">
      <c r="B39" s="14">
        <f>B22+C22</f>
        <v>1.9419999999999999</v>
      </c>
      <c r="C39" s="29" cm="1">
        <f t="array" ref="C39">(Table5[b]/1000*Table4[[#This Row],[li,ges in m]]) + Table5[a]/1000</f>
        <v>1.3768000000000001E-3</v>
      </c>
      <c r="D39" s="29">
        <v>1.4599999999999999E-3</v>
      </c>
      <c r="E39" s="29">
        <v>1.7700000000000001E-3</v>
      </c>
      <c r="F39" s="19">
        <f>(0.5*E22+10)/1000</f>
        <v>1.7219999999999999E-2</v>
      </c>
      <c r="G39" s="19">
        <v>0.15132000000000001</v>
      </c>
      <c r="H39" s="14">
        <v>2.8879999999999999</v>
      </c>
      <c r="I39" s="19">
        <v>3.0259999999999999E-2</v>
      </c>
      <c r="J39" s="14">
        <v>8.3405400000000007</v>
      </c>
      <c r="K39" s="14">
        <v>0.17480000000000001</v>
      </c>
    </row>
    <row r="40" spans="2:15" s="8" customFormat="1" ht="22" customHeight="1">
      <c r="B40" s="14">
        <f t="shared" ref="B40:B49" si="1">B23+C23</f>
        <v>1.8420000000000001</v>
      </c>
      <c r="C40" s="29" cm="1">
        <f t="array" ref="C40">(Table5[b]/1000*Table4[[#This Row],[li,ges in m]]) + Table5[a]/1000</f>
        <v>1.3368E-3</v>
      </c>
      <c r="D40" s="29">
        <v>1.4300000000000001E-3</v>
      </c>
      <c r="E40" s="29">
        <v>1.74E-3</v>
      </c>
      <c r="F40" s="19">
        <f t="shared" si="0"/>
        <v>1.7055000000000001E-2</v>
      </c>
      <c r="G40" s="19">
        <v>0.15129999999999999</v>
      </c>
      <c r="H40" s="14">
        <v>2.8220000000000001</v>
      </c>
      <c r="I40" s="19">
        <v>3.0259999999999999E-2</v>
      </c>
      <c r="J40" s="14">
        <v>7.9636800000000001</v>
      </c>
      <c r="K40" s="14">
        <v>0.17077999999999999</v>
      </c>
    </row>
    <row r="41" spans="2:15" s="8" customFormat="1" ht="22" customHeight="1">
      <c r="B41" s="14">
        <f t="shared" si="1"/>
        <v>1.742</v>
      </c>
      <c r="C41" s="29" cm="1">
        <f t="array" ref="C41">(Table5[b]/1000*Table4[[#This Row],[li,ges in m]]) + Table5[a]/1000</f>
        <v>1.2967999999999999E-3</v>
      </c>
      <c r="D41" s="29">
        <v>1.39E-3</v>
      </c>
      <c r="E41" s="29">
        <v>1.7099999999999999E-3</v>
      </c>
      <c r="F41" s="19">
        <f t="shared" si="0"/>
        <v>1.6855000000000002E-2</v>
      </c>
      <c r="G41" s="19">
        <v>0.15126999999999999</v>
      </c>
      <c r="H41" s="14">
        <v>2.742</v>
      </c>
      <c r="I41" s="19">
        <v>3.0249999999999999E-2</v>
      </c>
      <c r="J41" s="14">
        <v>7.5185599999999999</v>
      </c>
      <c r="K41" s="14">
        <v>0.16592000000000001</v>
      </c>
    </row>
    <row r="42" spans="2:15" s="8" customFormat="1" ht="22" customHeight="1">
      <c r="B42" s="14">
        <f t="shared" si="1"/>
        <v>1.6419999999999999</v>
      </c>
      <c r="C42" s="29" cm="1">
        <f t="array" ref="C42">(Table5[b]/1000*Table4[[#This Row],[li,ges in m]]) + Table5[a]/1000</f>
        <v>1.2568E-3</v>
      </c>
      <c r="D42" s="29">
        <v>1.3500000000000001E-3</v>
      </c>
      <c r="E42" s="29">
        <v>1.6800000000000001E-3</v>
      </c>
      <c r="F42" s="19">
        <f t="shared" si="0"/>
        <v>1.6645E-2</v>
      </c>
      <c r="G42" s="19">
        <v>0.15125</v>
      </c>
      <c r="H42" s="14">
        <v>2.6579999999999999</v>
      </c>
      <c r="I42" s="19">
        <v>3.0249999999999999E-2</v>
      </c>
      <c r="J42" s="14">
        <v>7.0649600000000001</v>
      </c>
      <c r="K42" s="14">
        <v>0.16081000000000001</v>
      </c>
    </row>
    <row r="43" spans="2:15" s="8" customFormat="1" ht="22" customHeight="1">
      <c r="B43" s="14">
        <f t="shared" si="1"/>
        <v>1.542</v>
      </c>
      <c r="C43" s="29" cm="1">
        <f t="array" ref="C43">(Table5[b]/1000*Table4[[#This Row],[li,ges in m]]) + Table5[a]/1000</f>
        <v>1.2168000000000001E-3</v>
      </c>
      <c r="D43" s="29">
        <v>1.32E-3</v>
      </c>
      <c r="E43" s="29">
        <v>1.65E-3</v>
      </c>
      <c r="F43" s="19">
        <f t="shared" si="0"/>
        <v>1.6545000000000001E-2</v>
      </c>
      <c r="G43" s="19">
        <v>0.15124000000000001</v>
      </c>
      <c r="H43" s="14">
        <v>2.6179999999999999</v>
      </c>
      <c r="I43" s="19">
        <v>3.0249999999999999E-2</v>
      </c>
      <c r="J43" s="14">
        <v>6.8539199999999996</v>
      </c>
      <c r="K43" s="14">
        <v>0.15837999999999999</v>
      </c>
      <c r="M43" s="17" t="s">
        <v>52</v>
      </c>
      <c r="N43" s="3"/>
      <c r="O43" s="18">
        <v>3</v>
      </c>
    </row>
    <row r="44" spans="2:15" s="8" customFormat="1" ht="22" customHeight="1">
      <c r="B44" s="14">
        <f t="shared" si="1"/>
        <v>1.4419999999999999</v>
      </c>
      <c r="C44" s="29" cm="1">
        <f t="array" ref="C44">(Table5[b]/1000*Table4[[#This Row],[li,ges in m]]) + Table5[a]/1000</f>
        <v>1.1768E-3</v>
      </c>
      <c r="D44" s="29">
        <v>1.2800000000000001E-3</v>
      </c>
      <c r="E44" s="29">
        <v>1.6199999999999999E-3</v>
      </c>
      <c r="F44" s="19">
        <f t="shared" si="0"/>
        <v>1.6289999999999999E-2</v>
      </c>
      <c r="G44" s="19">
        <v>0.15121000000000001</v>
      </c>
      <c r="H44" s="14">
        <v>2.516</v>
      </c>
      <c r="I44" s="19">
        <v>3.024E-2</v>
      </c>
      <c r="J44" s="14">
        <v>6.33026</v>
      </c>
      <c r="K44" s="14">
        <v>0.15218000000000001</v>
      </c>
      <c r="M44" s="3"/>
      <c r="N44" s="16" t="s">
        <v>50</v>
      </c>
      <c r="O44" s="16" t="s">
        <v>51</v>
      </c>
    </row>
    <row r="45" spans="2:15" s="8" customFormat="1" ht="22" customHeight="1">
      <c r="B45" s="14">
        <f t="shared" si="1"/>
        <v>1.3420000000000001</v>
      </c>
      <c r="C45" s="29" cm="1">
        <f t="array" ref="C45">(Table5[b]/1000*Table4[[#This Row],[li,ges in m]]) + Table5[a]/1000</f>
        <v>1.1367999999999999E-3</v>
      </c>
      <c r="D45" s="29">
        <v>1.24E-3</v>
      </c>
      <c r="E45" s="29">
        <v>1.5900000000000001E-3</v>
      </c>
      <c r="F45" s="19">
        <f t="shared" si="0"/>
        <v>1.6085000000000002E-2</v>
      </c>
      <c r="G45" s="19">
        <v>0.15118999999999999</v>
      </c>
      <c r="H45" s="14">
        <v>2.4340000000000002</v>
      </c>
      <c r="I45" s="19">
        <v>3.024E-2</v>
      </c>
      <c r="J45" s="14">
        <v>5.9243600000000001</v>
      </c>
      <c r="K45" s="14">
        <v>0.1472</v>
      </c>
      <c r="M45" s="15"/>
      <c r="N45" s="15">
        <v>0.6</v>
      </c>
      <c r="O45" s="15">
        <v>0.4</v>
      </c>
    </row>
    <row r="46" spans="2:15" s="8" customFormat="1" ht="22" customHeight="1">
      <c r="B46" s="14">
        <f t="shared" si="1"/>
        <v>1.242</v>
      </c>
      <c r="C46" s="29" cm="1">
        <f t="array" ref="C46">(Table5[b]/1000*Table4[[#This Row],[li,ges in m]]) + Table5[a]/1000</f>
        <v>1.0968E-3</v>
      </c>
      <c r="D46" s="29">
        <v>1.2099999999999999E-3</v>
      </c>
      <c r="E46" s="29">
        <v>1.57E-3</v>
      </c>
      <c r="F46" s="19">
        <f t="shared" si="0"/>
        <v>1.5885E-2</v>
      </c>
      <c r="G46" s="19">
        <v>0.15117</v>
      </c>
      <c r="H46" s="14">
        <v>2.3540000000000001</v>
      </c>
      <c r="I46" s="19">
        <v>3.023E-2</v>
      </c>
      <c r="J46" s="14">
        <v>5.5413199999999998</v>
      </c>
      <c r="K46" s="14">
        <v>0.14233999999999999</v>
      </c>
    </row>
    <row r="47" spans="2:15" s="8" customFormat="1" ht="22" customHeight="1">
      <c r="B47" s="14">
        <f t="shared" si="1"/>
        <v>1.1419999999999999</v>
      </c>
      <c r="C47" s="29" cm="1">
        <f t="array" ref="C47">(Table5[b]/1000*Table4[[#This Row],[li,ges in m]]) + Table5[a]/1000</f>
        <v>1.0567999999999999E-3</v>
      </c>
      <c r="D47" s="29">
        <v>1.17E-3</v>
      </c>
      <c r="E47" s="29">
        <v>1.5399999999999999E-3</v>
      </c>
      <c r="F47" s="19">
        <f t="shared" si="0"/>
        <v>1.5635E-2</v>
      </c>
      <c r="G47" s="19">
        <v>0.15114</v>
      </c>
      <c r="H47" s="14">
        <v>2.254</v>
      </c>
      <c r="I47" s="19">
        <v>3.023E-2</v>
      </c>
      <c r="J47" s="14">
        <v>5.0805199999999999</v>
      </c>
      <c r="K47" s="14">
        <v>0.13627</v>
      </c>
    </row>
    <row r="48" spans="2:15" ht="22" customHeight="1">
      <c r="B48" s="14">
        <f t="shared" si="1"/>
        <v>1.042</v>
      </c>
      <c r="C48" s="29" cm="1">
        <f t="array" ref="C48">(Table5[b]/1000*Table4[[#This Row],[li,ges in m]]) + Table5[a]/1000</f>
        <v>1.0168E-3</v>
      </c>
      <c r="D48" s="29">
        <v>1.1299999999999999E-3</v>
      </c>
      <c r="E48" s="29">
        <v>1.5100000000000001E-3</v>
      </c>
      <c r="F48" s="19">
        <f t="shared" si="0"/>
        <v>1.5474999999999999E-2</v>
      </c>
      <c r="G48" s="19">
        <v>0.15112999999999999</v>
      </c>
      <c r="H48" s="14">
        <v>2.19</v>
      </c>
      <c r="I48" s="19">
        <v>3.023E-2</v>
      </c>
      <c r="J48" s="14">
        <v>4.7961</v>
      </c>
      <c r="K48" s="14">
        <v>0.13239000000000001</v>
      </c>
    </row>
    <row r="49" spans="2:11" ht="22" customHeight="1">
      <c r="B49" s="14">
        <f t="shared" si="1"/>
        <v>0.94200000000000006</v>
      </c>
      <c r="C49" s="29" cm="1">
        <f t="array" ref="C49">(Table5[b]/1000*Table4[[#This Row],[li,ges in m]]) + Table5[a]/1000</f>
        <v>9.7679999999999989E-4</v>
      </c>
      <c r="D49" s="29">
        <v>1.1000000000000001E-3</v>
      </c>
      <c r="E49" s="29">
        <v>1.48E-3</v>
      </c>
      <c r="F49" s="19">
        <f t="shared" si="0"/>
        <v>1.5275E-2</v>
      </c>
      <c r="G49" s="19">
        <v>0.15110999999999999</v>
      </c>
      <c r="H49" s="14">
        <v>2.11</v>
      </c>
      <c r="I49" s="19">
        <v>3.022E-2</v>
      </c>
      <c r="J49" s="14">
        <v>4.4520999999999997</v>
      </c>
      <c r="K49" s="14">
        <v>0.12753</v>
      </c>
    </row>
  </sheetData>
  <phoneticPr fontId="14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workbookViewId="0">
      <selection activeCell="I23" sqref="I23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2023-10-28T20:05:32Z</dcterms:modified>
</cp:coreProperties>
</file>