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enanh/git_repos/PPP_Latex/mb22/"/>
    </mc:Choice>
  </mc:AlternateContent>
  <xr:revisionPtr revIDLastSave="0" documentId="8_{6E6D91B5-2FC7-9F42-AAEC-E636EF7BB6EC}" xr6:coauthVersionLast="47" xr6:coauthVersionMax="47" xr10:uidLastSave="{00000000-0000-0000-0000-000000000000}"/>
  <bookViews>
    <workbookView xWindow="6960" yWindow="8780" windowWidth="20080" windowHeight="17440" xr2:uid="{9EA48A10-DBFF-4D46-9378-C1CF71479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M14" i="1" s="1"/>
  <c r="L14" i="1" s="1"/>
  <c r="K13" i="1"/>
  <c r="M13" i="1" s="1"/>
  <c r="L13" i="1" s="1"/>
  <c r="K12" i="1"/>
  <c r="M12" i="1" s="1"/>
  <c r="L12" i="1" s="1"/>
  <c r="M11" i="1"/>
  <c r="L11" i="1" s="1"/>
  <c r="K11" i="1"/>
  <c r="K10" i="1"/>
  <c r="M10" i="1" s="1"/>
  <c r="L10" i="1" s="1"/>
  <c r="K9" i="1"/>
  <c r="M9" i="1" s="1"/>
  <c r="L9" i="1" s="1"/>
  <c r="M8" i="1"/>
  <c r="L8" i="1"/>
  <c r="K8" i="1"/>
  <c r="K7" i="1"/>
  <c r="M7" i="1" s="1"/>
  <c r="L7" i="1" s="1"/>
  <c r="K6" i="1"/>
  <c r="M6" i="1" s="1"/>
  <c r="L6" i="1" s="1"/>
  <c r="K5" i="1"/>
  <c r="M5" i="1" s="1"/>
  <c r="L5" i="1" s="1"/>
  <c r="I6" i="1"/>
  <c r="I7" i="1"/>
  <c r="I8" i="1"/>
  <c r="I9" i="1"/>
  <c r="I10" i="1"/>
  <c r="I11" i="1"/>
  <c r="I12" i="1"/>
  <c r="I13" i="1"/>
  <c r="I14" i="1"/>
  <c r="I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14" i="1"/>
  <c r="F14" i="1"/>
  <c r="D14" i="1"/>
  <c r="C14" i="1"/>
  <c r="E14" i="1"/>
  <c r="B14" i="1"/>
  <c r="E10" i="1"/>
  <c r="E9" i="1"/>
  <c r="E7" i="1"/>
  <c r="E6" i="1"/>
  <c r="E5" i="1"/>
  <c r="B11" i="1"/>
  <c r="B10" i="1"/>
  <c r="B9" i="1"/>
  <c r="B7" i="1"/>
  <c r="B6" i="1"/>
  <c r="B5" i="1"/>
</calcChain>
</file>

<file path=xl/sharedStrings.xml><?xml version="1.0" encoding="utf-8"?>
<sst xmlns="http://schemas.openxmlformats.org/spreadsheetml/2006/main" count="15" uniqueCount="6">
  <si>
    <t>-</t>
  </si>
  <si>
    <t>p0</t>
  </si>
  <si>
    <t>a</t>
  </si>
  <si>
    <t>m</t>
  </si>
  <si>
    <t>mutant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</si>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</sst>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-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FAAE-E41C-9E4E-BDF4-140FC88778B5}">
  <dimension ref="B3:M14"/>
  <sheetViews>
    <sheetView tabSelected="1" workbookViewId="0">
      <selection activeCell="L14" sqref="L14"/>
    </sheetView>
  </sheetViews>
  <sheetFormatPr baseColWidth="10" defaultRowHeight="15"/>
  <cols>
    <col min="2" max="2" width="11.1640625" bestFit="1" customWidth="1"/>
    <col min="5" max="5" width="11.1640625" bestFit="1" customWidth="1"/>
  </cols>
  <sheetData>
    <row r="3" spans="2:13">
      <c r="B3" s="2" t="s">
        <v>5</v>
      </c>
      <c r="C3" s="2"/>
      <c r="D3" s="2"/>
      <c r="E3" s="2" t="s">
        <v>4</v>
      </c>
      <c r="F3" s="2"/>
      <c r="G3" s="2"/>
      <c r="H3" s="2" t="s">
        <v>5</v>
      </c>
      <c r="I3" s="2"/>
      <c r="J3" s="2"/>
      <c r="K3" s="2" t="s">
        <v>4</v>
      </c>
      <c r="L3" s="2"/>
      <c r="M3" s="2"/>
    </row>
    <row r="4" spans="2:13"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</row>
    <row r="5" spans="2:13">
      <c r="B5" s="1">
        <f>1.36*10^7</f>
        <v>13600000.000000002</v>
      </c>
      <c r="C5" s="1">
        <v>36</v>
      </c>
      <c r="D5" s="1">
        <v>36</v>
      </c>
      <c r="E5">
        <f>1.39*10^7</f>
        <v>13899999.999999998</v>
      </c>
      <c r="F5">
        <v>36</v>
      </c>
      <c r="G5">
        <v>20</v>
      </c>
      <c r="H5" s="1">
        <f>D5/C5</f>
        <v>1</v>
      </c>
      <c r="I5" s="1">
        <f>J5/B5</f>
        <v>0</v>
      </c>
      <c r="J5" s="1">
        <f>-LN(H5)</f>
        <v>0</v>
      </c>
      <c r="K5">
        <f>G5/F5</f>
        <v>0.55555555555555558</v>
      </c>
      <c r="L5">
        <f>M5/E5</f>
        <v>4.2286810424612877E-8</v>
      </c>
      <c r="M5">
        <f>-LN(K5)</f>
        <v>0.58778666490211895</v>
      </c>
    </row>
    <row r="6" spans="2:13">
      <c r="B6" s="1">
        <f>6.2*10^4</f>
        <v>62000</v>
      </c>
      <c r="C6" s="1">
        <v>36</v>
      </c>
      <c r="D6" s="1">
        <v>36</v>
      </c>
      <c r="E6">
        <f>4.6*10^4</f>
        <v>46000</v>
      </c>
      <c r="F6">
        <v>36</v>
      </c>
      <c r="G6">
        <v>36</v>
      </c>
      <c r="H6" s="1">
        <f t="shared" ref="H6:H14" si="0">D6/C6</f>
        <v>1</v>
      </c>
      <c r="I6" s="1">
        <f t="shared" ref="I6:I14" si="1">J6/B6</f>
        <v>0</v>
      </c>
      <c r="J6" s="1">
        <f t="shared" ref="J6:J14" si="2">-LN(H6)</f>
        <v>0</v>
      </c>
      <c r="K6">
        <f t="shared" ref="K6:K14" si="3">G6/F6</f>
        <v>1</v>
      </c>
      <c r="L6">
        <f t="shared" ref="L6:L14" si="4">M6/E6</f>
        <v>0</v>
      </c>
      <c r="M6">
        <f t="shared" ref="M6:M14" si="5">-LN(K6)</f>
        <v>0</v>
      </c>
    </row>
    <row r="7" spans="2:13">
      <c r="B7" s="1">
        <f>1.085*10^9</f>
        <v>1085000000</v>
      </c>
      <c r="C7" s="1">
        <v>36</v>
      </c>
      <c r="D7" s="1">
        <v>34</v>
      </c>
      <c r="E7">
        <f>5.05*10^6</f>
        <v>5050000</v>
      </c>
      <c r="F7">
        <v>36</v>
      </c>
      <c r="G7">
        <v>31</v>
      </c>
      <c r="H7" s="1">
        <f t="shared" si="0"/>
        <v>0.94444444444444442</v>
      </c>
      <c r="I7" s="1">
        <f t="shared" si="1"/>
        <v>5.2680565751104736E-11</v>
      </c>
      <c r="J7" s="1">
        <f t="shared" si="2"/>
        <v>5.7158413839948637E-2</v>
      </c>
      <c r="K7">
        <f t="shared" si="3"/>
        <v>0.86111111111111116</v>
      </c>
      <c r="L7">
        <f t="shared" si="4"/>
        <v>2.9610244350685881E-8</v>
      </c>
      <c r="M7">
        <f t="shared" si="5"/>
        <v>0.1495317339709637</v>
      </c>
    </row>
    <row r="8" spans="2:13">
      <c r="B8" s="1" t="s">
        <v>0</v>
      </c>
      <c r="C8" s="1">
        <v>36</v>
      </c>
      <c r="D8" s="1">
        <v>36</v>
      </c>
      <c r="E8" t="s">
        <v>0</v>
      </c>
      <c r="F8">
        <v>36</v>
      </c>
      <c r="G8">
        <v>31</v>
      </c>
      <c r="H8" s="1">
        <f t="shared" si="0"/>
        <v>1</v>
      </c>
      <c r="I8" s="1" t="e">
        <f t="shared" si="1"/>
        <v>#VALUE!</v>
      </c>
      <c r="J8" s="1">
        <f t="shared" si="2"/>
        <v>0</v>
      </c>
      <c r="K8">
        <f t="shared" si="3"/>
        <v>0.86111111111111116</v>
      </c>
      <c r="L8" t="e">
        <f t="shared" si="4"/>
        <v>#VALUE!</v>
      </c>
      <c r="M8">
        <f t="shared" si="5"/>
        <v>0.1495317339709637</v>
      </c>
    </row>
    <row r="9" spans="2:13">
      <c r="B9" s="1">
        <f>1.34*10^7</f>
        <v>13400000</v>
      </c>
      <c r="C9" s="1">
        <v>36</v>
      </c>
      <c r="D9" s="1">
        <v>36</v>
      </c>
      <c r="E9">
        <f>1.26*10^7</f>
        <v>12600000</v>
      </c>
      <c r="F9">
        <v>36</v>
      </c>
      <c r="G9">
        <v>34</v>
      </c>
      <c r="H9" s="1">
        <f t="shared" si="0"/>
        <v>1</v>
      </c>
      <c r="I9" s="1">
        <f t="shared" si="1"/>
        <v>0</v>
      </c>
      <c r="J9" s="1">
        <f t="shared" si="2"/>
        <v>0</v>
      </c>
      <c r="K9">
        <f t="shared" si="3"/>
        <v>0.94444444444444442</v>
      </c>
      <c r="L9">
        <f t="shared" si="4"/>
        <v>4.5363820507895747E-9</v>
      </c>
      <c r="M9">
        <f t="shared" si="5"/>
        <v>5.7158413839948637E-2</v>
      </c>
    </row>
    <row r="10" spans="2:13">
      <c r="B10" s="1">
        <f>2.6*10^9</f>
        <v>2600000000</v>
      </c>
      <c r="C10" s="1">
        <v>36</v>
      </c>
      <c r="D10" s="1">
        <v>33</v>
      </c>
      <c r="E10">
        <f>3.95*10^9</f>
        <v>3950000000</v>
      </c>
      <c r="F10">
        <v>35</v>
      </c>
      <c r="G10">
        <v>0</v>
      </c>
      <c r="H10" s="1">
        <f t="shared" si="0"/>
        <v>0.91666666666666663</v>
      </c>
      <c r="I10" s="1">
        <f t="shared" si="1"/>
        <v>3.3465914226780698E-11</v>
      </c>
      <c r="J10" s="1">
        <f t="shared" si="2"/>
        <v>8.701137698962981E-2</v>
      </c>
      <c r="K10">
        <f t="shared" si="3"/>
        <v>0</v>
      </c>
      <c r="L10" t="e">
        <f t="shared" si="4"/>
        <v>#NUM!</v>
      </c>
      <c r="M10" t="e">
        <f t="shared" si="5"/>
        <v>#NUM!</v>
      </c>
    </row>
    <row r="11" spans="2:13">
      <c r="B11" s="1">
        <f>9.2*10^5</f>
        <v>919999.99999999988</v>
      </c>
      <c r="C11" s="1">
        <v>36</v>
      </c>
      <c r="D11" s="1">
        <v>36</v>
      </c>
      <c r="E11" t="s">
        <v>0</v>
      </c>
      <c r="F11">
        <v>36</v>
      </c>
      <c r="G11">
        <v>28</v>
      </c>
      <c r="H11" s="1">
        <f t="shared" si="0"/>
        <v>1</v>
      </c>
      <c r="I11" s="1">
        <f t="shared" si="1"/>
        <v>0</v>
      </c>
      <c r="J11" s="1">
        <f t="shared" si="2"/>
        <v>0</v>
      </c>
      <c r="K11">
        <f t="shared" si="3"/>
        <v>0.77777777777777779</v>
      </c>
      <c r="L11" t="e">
        <f t="shared" si="4"/>
        <v>#VALUE!</v>
      </c>
      <c r="M11">
        <f t="shared" si="5"/>
        <v>0.25131442828090605</v>
      </c>
    </row>
    <row r="12" spans="2:13">
      <c r="B12" s="1" t="s">
        <v>0</v>
      </c>
      <c r="C12" s="1">
        <v>36</v>
      </c>
      <c r="D12" s="1">
        <v>36</v>
      </c>
      <c r="E12" t="s">
        <v>0</v>
      </c>
      <c r="F12">
        <v>36</v>
      </c>
      <c r="G12">
        <v>30</v>
      </c>
      <c r="H12" s="1">
        <f t="shared" si="0"/>
        <v>1</v>
      </c>
      <c r="I12" s="1" t="e">
        <f t="shared" si="1"/>
        <v>#VALUE!</v>
      </c>
      <c r="J12" s="1">
        <f t="shared" si="2"/>
        <v>0</v>
      </c>
      <c r="K12">
        <f t="shared" si="3"/>
        <v>0.83333333333333337</v>
      </c>
      <c r="L12" t="e">
        <f t="shared" si="4"/>
        <v>#VALUE!</v>
      </c>
      <c r="M12">
        <f t="shared" si="5"/>
        <v>0.18232155679395459</v>
      </c>
    </row>
    <row r="13" spans="2:13">
      <c r="B13" s="1"/>
      <c r="C13" s="1"/>
      <c r="D13" s="1"/>
      <c r="H13" s="1" t="e">
        <f t="shared" si="0"/>
        <v>#DIV/0!</v>
      </c>
      <c r="I13" s="1" t="e">
        <f t="shared" si="1"/>
        <v>#DIV/0!</v>
      </c>
      <c r="J13" s="1" t="e">
        <f t="shared" si="2"/>
        <v>#DIV/0!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2:13">
      <c r="B14" s="1">
        <f>MEDIAN(B5:B12)</f>
        <v>13500000</v>
      </c>
      <c r="C14" s="1">
        <f>SUM(C5:C12)</f>
        <v>288</v>
      </c>
      <c r="D14" s="1">
        <f>SUM(D5:D12)</f>
        <v>283</v>
      </c>
      <c r="E14">
        <f>MEDIAN(E5:E12)</f>
        <v>12600000</v>
      </c>
      <c r="F14">
        <f t="shared" ref="F14:G14" si="6">SUM(F5:F12)</f>
        <v>287</v>
      </c>
      <c r="G14">
        <f t="shared" si="6"/>
        <v>210</v>
      </c>
      <c r="H14" s="1">
        <f t="shared" si="0"/>
        <v>0.98263888888888884</v>
      </c>
      <c r="I14" s="1">
        <f t="shared" si="1"/>
        <v>1.2973024068672857E-9</v>
      </c>
      <c r="J14" s="1">
        <f t="shared" si="2"/>
        <v>1.7513582492708357E-2</v>
      </c>
      <c r="K14">
        <f t="shared" si="3"/>
        <v>0.73170731707317072</v>
      </c>
      <c r="L14">
        <f t="shared" si="4"/>
        <v>2.4791641670012097E-8</v>
      </c>
      <c r="M14">
        <f t="shared" si="5"/>
        <v>0.31237468504215243</v>
      </c>
    </row>
  </sheetData>
  <mergeCells count="4">
    <mergeCell ref="E3:G3"/>
    <mergeCell ref="B3:D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2024-12-31T18:32:40Z</dcterms:created>
  <dcterms:modified xsi:type="dcterms:W3CDTF">2025-01-03T21:07:09Z</dcterms:modified>
</cp:coreProperties>
</file>