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enanh/git_repos/PPP_Latex/atmung/"/>
    </mc:Choice>
  </mc:AlternateContent>
  <xr:revisionPtr revIDLastSave="0" documentId="8_{CCACEC6C-098B-E04D-B7AB-E78EAF4CE565}" xr6:coauthVersionLast="47" xr6:coauthVersionMax="47" xr10:uidLastSave="{00000000-0000-0000-0000-000000000000}"/>
  <bookViews>
    <workbookView xWindow="2860" yWindow="1660" windowWidth="27560" windowHeight="16940" xr2:uid="{2D897629-E6FF-2149-BD0B-B763647B80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1" l="1"/>
  <c r="R42" i="1"/>
  <c r="R37" i="1"/>
  <c r="R34" i="1"/>
  <c r="R33" i="1"/>
  <c r="R32" i="1"/>
  <c r="H58" i="1"/>
  <c r="H44" i="1"/>
  <c r="H56" i="1"/>
  <c r="H42" i="1"/>
  <c r="H53" i="1"/>
  <c r="H39" i="1"/>
  <c r="H36" i="1"/>
  <c r="H49" i="1"/>
  <c r="H50" i="1" s="1"/>
  <c r="H35" i="1"/>
  <c r="H48" i="1"/>
  <c r="H34" i="1"/>
</calcChain>
</file>

<file path=xl/sharedStrings.xml><?xml version="1.0" encoding="utf-8"?>
<sst xmlns="http://schemas.openxmlformats.org/spreadsheetml/2006/main" count="53" uniqueCount="32">
  <si>
    <t>ß in mg/L</t>
  </si>
  <si>
    <t>t in s</t>
  </si>
  <si>
    <t>Hefe mit KCN</t>
  </si>
  <si>
    <t>Hefe ohne KCN</t>
  </si>
  <si>
    <t>BYZ-Zelle ohne KCN</t>
  </si>
  <si>
    <t>BYZ-Zelle mit KCN</t>
  </si>
  <si>
    <t>slope</t>
  </si>
  <si>
    <t>M(O)</t>
  </si>
  <si>
    <t>g/mol</t>
  </si>
  <si>
    <t>M(Glucose)</t>
  </si>
  <si>
    <t>o2</t>
  </si>
  <si>
    <t>Glucose</t>
  </si>
  <si>
    <t>m(hefe)</t>
  </si>
  <si>
    <t>g</t>
  </si>
  <si>
    <t>glucoseverbrauch Pro 1g Hefe</t>
  </si>
  <si>
    <t>o2verbrauch pro 1g hefe</t>
  </si>
  <si>
    <t>µM/s</t>
  </si>
  <si>
    <t>mg/Ls</t>
  </si>
  <si>
    <t>g/Ls</t>
  </si>
  <si>
    <t>mol/Ls</t>
  </si>
  <si>
    <t>mM/s</t>
  </si>
  <si>
    <t>c = ß/M</t>
  </si>
  <si>
    <t>ß = c *M</t>
  </si>
  <si>
    <t>µg/s</t>
  </si>
  <si>
    <t>mg/L s</t>
  </si>
  <si>
    <t>O2 verbrauch/Slope</t>
  </si>
  <si>
    <t>m(BY2)</t>
  </si>
  <si>
    <t>g/L s</t>
  </si>
  <si>
    <t>mol/L s</t>
  </si>
  <si>
    <t>glucose</t>
  </si>
  <si>
    <t>glukoseverbrauch pro 1g Pflanzenzellen</t>
  </si>
  <si>
    <t>o2verbrauch pro 1g Pflanzenzellen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</si>
</sst>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3">
    <font>
      <sz val="11"/>
      <color theme="1"/>
      <name val="Calibri-Light"/>
      <family val="2"/>
    </font>
    <font>
      <b/>
      <sz val="11"/>
      <color theme="1"/>
      <name val="Calibri-Light"/>
    </font>
    <font>
      <sz val="11"/>
      <color theme="1" tint="0.34998626667073579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Sheet1!$B$5:$B$28</c:f>
              <c:numCache>
                <c:formatCode>General</c:formatCode>
                <c:ptCount val="24"/>
                <c:pt idx="0">
                  <c:v>90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270</c:v>
                </c:pt>
                <c:pt idx="7">
                  <c:v>300</c:v>
                </c:pt>
                <c:pt idx="8">
                  <c:v>330</c:v>
                </c:pt>
                <c:pt idx="9">
                  <c:v>360</c:v>
                </c:pt>
                <c:pt idx="10">
                  <c:v>390</c:v>
                </c:pt>
                <c:pt idx="11">
                  <c:v>420</c:v>
                </c:pt>
                <c:pt idx="12">
                  <c:v>450</c:v>
                </c:pt>
                <c:pt idx="13">
                  <c:v>480</c:v>
                </c:pt>
                <c:pt idx="14">
                  <c:v>510</c:v>
                </c:pt>
                <c:pt idx="15">
                  <c:v>540</c:v>
                </c:pt>
                <c:pt idx="16">
                  <c:v>570</c:v>
                </c:pt>
                <c:pt idx="17">
                  <c:v>600</c:v>
                </c:pt>
                <c:pt idx="18">
                  <c:v>630</c:v>
                </c:pt>
                <c:pt idx="19">
                  <c:v>660</c:v>
                </c:pt>
                <c:pt idx="20">
                  <c:v>690</c:v>
                </c:pt>
                <c:pt idx="21">
                  <c:v>720</c:v>
                </c:pt>
                <c:pt idx="22">
                  <c:v>750</c:v>
                </c:pt>
                <c:pt idx="23">
                  <c:v>780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5.9</c:v>
                </c:pt>
                <c:pt idx="1">
                  <c:v>5.6</c:v>
                </c:pt>
                <c:pt idx="2">
                  <c:v>5.34</c:v>
                </c:pt>
                <c:pt idx="3">
                  <c:v>5.07</c:v>
                </c:pt>
                <c:pt idx="4">
                  <c:v>4.84</c:v>
                </c:pt>
                <c:pt idx="5">
                  <c:v>4.34</c:v>
                </c:pt>
                <c:pt idx="6">
                  <c:v>4.3</c:v>
                </c:pt>
                <c:pt idx="7">
                  <c:v>4.03</c:v>
                </c:pt>
                <c:pt idx="8">
                  <c:v>3.76</c:v>
                </c:pt>
                <c:pt idx="9">
                  <c:v>3.5</c:v>
                </c:pt>
                <c:pt idx="10">
                  <c:v>3.23</c:v>
                </c:pt>
                <c:pt idx="11">
                  <c:v>2.95</c:v>
                </c:pt>
                <c:pt idx="12">
                  <c:v>2.66</c:v>
                </c:pt>
                <c:pt idx="13">
                  <c:v>2.38</c:v>
                </c:pt>
                <c:pt idx="14">
                  <c:v>2.1</c:v>
                </c:pt>
                <c:pt idx="15">
                  <c:v>1.84</c:v>
                </c:pt>
                <c:pt idx="16">
                  <c:v>1.56</c:v>
                </c:pt>
                <c:pt idx="17">
                  <c:v>1.29</c:v>
                </c:pt>
                <c:pt idx="18">
                  <c:v>1.01</c:v>
                </c:pt>
                <c:pt idx="19">
                  <c:v>0.74</c:v>
                </c:pt>
                <c:pt idx="20">
                  <c:v>0.47</c:v>
                </c:pt>
                <c:pt idx="21">
                  <c:v>0.21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3-D440-B6D3-219D8674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39567"/>
        <c:axId val="647947423"/>
      </c:scatterChart>
      <c:valAx>
        <c:axId val="7300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7947423"/>
        <c:crosses val="autoZero"/>
        <c:crossBetween val="midCat"/>
      </c:valAx>
      <c:valAx>
        <c:axId val="647947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ß(Sauerstoff)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00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Sheet1!$E$5:$E$19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</c:numCache>
            </c:numRef>
          </c:xVal>
          <c:yVal>
            <c:numRef>
              <c:f>Sheet1!$F$5:$F$19</c:f>
              <c:numCache>
                <c:formatCode>General</c:formatCode>
                <c:ptCount val="15"/>
                <c:pt idx="0">
                  <c:v>5.85</c:v>
                </c:pt>
                <c:pt idx="1">
                  <c:v>5.56</c:v>
                </c:pt>
                <c:pt idx="2">
                  <c:v>5.49</c:v>
                </c:pt>
                <c:pt idx="4">
                  <c:v>5.19</c:v>
                </c:pt>
                <c:pt idx="5">
                  <c:v>5.12</c:v>
                </c:pt>
                <c:pt idx="6">
                  <c:v>5.08</c:v>
                </c:pt>
                <c:pt idx="7">
                  <c:v>5.03</c:v>
                </c:pt>
                <c:pt idx="8">
                  <c:v>4.97</c:v>
                </c:pt>
                <c:pt idx="9">
                  <c:v>4.9400000000000004</c:v>
                </c:pt>
                <c:pt idx="10">
                  <c:v>4.8899999999999997</c:v>
                </c:pt>
                <c:pt idx="11">
                  <c:v>4.84</c:v>
                </c:pt>
                <c:pt idx="12">
                  <c:v>4.8099999999999996</c:v>
                </c:pt>
                <c:pt idx="13">
                  <c:v>4.7699999999999996</c:v>
                </c:pt>
                <c:pt idx="14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DC40-9156-2FF2FD7B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452688"/>
        <c:axId val="545078527"/>
      </c:scatterChart>
      <c:valAx>
        <c:axId val="14014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5078527"/>
        <c:crosses val="autoZero"/>
        <c:crossBetween val="midCat"/>
      </c:valAx>
      <c:valAx>
        <c:axId val="545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ß(Sauerstoff)</a:t>
                </a:r>
                <a:r>
                  <a:rPr lang="en-GB" baseline="0"/>
                  <a:t> in mg/L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4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Sheet1!$H$5:$H$14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8.09</c:v>
                </c:pt>
                <c:pt idx="1">
                  <c:v>8.0299999999999994</c:v>
                </c:pt>
                <c:pt idx="2">
                  <c:v>7.96</c:v>
                </c:pt>
                <c:pt idx="3">
                  <c:v>7.93</c:v>
                </c:pt>
                <c:pt idx="4">
                  <c:v>7.87</c:v>
                </c:pt>
                <c:pt idx="5">
                  <c:v>7.83</c:v>
                </c:pt>
                <c:pt idx="6">
                  <c:v>7.82</c:v>
                </c:pt>
                <c:pt idx="7">
                  <c:v>7.73</c:v>
                </c:pt>
                <c:pt idx="8">
                  <c:v>7.69</c:v>
                </c:pt>
                <c:pt idx="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E-7A4D-AF37-CBEF81C9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08175"/>
        <c:axId val="763870431"/>
      </c:scatterChart>
      <c:valAx>
        <c:axId val="7644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3870431"/>
        <c:crosses val="autoZero"/>
        <c:crossBetween val="midCat"/>
      </c:valAx>
      <c:valAx>
        <c:axId val="7638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ß(Sauerstoff)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440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Sheet1!$K$5:$K$14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7.61</c:v>
                </c:pt>
                <c:pt idx="1">
                  <c:v>7.56</c:v>
                </c:pt>
                <c:pt idx="2">
                  <c:v>7.48</c:v>
                </c:pt>
                <c:pt idx="3">
                  <c:v>7.41</c:v>
                </c:pt>
                <c:pt idx="4">
                  <c:v>7.36</c:v>
                </c:pt>
                <c:pt idx="5">
                  <c:v>7.3</c:v>
                </c:pt>
                <c:pt idx="6">
                  <c:v>7.23</c:v>
                </c:pt>
                <c:pt idx="7">
                  <c:v>7.16</c:v>
                </c:pt>
                <c:pt idx="8">
                  <c:v>7.08</c:v>
                </c:pt>
                <c:pt idx="9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7243-A47B-396FE93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96399"/>
        <c:axId val="763398111"/>
      </c:scatterChart>
      <c:valAx>
        <c:axId val="7633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3398111"/>
        <c:crosses val="autoZero"/>
        <c:crossBetween val="midCat"/>
      </c:valAx>
      <c:valAx>
        <c:axId val="763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ß(Sauerstoff)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33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ohne KCN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Sheet1!$H$5:$H$14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8.09</c:v>
                </c:pt>
                <c:pt idx="1">
                  <c:v>8.0299999999999994</c:v>
                </c:pt>
                <c:pt idx="2">
                  <c:v>7.96</c:v>
                </c:pt>
                <c:pt idx="3">
                  <c:v>7.93</c:v>
                </c:pt>
                <c:pt idx="4">
                  <c:v>7.87</c:v>
                </c:pt>
                <c:pt idx="5">
                  <c:v>7.83</c:v>
                </c:pt>
                <c:pt idx="6">
                  <c:v>7.82</c:v>
                </c:pt>
                <c:pt idx="7">
                  <c:v>7.73</c:v>
                </c:pt>
                <c:pt idx="8">
                  <c:v>7.69</c:v>
                </c:pt>
                <c:pt idx="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A-3B4F-B436-7A89C81EFE11}"/>
            </c:ext>
          </c:extLst>
        </c:ser>
        <c:ser>
          <c:idx val="1"/>
          <c:order val="1"/>
          <c:tx>
            <c:v>mit KCN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Sheet1!$K$5:$K$14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7.61</c:v>
                </c:pt>
                <c:pt idx="1">
                  <c:v>7.56</c:v>
                </c:pt>
                <c:pt idx="2">
                  <c:v>7.48</c:v>
                </c:pt>
                <c:pt idx="3">
                  <c:v>7.41</c:v>
                </c:pt>
                <c:pt idx="4">
                  <c:v>7.36</c:v>
                </c:pt>
                <c:pt idx="5">
                  <c:v>7.3</c:v>
                </c:pt>
                <c:pt idx="6">
                  <c:v>7.23</c:v>
                </c:pt>
                <c:pt idx="7">
                  <c:v>7.16</c:v>
                </c:pt>
                <c:pt idx="8">
                  <c:v>7.08</c:v>
                </c:pt>
                <c:pt idx="9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A-3B4F-B436-7A89C81E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64319"/>
        <c:axId val="1030474127"/>
      </c:scatterChart>
      <c:valAx>
        <c:axId val="10304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0474127"/>
        <c:crosses val="autoZero"/>
        <c:crossBetween val="midCat"/>
      </c:valAx>
      <c:valAx>
        <c:axId val="1030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04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29</xdr:row>
      <xdr:rowOff>63500</xdr:rowOff>
    </xdr:from>
    <xdr:to>
      <xdr:col>6</xdr:col>
      <xdr:colOff>514350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282A0-150F-FF61-5AA9-9186B6B80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44</xdr:row>
      <xdr:rowOff>50800</xdr:rowOff>
    </xdr:from>
    <xdr:to>
      <xdr:col>6</xdr:col>
      <xdr:colOff>520700</xdr:colOff>
      <xdr:row>58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76B56-E2A6-A0B8-A505-82AE1FE1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29</xdr:row>
      <xdr:rowOff>12700</xdr:rowOff>
    </xdr:from>
    <xdr:to>
      <xdr:col>16</xdr:col>
      <xdr:colOff>469900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7412E-E1B0-40EC-7858-8021B62B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44</xdr:row>
      <xdr:rowOff>63500</xdr:rowOff>
    </xdr:from>
    <xdr:to>
      <xdr:col>16</xdr:col>
      <xdr:colOff>469900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B2F34-B3DA-6D33-29C5-78456D4F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60</xdr:row>
      <xdr:rowOff>25400</xdr:rowOff>
    </xdr:from>
    <xdr:to>
      <xdr:col>16</xdr:col>
      <xdr:colOff>444500</xdr:colOff>
      <xdr:row>74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A1BA9-F1B9-7C43-0157-C6943E60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CDF9-AD72-B64A-9ADA-7E898E419F24}">
  <dimension ref="B3:S58"/>
  <sheetViews>
    <sheetView tabSelected="1" topLeftCell="E37" workbookViewId="0">
      <selection activeCell="R52" sqref="R52"/>
    </sheetView>
  </sheetViews>
  <sheetFormatPr baseColWidth="10" defaultRowHeight="15"/>
  <cols>
    <col min="1" max="1" width="3.5" customWidth="1"/>
    <col min="8" max="8" width="11.83203125" bestFit="1" customWidth="1"/>
    <col min="18" max="18" width="11.83203125" bestFit="1" customWidth="1"/>
  </cols>
  <sheetData>
    <row r="3" spans="2:12">
      <c r="B3" t="s">
        <v>3</v>
      </c>
      <c r="E3" t="s">
        <v>2</v>
      </c>
      <c r="H3" t="s">
        <v>4</v>
      </c>
      <c r="K3" t="s">
        <v>5</v>
      </c>
    </row>
    <row r="4" spans="2:12">
      <c r="B4" t="s">
        <v>1</v>
      </c>
      <c r="C4" t="s">
        <v>0</v>
      </c>
      <c r="E4" t="s">
        <v>1</v>
      </c>
      <c r="F4" t="s">
        <v>0</v>
      </c>
      <c r="H4" t="s">
        <v>1</v>
      </c>
      <c r="I4" t="s">
        <v>0</v>
      </c>
      <c r="K4" t="s">
        <v>1</v>
      </c>
      <c r="L4" t="s">
        <v>0</v>
      </c>
    </row>
    <row r="5" spans="2:12">
      <c r="B5">
        <v>90</v>
      </c>
      <c r="C5">
        <v>5.9</v>
      </c>
      <c r="E5">
        <v>30</v>
      </c>
      <c r="F5">
        <v>5.85</v>
      </c>
      <c r="H5">
        <v>30</v>
      </c>
      <c r="I5">
        <v>8.09</v>
      </c>
      <c r="K5">
        <v>30</v>
      </c>
      <c r="L5">
        <v>7.61</v>
      </c>
    </row>
    <row r="6" spans="2:12">
      <c r="B6">
        <v>120</v>
      </c>
      <c r="C6">
        <v>5.6</v>
      </c>
      <c r="E6">
        <v>60</v>
      </c>
      <c r="F6">
        <v>5.56</v>
      </c>
      <c r="H6">
        <v>60</v>
      </c>
      <c r="I6">
        <v>8.0299999999999994</v>
      </c>
      <c r="K6">
        <v>60</v>
      </c>
      <c r="L6">
        <v>7.56</v>
      </c>
    </row>
    <row r="7" spans="2:12">
      <c r="B7">
        <v>150</v>
      </c>
      <c r="C7">
        <v>5.34</v>
      </c>
      <c r="E7">
        <v>90</v>
      </c>
      <c r="F7">
        <v>5.49</v>
      </c>
      <c r="H7">
        <v>90</v>
      </c>
      <c r="I7">
        <v>7.96</v>
      </c>
      <c r="K7">
        <v>90</v>
      </c>
      <c r="L7">
        <v>7.48</v>
      </c>
    </row>
    <row r="8" spans="2:12">
      <c r="B8">
        <v>180</v>
      </c>
      <c r="C8">
        <v>5.07</v>
      </c>
      <c r="E8">
        <v>120</v>
      </c>
      <c r="H8">
        <v>120</v>
      </c>
      <c r="I8">
        <v>7.93</v>
      </c>
      <c r="K8">
        <v>120</v>
      </c>
      <c r="L8">
        <v>7.41</v>
      </c>
    </row>
    <row r="9" spans="2:12">
      <c r="B9">
        <v>210</v>
      </c>
      <c r="C9">
        <v>4.84</v>
      </c>
      <c r="E9">
        <v>150</v>
      </c>
      <c r="F9">
        <v>5.19</v>
      </c>
      <c r="H9">
        <v>150</v>
      </c>
      <c r="I9">
        <v>7.87</v>
      </c>
      <c r="K9">
        <v>150</v>
      </c>
      <c r="L9">
        <v>7.36</v>
      </c>
    </row>
    <row r="10" spans="2:12">
      <c r="B10">
        <v>240</v>
      </c>
      <c r="C10">
        <v>4.34</v>
      </c>
      <c r="E10">
        <v>180</v>
      </c>
      <c r="F10">
        <v>5.12</v>
      </c>
      <c r="H10">
        <v>180</v>
      </c>
      <c r="I10">
        <v>7.83</v>
      </c>
      <c r="K10">
        <v>180</v>
      </c>
      <c r="L10">
        <v>7.3</v>
      </c>
    </row>
    <row r="11" spans="2:12">
      <c r="B11">
        <v>270</v>
      </c>
      <c r="C11">
        <v>4.3</v>
      </c>
      <c r="E11">
        <v>210</v>
      </c>
      <c r="F11">
        <v>5.08</v>
      </c>
      <c r="H11">
        <v>210</v>
      </c>
      <c r="I11">
        <v>7.82</v>
      </c>
      <c r="K11">
        <v>210</v>
      </c>
      <c r="L11">
        <v>7.23</v>
      </c>
    </row>
    <row r="12" spans="2:12">
      <c r="B12">
        <v>300</v>
      </c>
      <c r="C12">
        <v>4.03</v>
      </c>
      <c r="E12">
        <v>240</v>
      </c>
      <c r="F12">
        <v>5.03</v>
      </c>
      <c r="H12">
        <v>240</v>
      </c>
      <c r="I12">
        <v>7.73</v>
      </c>
      <c r="K12">
        <v>240</v>
      </c>
      <c r="L12">
        <v>7.16</v>
      </c>
    </row>
    <row r="13" spans="2:12">
      <c r="B13">
        <v>330</v>
      </c>
      <c r="C13">
        <v>3.76</v>
      </c>
      <c r="E13">
        <v>270</v>
      </c>
      <c r="F13">
        <v>4.97</v>
      </c>
      <c r="H13">
        <v>270</v>
      </c>
      <c r="I13">
        <v>7.69</v>
      </c>
      <c r="K13">
        <v>270</v>
      </c>
      <c r="L13">
        <v>7.08</v>
      </c>
    </row>
    <row r="14" spans="2:12">
      <c r="B14">
        <v>360</v>
      </c>
      <c r="C14">
        <v>3.5</v>
      </c>
      <c r="E14">
        <v>300</v>
      </c>
      <c r="F14">
        <v>4.9400000000000004</v>
      </c>
      <c r="H14">
        <v>300</v>
      </c>
      <c r="I14">
        <v>7.64</v>
      </c>
      <c r="K14">
        <v>300</v>
      </c>
      <c r="L14">
        <v>7.01</v>
      </c>
    </row>
    <row r="15" spans="2:12">
      <c r="B15">
        <v>390</v>
      </c>
      <c r="C15">
        <v>3.23</v>
      </c>
      <c r="E15">
        <v>330</v>
      </c>
      <c r="F15">
        <v>4.8899999999999997</v>
      </c>
    </row>
    <row r="16" spans="2:12">
      <c r="B16">
        <v>420</v>
      </c>
      <c r="C16">
        <v>2.95</v>
      </c>
      <c r="E16">
        <v>360</v>
      </c>
      <c r="F16">
        <v>4.84</v>
      </c>
    </row>
    <row r="17" spans="2:19">
      <c r="B17">
        <v>450</v>
      </c>
      <c r="C17">
        <v>2.66</v>
      </c>
      <c r="E17">
        <v>390</v>
      </c>
      <c r="F17">
        <v>4.8099999999999996</v>
      </c>
    </row>
    <row r="18" spans="2:19">
      <c r="B18">
        <v>480</v>
      </c>
      <c r="C18">
        <v>2.38</v>
      </c>
      <c r="E18">
        <v>420</v>
      </c>
      <c r="F18">
        <v>4.7699999999999996</v>
      </c>
    </row>
    <row r="19" spans="2:19">
      <c r="B19">
        <v>510</v>
      </c>
      <c r="C19">
        <v>2.1</v>
      </c>
      <c r="E19">
        <v>450</v>
      </c>
      <c r="F19">
        <v>4.2</v>
      </c>
    </row>
    <row r="20" spans="2:19">
      <c r="B20">
        <v>540</v>
      </c>
      <c r="C20">
        <v>1.84</v>
      </c>
    </row>
    <row r="21" spans="2:19">
      <c r="B21">
        <v>570</v>
      </c>
      <c r="C21">
        <v>1.56</v>
      </c>
    </row>
    <row r="22" spans="2:19">
      <c r="B22">
        <v>600</v>
      </c>
      <c r="C22">
        <v>1.29</v>
      </c>
    </row>
    <row r="23" spans="2:19">
      <c r="B23">
        <v>630</v>
      </c>
      <c r="C23">
        <v>1.01</v>
      </c>
    </row>
    <row r="24" spans="2:19">
      <c r="B24">
        <v>660</v>
      </c>
      <c r="C24">
        <v>0.74</v>
      </c>
    </row>
    <row r="25" spans="2:19">
      <c r="B25">
        <v>690</v>
      </c>
      <c r="C25">
        <v>0.47</v>
      </c>
    </row>
    <row r="26" spans="2:19">
      <c r="B26">
        <v>720</v>
      </c>
      <c r="C26">
        <v>0.21</v>
      </c>
      <c r="H26" t="s">
        <v>7</v>
      </c>
      <c r="I26">
        <v>15.999000000000001</v>
      </c>
      <c r="J26" t="s">
        <v>8</v>
      </c>
      <c r="K26" t="s">
        <v>21</v>
      </c>
    </row>
    <row r="27" spans="2:19">
      <c r="B27">
        <v>750</v>
      </c>
      <c r="C27">
        <v>0.05</v>
      </c>
      <c r="H27" t="s">
        <v>9</v>
      </c>
      <c r="I27" s="1">
        <v>180.15600000000001</v>
      </c>
      <c r="J27" t="s">
        <v>8</v>
      </c>
      <c r="K27" t="s">
        <v>22</v>
      </c>
    </row>
    <row r="28" spans="2:19">
      <c r="B28">
        <v>780</v>
      </c>
      <c r="C28">
        <v>0</v>
      </c>
      <c r="H28" t="s">
        <v>12</v>
      </c>
      <c r="I28">
        <v>0.52</v>
      </c>
      <c r="J28" t="s">
        <v>13</v>
      </c>
    </row>
    <row r="29" spans="2:19">
      <c r="H29" t="s">
        <v>26</v>
      </c>
      <c r="I29">
        <v>5.25</v>
      </c>
      <c r="J29" t="s">
        <v>13</v>
      </c>
    </row>
    <row r="31" spans="2:19">
      <c r="R31" t="s">
        <v>25</v>
      </c>
    </row>
    <row r="32" spans="2:19">
      <c r="H32" s="3" t="s">
        <v>10</v>
      </c>
      <c r="I32" s="3"/>
      <c r="R32">
        <f>ABS(SLOPE(I5:I14,H5:H14))</f>
        <v>1.6060606060606041E-3</v>
      </c>
      <c r="S32" t="s">
        <v>24</v>
      </c>
    </row>
    <row r="33" spans="8:19">
      <c r="H33" s="3" t="s">
        <v>6</v>
      </c>
      <c r="I33" s="3"/>
      <c r="R33">
        <f>R32/1000</f>
        <v>1.6060606060606041E-6</v>
      </c>
      <c r="S33" t="s">
        <v>27</v>
      </c>
    </row>
    <row r="34" spans="8:19">
      <c r="H34" s="3">
        <f>ABS(SLOPE(C5:C25,B5:B25))</f>
        <v>8.9965367965367977E-3</v>
      </c>
      <c r="I34" s="3" t="s">
        <v>17</v>
      </c>
      <c r="R34">
        <f>R33/I26</f>
        <v>1.0038506194515932E-7</v>
      </c>
      <c r="S34" t="s">
        <v>28</v>
      </c>
    </row>
    <row r="35" spans="8:19">
      <c r="H35" s="3">
        <f>H34/1000</f>
        <v>8.9965367965367981E-6</v>
      </c>
      <c r="I35" s="3" t="s">
        <v>18</v>
      </c>
    </row>
    <row r="36" spans="8:19">
      <c r="H36" s="3">
        <f>H35/$I$26</f>
        <v>5.6231869470196876E-7</v>
      </c>
      <c r="I36" s="3" t="s">
        <v>19</v>
      </c>
      <c r="R36" t="s">
        <v>29</v>
      </c>
    </row>
    <row r="37" spans="8:19">
      <c r="H37" s="3"/>
      <c r="I37" s="3"/>
      <c r="R37">
        <f>R34/6</f>
        <v>1.6730843657526553E-8</v>
      </c>
      <c r="S37" t="s">
        <v>28</v>
      </c>
    </row>
    <row r="38" spans="8:19">
      <c r="H38" s="3" t="s">
        <v>11</v>
      </c>
      <c r="I38" s="3"/>
    </row>
    <row r="39" spans="8:19">
      <c r="H39" s="3">
        <f>H36/6</f>
        <v>9.3719782450328122E-8</v>
      </c>
      <c r="I39" s="3" t="s">
        <v>19</v>
      </c>
    </row>
    <row r="41" spans="8:19">
      <c r="H41" s="2" t="s">
        <v>14</v>
      </c>
      <c r="I41" s="2"/>
      <c r="R41" t="s">
        <v>30</v>
      </c>
    </row>
    <row r="42" spans="8:19">
      <c r="H42" s="2">
        <f>H39/(I28/0.3)*1000</f>
        <v>5.4069105259804684E-5</v>
      </c>
      <c r="I42" s="2" t="s">
        <v>20</v>
      </c>
      <c r="R42">
        <f>R37/(5.25/0.15)</f>
        <v>4.7802410450075861E-10</v>
      </c>
      <c r="S42" t="s">
        <v>20</v>
      </c>
    </row>
    <row r="43" spans="8:19">
      <c r="H43" s="2" t="s">
        <v>15</v>
      </c>
      <c r="I43" s="2"/>
      <c r="R43" t="s">
        <v>31</v>
      </c>
    </row>
    <row r="44" spans="8:19">
      <c r="H44" s="2">
        <f>((H36/($I$28/0.3))*I26)*1000000</f>
        <v>5.1903096903096912</v>
      </c>
      <c r="I44" s="2" t="s">
        <v>23</v>
      </c>
      <c r="R44">
        <f>R32*1000</f>
        <v>1.6060606060606042</v>
      </c>
    </row>
    <row r="46" spans="8:19">
      <c r="H46" s="3" t="s">
        <v>10</v>
      </c>
      <c r="I46" s="3"/>
    </row>
    <row r="47" spans="8:19">
      <c r="H47" s="3" t="s">
        <v>6</v>
      </c>
      <c r="I47" s="3"/>
    </row>
    <row r="48" spans="8:19">
      <c r="H48" s="3">
        <f>ABS(SLOPE(F9:F17,E9:E17))</f>
        <v>1.5722222222222249E-3</v>
      </c>
      <c r="I48" s="3" t="s">
        <v>17</v>
      </c>
    </row>
    <row r="49" spans="8:9">
      <c r="H49" s="3">
        <f>H48/1000</f>
        <v>1.5722222222222249E-6</v>
      </c>
      <c r="I49" s="3" t="s">
        <v>18</v>
      </c>
    </row>
    <row r="50" spans="8:9">
      <c r="H50" s="3">
        <f>H49/$I$26</f>
        <v>9.827003076581192E-8</v>
      </c>
      <c r="I50" s="3" t="s">
        <v>19</v>
      </c>
    </row>
    <row r="51" spans="8:9">
      <c r="H51" s="3"/>
      <c r="I51" s="3"/>
    </row>
    <row r="52" spans="8:9">
      <c r="H52" s="3" t="s">
        <v>11</v>
      </c>
      <c r="I52" s="3"/>
    </row>
    <row r="53" spans="8:9">
      <c r="H53" s="3">
        <f>H50/6</f>
        <v>1.6378338460968652E-8</v>
      </c>
      <c r="I53" s="3" t="s">
        <v>19</v>
      </c>
    </row>
    <row r="55" spans="8:9">
      <c r="H55" s="2" t="s">
        <v>14</v>
      </c>
      <c r="I55" s="2"/>
    </row>
    <row r="56" spans="8:9">
      <c r="H56" s="2">
        <f>H53/(I28/0.3)</f>
        <v>9.449041419789607E-9</v>
      </c>
      <c r="I56" s="2" t="s">
        <v>20</v>
      </c>
    </row>
    <row r="57" spans="8:9">
      <c r="H57" s="2" t="s">
        <v>15</v>
      </c>
      <c r="I57" s="2"/>
    </row>
    <row r="58" spans="8:9">
      <c r="H58" s="2">
        <f>((H50/($I$28/0.3))*I26)*1000000</f>
        <v>0.90705128205128371</v>
      </c>
      <c r="I58" s="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2024-07-03T12:34:46Z</dcterms:created>
  <dcterms:modified xsi:type="dcterms:W3CDTF">2024-07-05T11:13:00Z</dcterms:modified>
</cp:coreProperties>
</file>