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Tester - Excel\"/>
    </mc:Choice>
  </mc:AlternateContent>
  <xr:revisionPtr revIDLastSave="0" documentId="13_ncr:1_{6A4C89B8-213F-46AF-A281-C5D8E159CEA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ab 4.1" sheetId="1" r:id="rId1"/>
    <sheet name="Lab 4.2" sheetId="2" r:id="rId2"/>
    <sheet name="Lab 4.3" sheetId="3" r:id="rId3"/>
  </sheets>
  <calcPr calcId="181029"/>
  <extLst>
    <ext uri="GoogleSheetsCustomDataVersion1">
      <go:sheetsCustomData xmlns:go="http://customooxmlschemas.google.com/" r:id="rId7" roundtripDataSignature="AMtx7miZIvckAW7eaUvgAKU2HZd0zV2sqw=="/>
    </ext>
  </extLst>
</workbook>
</file>

<file path=xl/calcChain.xml><?xml version="1.0" encoding="utf-8"?>
<calcChain xmlns="http://schemas.openxmlformats.org/spreadsheetml/2006/main">
  <c r="H24" i="3" l="1"/>
  <c r="H25" i="3"/>
  <c r="H26" i="3"/>
  <c r="H27" i="3"/>
  <c r="H28" i="3"/>
  <c r="H29" i="3"/>
  <c r="H10" i="3"/>
  <c r="H11" i="3"/>
  <c r="H12" i="3"/>
  <c r="H13" i="3"/>
  <c r="H14" i="3"/>
  <c r="H9" i="3"/>
  <c r="G25" i="3"/>
  <c r="G26" i="3"/>
  <c r="G27" i="3"/>
  <c r="G28" i="3"/>
  <c r="G29" i="3"/>
  <c r="G24" i="3"/>
  <c r="G10" i="3"/>
  <c r="G11" i="3"/>
  <c r="G12" i="3"/>
  <c r="G13" i="3"/>
  <c r="G14" i="3"/>
  <c r="G9" i="3"/>
  <c r="E25" i="3"/>
  <c r="E26" i="3"/>
  <c r="E27" i="3"/>
  <c r="E28" i="3"/>
  <c r="E29" i="3"/>
  <c r="E24" i="3"/>
  <c r="D24" i="3"/>
  <c r="E10" i="3"/>
  <c r="E11" i="3"/>
  <c r="E12" i="3"/>
  <c r="E13" i="3"/>
  <c r="E14" i="3"/>
  <c r="E9" i="3"/>
  <c r="D9" i="3"/>
  <c r="D25" i="3"/>
  <c r="D26" i="3"/>
  <c r="D27" i="3"/>
  <c r="D28" i="3"/>
  <c r="D29" i="3"/>
  <c r="D10" i="3"/>
  <c r="D11" i="3"/>
  <c r="D12" i="3"/>
  <c r="D13" i="3"/>
  <c r="D14" i="3"/>
  <c r="M19" i="2"/>
  <c r="N19" i="2"/>
  <c r="L19" i="2"/>
  <c r="B11" i="2"/>
  <c r="B12" i="2"/>
  <c r="B13" i="2"/>
  <c r="B14" i="2"/>
  <c r="B15" i="2"/>
  <c r="B10" i="2"/>
  <c r="K21" i="1" l="1"/>
  <c r="I20" i="1"/>
  <c r="H19" i="1"/>
  <c r="H18" i="1"/>
  <c r="I18" i="1"/>
  <c r="J18" i="1"/>
  <c r="K18" i="1"/>
  <c r="G19" i="1"/>
  <c r="F19" i="1"/>
  <c r="F18" i="1"/>
  <c r="G18" i="1"/>
  <c r="E18" i="1"/>
  <c r="E17" i="1"/>
  <c r="F17" i="1"/>
  <c r="G17" i="1"/>
  <c r="H17" i="1"/>
  <c r="I17" i="1"/>
  <c r="J17" i="1"/>
  <c r="K17" i="1"/>
  <c r="D17" i="1"/>
  <c r="H15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Phung Thu Huyen</author>
  </authors>
  <commentList>
    <comment ref="E17" authorId="0" shapeId="0" xr:uid="{D3B5B20C-741E-46C5-BCB0-5CED15230A2C}">
      <text>
        <r>
          <rPr>
            <b/>
            <sz val="9"/>
            <color indexed="81"/>
            <rFont val="Tahoma"/>
            <family val="2"/>
          </rPr>
          <t>Phung Thu Huyen:</t>
        </r>
        <r>
          <rPr>
            <sz val="9"/>
            <color indexed="81"/>
            <rFont val="Tahoma"/>
            <family val="2"/>
          </rPr>
          <t xml:space="preserve">
hàm COUNT chỉ đếm định dạng số</t>
        </r>
      </text>
    </comment>
    <comment ref="H17" authorId="0" shapeId="0" xr:uid="{F3DEB17C-92E5-4B17-A3A4-20EA483C8A9C}">
      <text>
        <r>
          <rPr>
            <b/>
            <sz val="9"/>
            <color indexed="81"/>
            <rFont val="Tahoma"/>
            <family val="2"/>
          </rPr>
          <t>Phung Thu Huyen:</t>
        </r>
        <r>
          <rPr>
            <sz val="9"/>
            <color indexed="81"/>
            <rFont val="Tahoma"/>
            <family val="2"/>
          </rPr>
          <t xml:space="preserve">
do định dạng date là số nên hàm count đếm cả định dạng số và ngày</t>
        </r>
      </text>
    </comment>
    <comment ref="G18" authorId="0" shapeId="0" xr:uid="{1E485C29-5774-4A4C-B665-7141F0F4BF2C}">
      <text>
        <r>
          <rPr>
            <b/>
            <sz val="9"/>
            <color indexed="81"/>
            <rFont val="Tahoma"/>
            <family val="2"/>
          </rPr>
          <t>Phung Thu Huyen:</t>
        </r>
        <r>
          <rPr>
            <sz val="9"/>
            <color indexed="81"/>
            <rFont val="Tahoma"/>
            <family val="2"/>
          </rPr>
          <t xml:space="preserve">
do G14 có đk ô F14 trống thì nó cũng trống
</t>
        </r>
      </text>
    </comment>
    <comment ref="I20" authorId="0" shapeId="0" xr:uid="{661A8A52-FD1E-47C4-AC1A-A891E4E6CE35}">
      <text>
        <r>
          <rPr>
            <b/>
            <sz val="9"/>
            <color indexed="81"/>
            <rFont val="Tahoma"/>
            <family val="2"/>
          </rPr>
          <t>Phung Thu Huyen:</t>
        </r>
        <r>
          <rPr>
            <sz val="9"/>
            <color indexed="81"/>
            <rFont val="Tahoma"/>
            <family val="2"/>
          </rPr>
          <t xml:space="preserve">
đếm những người có họ bắt đầu bằng chữ "P"</t>
        </r>
      </text>
    </comment>
    <comment ref="K21" authorId="0" shapeId="0" xr:uid="{222BCB16-E615-4E5B-89F5-A55EE61CE614}">
      <text>
        <r>
          <rPr>
            <b/>
            <sz val="9"/>
            <color indexed="81"/>
            <rFont val="Tahoma"/>
            <family val="2"/>
          </rPr>
          <t>Phung Thu Huyen:</t>
        </r>
        <r>
          <rPr>
            <sz val="9"/>
            <color indexed="81"/>
            <rFont val="Tahoma"/>
            <family val="2"/>
          </rPr>
          <t xml:space="preserve">
đếm những ngày thuộc tháng 12 năm 2014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200-000002000000}">
      <text>
        <r>
          <rPr>
            <sz val="11"/>
            <color theme="1"/>
            <rFont val="Arial"/>
            <scheme val="minor"/>
          </rPr>
          <t>======
ID#AAAAo7NYvY4
Thuý Nguyễn Thị    (2023-02-08 03:52:26)
Tên hàng : dựa vào 2 kí tự đầu và kí tự cuối Mã hàng tra trong BẢNG TRA CỨU</t>
        </r>
      </text>
    </comment>
    <comment ref="E9" authorId="0" shapeId="0" xr:uid="{00000000-0006-0000-0200-000004000000}">
      <text>
        <r>
          <rPr>
            <sz val="11"/>
            <color theme="1"/>
            <rFont val="Arial"/>
            <scheme val="minor"/>
          </rPr>
          <t>======
ID#AAAARoE-5R0
    (2021-11-10 04:25:21)
Đơn vị tính : dựa vào 2 kí tự đầu và kí tự cuối Mã hàng tra trong Bảng tra cứu</t>
        </r>
      </text>
    </comment>
    <comment ref="G9" authorId="0" shapeId="0" xr:uid="{1815C7D2-5BE8-44AC-9158-FA8F5F16AAC1}">
      <text>
        <r>
          <rPr>
            <sz val="11"/>
            <color theme="1"/>
            <rFont val="Arial"/>
            <scheme val="minor"/>
          </rPr>
          <t>======
ID#AAAARoE-5R0
    (2021-11-10 04:25:21)
Đơn vị tính : dựa vào 2 kí tự đầu và kí tự cuối Mã hàng tra trong Bảng tra cứu</t>
        </r>
      </text>
    </comment>
    <comment ref="D13" authorId="0" shapeId="0" xr:uid="{00000000-0006-0000-0200-000001000000}">
      <text>
        <r>
          <rPr>
            <sz val="11"/>
            <color theme="1"/>
            <rFont val="Arial"/>
            <scheme val="minor"/>
          </rPr>
          <t>======
ID#AAAAo7NYvY8
Thuý Nguyễn Thị    (2023-02-08 03:52:57)
Tên hàng : dựa vào 2 kí tự đầu và kí tự cuối Mã hàng tra trong BẢNG TRA CỨU</t>
        </r>
      </text>
    </comment>
    <comment ref="E13" authorId="0" shapeId="0" xr:uid="{00000000-0006-0000-0200-000003000000}">
      <text>
        <r>
          <rPr>
            <sz val="11"/>
            <color theme="1"/>
            <rFont val="Arial"/>
            <scheme val="minor"/>
          </rPr>
          <t>======
ID#AAAARoE-5R4
    (2021-11-10 04:25:21)
Đơn vị tính : dựa vào 2 kí tự đầu và kí tự cuối Mã hàng tra trong Bảng tra cứu</t>
        </r>
      </text>
    </comment>
    <comment ref="G13" authorId="0" shapeId="0" xr:uid="{00000000-0006-0000-0200-000005000000}">
      <text>
        <r>
          <rPr>
            <sz val="11"/>
            <color theme="1"/>
            <rFont val="Arial"/>
            <scheme val="minor"/>
          </rPr>
          <t>======
ID#AAAARoE-5Rw
    (2021-11-10 04:25:21)
Đơn giá : dựa vào 2 kí tự đầu và kí tự cuối Mã hàng tra trong Bảng tra cứu</t>
        </r>
      </text>
    </comment>
    <comment ref="H13" authorId="0" shapeId="0" xr:uid="{00000000-0006-0000-0200-000009000000}">
      <text>
        <r>
          <rPr>
            <sz val="11"/>
            <color theme="1"/>
            <rFont val="Arial"/>
            <scheme val="minor"/>
          </rPr>
          <t>======
ID#AAAAP_V85W0
Office 97    (2021-10-08 04:38:01)
Thành tiền = Số lượng * Đơn giá
* Giảm đơn giá 10% nếu Số lượng nhiều hơn 20 và hàng bán ra là Computer hay Keyboard
* Các trường hợp còn lại giảm đơn giá 30% nếu Số lượng nhiều hơn 40</t>
        </r>
      </text>
    </comment>
    <comment ref="D24" authorId="0" shapeId="0" xr:uid="{00000000-0006-0000-0200-00000B000000}">
      <text>
        <r>
          <rPr>
            <sz val="11"/>
            <color theme="1"/>
            <rFont val="Arial"/>
            <scheme val="minor"/>
          </rPr>
          <t>======
ID#AAAAP_V85Wk
Office 97    (2021-10-08 04:38:01)
Tên hàng : dựa vào 4 kí tự đầu Mã hàng tra trong Bảng dò</t>
        </r>
      </text>
    </comment>
    <comment ref="E24" authorId="0" shapeId="0" xr:uid="{00000000-0006-0000-0200-000008000000}">
      <text>
        <r>
          <rPr>
            <sz val="11"/>
            <color theme="1"/>
            <rFont val="Arial"/>
            <scheme val="minor"/>
          </rPr>
          <t>======
ID#AAAAP_V85W4
Office 97    (2021-10-08 04:38:01)
Đơn vị tính : dựa vào 4 kí tự đầu Mã hàng tra trong Bảng dò</t>
        </r>
      </text>
    </comment>
    <comment ref="G24" authorId="0" shapeId="0" xr:uid="{F863B44C-D47B-4EF5-9E86-F318A7DEC581}">
      <text>
        <r>
          <rPr>
            <sz val="11"/>
            <color theme="1"/>
            <rFont val="Arial"/>
            <scheme val="minor"/>
          </rPr>
          <t>======
ID#AAAAP_V85W4
Office 97    (2021-10-08 04:38:01)
Đơn vị tính : dựa vào 4 kí tự đầu Mã hàng tra trong Bảng dò</t>
        </r>
      </text>
    </comment>
    <comment ref="H24" authorId="0" shapeId="0" xr:uid="{00000000-0006-0000-0200-00000A000000}">
      <text>
        <r>
          <rPr>
            <sz val="11"/>
            <color theme="1"/>
            <rFont val="Arial"/>
            <scheme val="minor"/>
          </rPr>
          <t>======
ID#AAAAP_V85Wo
Office 97    (2021-10-08 04:38:01)
Thành tiền = Số lượng * Đơn giá
* Giảm đơn giá 10% nếu là hàng nhập và số lượng từ 10 đến 20</t>
        </r>
      </text>
    </comment>
    <comment ref="D28" authorId="0" shapeId="0" xr:uid="{00000000-0006-0000-0200-000010000000}">
      <text>
        <r>
          <rPr>
            <sz val="11"/>
            <color theme="1"/>
            <rFont val="Arial"/>
            <scheme val="minor"/>
          </rPr>
          <t>======
ID#AAAAP_V85WI
Office 97    (2021-10-08 04:38:01)
Tên hàng : dựa vào 4 kí tự đầu Mã hàng tra trong Bảng dò</t>
        </r>
      </text>
    </comment>
    <comment ref="E28" authorId="0" shapeId="0" xr:uid="{00000000-0006-0000-0200-00000D000000}">
      <text>
        <r>
          <rPr>
            <sz val="11"/>
            <color theme="1"/>
            <rFont val="Arial"/>
            <scheme val="minor"/>
          </rPr>
          <t>======
ID#AAAAP_V85WY
Office 97    (2021-10-08 04:38:01)
Đơn vị tính : dựa vào 4 kí tự đầu Mã hàng tra trong Bảng dò</t>
        </r>
      </text>
    </comment>
    <comment ref="G28" authorId="0" shapeId="0" xr:uid="{00000000-0006-0000-0200-00000E000000}">
      <text>
        <r>
          <rPr>
            <sz val="11"/>
            <color theme="1"/>
            <rFont val="Arial"/>
            <scheme val="minor"/>
          </rPr>
          <t>======
ID#AAAAP_V85WU
Office 97    (2021-10-08 04:38:01)
Đơn giá : dựa vào 4 kí tự đầu Mã hàng tra trong Bảng tra cứu
* Lưu ý : có 2 loại giá : giá nhập và giá xuất phụ thuộc vào kí tự cuối Mã hàng</t>
        </r>
      </text>
    </comment>
    <comment ref="H28" authorId="0" shapeId="0" xr:uid="{00000000-0006-0000-0200-00000C000000}">
      <text>
        <r>
          <rPr>
            <sz val="11"/>
            <color theme="1"/>
            <rFont val="Arial"/>
            <scheme val="minor"/>
          </rPr>
          <t>======
ID#AAAAP_V85Wc
Office 97    (2021-10-08 04:38:01)
Thành tiền = Số lượng * Đơn giá
* Giảm đơn giá 10% nếu là hàng nhập và số lượng từ 10 đến 20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MTZrwyevPBQKl9lcUrIC2Ue2hg=="/>
    </ext>
  </extLst>
</comments>
</file>

<file path=xl/sharedStrings.xml><?xml version="1.0" encoding="utf-8"?>
<sst xmlns="http://schemas.openxmlformats.org/spreadsheetml/2006/main" count="131" uniqueCount="87">
  <si>
    <t>LAB 4.1 - Thực hành sử dụng hàm COUNTIF, COUNTIFS, COUNTA, COUNTBLANK</t>
  </si>
  <si>
    <t>I/</t>
  </si>
  <si>
    <t>Dựa vào nội dung bài học, thực hành thao tác các hàm để đưa ra kết quả tương ứng với các hàng từ 1 đến 5</t>
  </si>
  <si>
    <t>Nếu như kết quả trả về không chính xác, giải thích tại sao?</t>
  </si>
  <si>
    <t>Lưu ý:</t>
  </si>
  <si>
    <t>Đối với hàm COUNTIF và COUNTIFS, học viên tự đưa ra điều kiện để thực hành với các hàm này</t>
  </si>
  <si>
    <t>Phạm Minh Tuấn</t>
  </si>
  <si>
    <t>Phạm</t>
  </si>
  <si>
    <t>Nguyễn Thành Trung</t>
  </si>
  <si>
    <t>Toàn</t>
  </si>
  <si>
    <t>Nguyễn</t>
  </si>
  <si>
    <t>Nguyễn Phương Thảo</t>
  </si>
  <si>
    <t>Dương Hữu Quang</t>
  </si>
  <si>
    <t>Dương</t>
  </si>
  <si>
    <t>Phạm Quốc Hùng</t>
  </si>
  <si>
    <t>COUNT</t>
  </si>
  <si>
    <t>COUNTA</t>
  </si>
  <si>
    <t>COUNTBLANK</t>
  </si>
  <si>
    <t>COUNTIF</t>
  </si>
  <si>
    <t>COUNTIFS</t>
  </si>
  <si>
    <t>LAB 4.2 - Thực hành sử dụng hàm DCOUNTA</t>
  </si>
  <si>
    <t>Từ bảng dữ liệu cho dưới đây, bạn hãy tìm cách:</t>
  </si>
  <si>
    <t>Đếm số chứng từ phát sinh trong từng ngày</t>
  </si>
  <si>
    <t>Đếm số chứng từ thu phát sinh trong tháng 12</t>
  </si>
  <si>
    <t>Đếm số chứng từ chi phát sinh trong tháng 12</t>
  </si>
  <si>
    <t>Ngày chứng từ</t>
  </si>
  <si>
    <t>Số chứng từ</t>
  </si>
  <si>
    <t>Ghi chú: Mã đầu là PT là chứng từ thu, PC là chứng từ chi</t>
  </si>
  <si>
    <t>PT-2014.12.003</t>
  </si>
  <si>
    <t>PC-2014.12.003</t>
  </si>
  <si>
    <t>PT-2014.12.002</t>
  </si>
  <si>
    <t>PT-2014.12.001</t>
  </si>
  <si>
    <t>PC-2014.12.002</t>
  </si>
  <si>
    <t>PC-2014.12.001</t>
  </si>
  <si>
    <t>LAB 4.3 - Thực hành sử dụng hàm VLOOKUP, HLOOKUP cơ bản</t>
  </si>
  <si>
    <t>Dựa vào kiến thức đã học về hàm VLOOKUP và HLOOKUP để hoàn thiện 2 bảng thông tin dưới đây</t>
  </si>
  <si>
    <t>BẢNG TRA CỨU</t>
  </si>
  <si>
    <t>Bảng 1</t>
  </si>
  <si>
    <t>MÃ HÀNG</t>
  </si>
  <si>
    <t>TÊN HÀNG</t>
  </si>
  <si>
    <t>ĐƠN VỊ TÍNH</t>
  </si>
  <si>
    <t>SỐ 
LƯỢNG</t>
  </si>
  <si>
    <t>ĐƠN 
GIÁ</t>
  </si>
  <si>
    <t>THÀNH TIỀN</t>
  </si>
  <si>
    <t>CP01X</t>
  </si>
  <si>
    <t>CPX</t>
  </si>
  <si>
    <t>INTEL COMPUTER</t>
  </si>
  <si>
    <t>BỘ</t>
  </si>
  <si>
    <t>MO23N</t>
  </si>
  <si>
    <t>MON</t>
  </si>
  <si>
    <t>GENIUS MOUSE</t>
  </si>
  <si>
    <t>CÁI</t>
  </si>
  <si>
    <t>CP01N</t>
  </si>
  <si>
    <t>KBX</t>
  </si>
  <si>
    <t>WIN95 KEYBOARD</t>
  </si>
  <si>
    <t>MO23X</t>
  </si>
  <si>
    <t>CPN</t>
  </si>
  <si>
    <t>KB15X</t>
  </si>
  <si>
    <t>MOX</t>
  </si>
  <si>
    <t>KB15N</t>
  </si>
  <si>
    <t>KBN</t>
  </si>
  <si>
    <r>
      <rPr>
        <b/>
        <u/>
        <sz val="10"/>
        <color theme="1"/>
        <rFont val="Calibri"/>
      </rPr>
      <t>Lưu ý</t>
    </r>
    <r>
      <rPr>
        <b/>
        <u/>
        <sz val="10"/>
        <color theme="1"/>
        <rFont val="Calibri"/>
      </rPr>
      <t>:</t>
    </r>
  </si>
  <si>
    <r>
      <rPr>
        <sz val="10"/>
        <color theme="1"/>
        <rFont val="Calibri"/>
      </rPr>
      <t xml:space="preserve">- Tên hàng, đơn vị tính và đơn giá (dựa vào </t>
    </r>
    <r>
      <rPr>
        <u/>
        <sz val="10"/>
        <color theme="1"/>
        <rFont val="Calibri"/>
      </rPr>
      <t>2 ký tự đầu  và ký tự cuối của MÃ HÀNG</t>
    </r>
    <r>
      <rPr>
        <sz val="10"/>
        <color theme="1"/>
        <rFont val="Calibri"/>
      </rPr>
      <t xml:space="preserve"> tra trong BẢNG TRA CỨU)</t>
    </r>
  </si>
  <si>
    <t>- Thành tiền = số lượng * đơn giá. Nhưng</t>
  </si>
  <si>
    <r>
      <rPr>
        <sz val="10"/>
        <color theme="1"/>
        <rFont val="Calibri"/>
      </rPr>
      <t xml:space="preserve">* Giảm đơn giá 10% nếu </t>
    </r>
    <r>
      <rPr>
        <u/>
        <sz val="10"/>
        <color theme="1"/>
        <rFont val="Calibri"/>
      </rPr>
      <t>Số lượng nhiều hơn 20</t>
    </r>
    <r>
      <rPr>
        <sz val="10"/>
        <color theme="1"/>
        <rFont val="Calibri"/>
      </rPr>
      <t xml:space="preserve"> và hàng bán ra là </t>
    </r>
    <r>
      <rPr>
        <u/>
        <sz val="10"/>
        <color theme="1"/>
        <rFont val="Calibri"/>
      </rPr>
      <t>Computer</t>
    </r>
    <r>
      <rPr>
        <sz val="10"/>
        <color theme="1"/>
        <rFont val="Calibri"/>
      </rPr>
      <t xml:space="preserve"> hay </t>
    </r>
    <r>
      <rPr>
        <u/>
        <sz val="10"/>
        <color theme="1"/>
        <rFont val="Calibri"/>
      </rPr>
      <t>Keyboard</t>
    </r>
  </si>
  <si>
    <t>* Giảm đơn giá 30% đối với các hàng bán ra có số lượng lớn hơn 40</t>
  </si>
  <si>
    <t>BẢNG DÒ</t>
  </si>
  <si>
    <t>Bảng 2</t>
  </si>
  <si>
    <t>ĐƠN GIÁ</t>
  </si>
  <si>
    <t>ĐƠN GIÁ NHẬP</t>
  </si>
  <si>
    <t>ĐƠN GIÁ XUẤT</t>
  </si>
  <si>
    <t>CP01</t>
  </si>
  <si>
    <t>MO23</t>
  </si>
  <si>
    <t>KB15</t>
  </si>
  <si>
    <r>
      <rPr>
        <b/>
        <u/>
        <sz val="11"/>
        <color theme="1"/>
        <rFont val="Calibri"/>
      </rPr>
      <t>Lưu ý</t>
    </r>
    <r>
      <rPr>
        <b/>
        <u/>
        <sz val="11"/>
        <color theme="1"/>
        <rFont val="Calibri"/>
      </rPr>
      <t>:</t>
    </r>
  </si>
  <si>
    <r>
      <rPr>
        <sz val="10"/>
        <color theme="1"/>
        <rFont val="Calibri"/>
      </rPr>
      <t>- Tên hàng, đơn vị tính và đơn giá (dựa vào 4</t>
    </r>
    <r>
      <rPr>
        <u/>
        <sz val="10"/>
        <color theme="1"/>
        <rFont val="Calibri"/>
      </rPr>
      <t xml:space="preserve"> ký tự đầu của MÃ HÀNG</t>
    </r>
    <r>
      <rPr>
        <sz val="10"/>
        <color theme="1"/>
        <rFont val="Calibri"/>
      </rPr>
      <t xml:space="preserve"> tra trong BẢNG DÒ). 
Có 2 loại đơn giá : </t>
    </r>
    <r>
      <rPr>
        <u/>
        <sz val="10"/>
        <color theme="1"/>
        <rFont val="Calibri"/>
      </rPr>
      <t>giá nhập</t>
    </r>
    <r>
      <rPr>
        <sz val="10"/>
        <color theme="1"/>
        <rFont val="Calibri"/>
      </rPr>
      <t xml:space="preserve"> và </t>
    </r>
    <r>
      <rPr>
        <u/>
        <sz val="10"/>
        <color theme="1"/>
        <rFont val="Calibri"/>
      </rPr>
      <t>giá xuất</t>
    </r>
    <r>
      <rPr>
        <sz val="10"/>
        <color theme="1"/>
        <rFont val="Calibri"/>
      </rPr>
      <t xml:space="preserve"> phụ thuộc vào </t>
    </r>
    <r>
      <rPr>
        <u/>
        <sz val="10"/>
        <color theme="1"/>
        <rFont val="Calibri"/>
      </rPr>
      <t xml:space="preserve">kí tự cuối Mã hàng
</t>
    </r>
    <r>
      <rPr>
        <sz val="10"/>
        <color theme="1"/>
        <rFont val="Calibri"/>
      </rPr>
      <t>(Trong đó, N - hàng nhập; X - hàng xuất)</t>
    </r>
  </si>
  <si>
    <r>
      <rPr>
        <sz val="10"/>
        <color theme="1"/>
        <rFont val="Calibri"/>
      </rPr>
      <t xml:space="preserve">- Thành tiền = số lượng * đơn giá, nhưng giảm đơn giá 10% nếu là </t>
    </r>
    <r>
      <rPr>
        <u/>
        <sz val="10"/>
        <color theme="1"/>
        <rFont val="Calibri"/>
      </rPr>
      <t>hàng nhập</t>
    </r>
    <r>
      <rPr>
        <sz val="10"/>
        <color theme="1"/>
        <rFont val="Calibri"/>
      </rPr>
      <t xml:space="preserve"> và </t>
    </r>
    <r>
      <rPr>
        <u/>
        <sz val="10"/>
        <color theme="1"/>
        <rFont val="Calibri"/>
      </rPr>
      <t>số lượng từ 10 đến 20</t>
    </r>
  </si>
  <si>
    <t>đếm số</t>
  </si>
  <si>
    <t>đếm khác trống</t>
  </si>
  <si>
    <t>đếm trống</t>
  </si>
  <si>
    <t>đếm có đk</t>
  </si>
  <si>
    <t>đếm có nhiều đk</t>
  </si>
  <si>
    <t>Ngày</t>
  </si>
  <si>
    <t>*06</t>
  </si>
  <si>
    <t>PT*</t>
  </si>
  <si>
    <t>201412*</t>
  </si>
  <si>
    <t>PC*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</si>
</sst>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₫-42A]_-;\-* #,##0\ [$₫-42A]_-;_-* &quot;-&quot;??\ [$₫-42A]_-;_-@_-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  <scheme val="minor"/>
    </font>
    <font>
      <i/>
      <sz val="11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sz val="11"/>
      <color rgb="FF000080"/>
      <name val="Calibri"/>
    </font>
    <font>
      <b/>
      <sz val="11"/>
      <color theme="0"/>
      <name val="Calibri"/>
    </font>
    <font>
      <b/>
      <u/>
      <sz val="11"/>
      <color theme="1"/>
      <name val="Calibri"/>
    </font>
    <font>
      <u/>
      <sz val="10"/>
      <color theme="1"/>
      <name val="Calibri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496B0"/>
        <bgColor rgb="FF8496B0"/>
      </patternFill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000066"/>
        <bgColor rgb="FF000066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4" fontId="1" fillId="3" borderId="7" xfId="0" applyNumberFormat="1" applyFont="1" applyFill="1" applyBorder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4" borderId="7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6" borderId="7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0" fontId="2" fillId="9" borderId="8" xfId="0" applyFont="1" applyFill="1" applyBorder="1" applyAlignment="1">
      <alignment horizontal="center" vertical="center"/>
    </xf>
    <xf numFmtId="0" fontId="5" fillId="0" borderId="0" xfId="0" applyFont="1"/>
    <xf numFmtId="0" fontId="1" fillId="0" borderId="8" xfId="0" applyFont="1" applyBorder="1"/>
    <xf numFmtId="0" fontId="2" fillId="0" borderId="0" xfId="0" applyFont="1" applyAlignment="1">
      <alignment vertical="center"/>
    </xf>
    <xf numFmtId="0" fontId="6" fillId="10" borderId="8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8" xfId="0" applyFont="1" applyBorder="1"/>
    <xf numFmtId="0" fontId="8" fillId="11" borderId="7" xfId="0" applyFont="1" applyFill="1" applyBorder="1"/>
    <xf numFmtId="0" fontId="7" fillId="11" borderId="7" xfId="0" applyFont="1" applyFill="1" applyBorder="1"/>
    <xf numFmtId="0" fontId="7" fillId="11" borderId="7" xfId="0" quotePrefix="1" applyFont="1" applyFill="1" applyBorder="1" applyAlignment="1">
      <alignment horizontal="left"/>
    </xf>
    <xf numFmtId="0" fontId="7" fillId="11" borderId="7" xfId="0" applyFont="1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1" fillId="12" borderId="7" xfId="0" applyFont="1" applyFill="1" applyBorder="1" applyAlignment="1">
      <alignment wrapText="1"/>
    </xf>
    <xf numFmtId="0" fontId="13" fillId="10" borderId="8" xfId="0" applyFont="1" applyFill="1" applyBorder="1" applyAlignment="1">
      <alignment horizontal="center" vertical="center" wrapText="1"/>
    </xf>
    <xf numFmtId="0" fontId="14" fillId="11" borderId="7" xfId="0" applyFont="1" applyFill="1" applyBorder="1"/>
    <xf numFmtId="0" fontId="1" fillId="11" borderId="7" xfId="0" applyFont="1" applyFill="1" applyBorder="1"/>
    <xf numFmtId="0" fontId="9" fillId="11" borderId="7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7" fillId="11" borderId="9" xfId="0" applyFont="1" applyFill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7" fillId="11" borderId="9" xfId="0" applyFont="1" applyFill="1" applyBorder="1" applyAlignment="1">
      <alignment horizontal="left" wrapText="1"/>
    </xf>
    <xf numFmtId="0" fontId="16" fillId="0" borderId="0" xfId="0" applyFont="1"/>
    <xf numFmtId="0" fontId="16" fillId="4" borderId="7" xfId="0" applyFont="1" applyFill="1" applyBorder="1" applyAlignment="1">
      <alignment horizontal="right"/>
    </xf>
    <xf numFmtId="0" fontId="16" fillId="5" borderId="7" xfId="0" applyFont="1" applyFill="1" applyBorder="1" applyAlignment="1">
      <alignment horizontal="right"/>
    </xf>
    <xf numFmtId="0" fontId="16" fillId="6" borderId="7" xfId="0" applyFont="1" applyFill="1" applyBorder="1"/>
    <xf numFmtId="0" fontId="16" fillId="7" borderId="7" xfId="0" applyFont="1" applyFill="1" applyBorder="1"/>
    <xf numFmtId="0" fontId="16" fillId="8" borderId="7" xfId="0" applyFont="1" applyFill="1" applyBorder="1"/>
    <xf numFmtId="0" fontId="19" fillId="0" borderId="0" xfId="0" applyFont="1"/>
    <xf numFmtId="0" fontId="19" fillId="13" borderId="12" xfId="0" applyFont="1" applyFill="1" applyBorder="1"/>
    <xf numFmtId="0" fontId="19" fillId="0" borderId="12" xfId="0" applyFont="1" applyBorder="1"/>
    <xf numFmtId="164" fontId="19" fillId="0" borderId="12" xfId="0" applyNumberFormat="1" applyFont="1" applyBorder="1"/>
    <xf numFmtId="0" fontId="19" fillId="14" borderId="13" xfId="0" applyFont="1" applyFill="1" applyBorder="1" applyAlignment="1">
      <alignment wrapText="1"/>
    </xf>
    <xf numFmtId="0" fontId="19" fillId="14" borderId="13" xfId="0" applyFont="1" applyFill="1" applyBorder="1" applyAlignment="1">
      <alignment horizontal="center" wrapText="1"/>
    </xf>
    <xf numFmtId="0" fontId="19" fillId="14" borderId="14" xfId="0" applyFont="1" applyFill="1" applyBorder="1" applyAlignment="1">
      <alignment wrapText="1"/>
    </xf>
    <xf numFmtId="0" fontId="19" fillId="14" borderId="14" xfId="0" applyFont="1" applyFill="1" applyBorder="1" applyAlignment="1">
      <alignment horizontal="center" wrapText="1"/>
    </xf>
    <xf numFmtId="0" fontId="19" fillId="14" borderId="15" xfId="0" applyFont="1" applyFill="1" applyBorder="1" applyAlignment="1">
      <alignment wrapText="1"/>
    </xf>
    <xf numFmtId="0" fontId="19" fillId="14" borderId="15" xfId="0" applyFont="1" applyFill="1" applyBorder="1" applyAlignment="1">
      <alignment horizontal="center" wrapText="1"/>
    </xf>
    <xf numFmtId="0" fontId="16" fillId="0" borderId="12" xfId="0" applyFont="1" applyBorder="1"/>
    <xf numFmtId="0" fontId="2" fillId="9" borderId="16" xfId="0" applyFont="1" applyFill="1" applyBorder="1" applyAlignment="1">
      <alignment horizontal="center" vertical="center"/>
    </xf>
    <xf numFmtId="14" fontId="1" fillId="0" borderId="16" xfId="0" applyNumberFormat="1" applyFont="1" applyBorder="1"/>
    <xf numFmtId="0" fontId="19" fillId="15" borderId="12" xfId="0" applyFont="1" applyFill="1" applyBorder="1"/>
    <xf numFmtId="0" fontId="1" fillId="14" borderId="13" xfId="0" applyFont="1" applyFill="1" applyBorder="1" applyAlignment="1">
      <alignment wrapText="1"/>
    </xf>
    <xf numFmtId="0" fontId="1" fillId="14" borderId="14" xfId="0" applyFont="1" applyFill="1" applyBorder="1" applyAlignment="1">
      <alignment wrapText="1"/>
    </xf>
    <xf numFmtId="0" fontId="1" fillId="14" borderId="15" xfId="0" applyFont="1" applyFill="1" applyBorder="1" applyAlignment="1">
      <alignment wrapText="1"/>
    </xf>
    <xf numFmtId="0" fontId="19" fillId="0" borderId="8" xfId="0" applyFont="1" applyBorder="1"/>
    <xf numFmtId="0" fontId="2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selection activeCell="K21" sqref="K21"/>
    </sheetView>
  </sheetViews>
  <sheetFormatPr defaultColWidth="12.59765625" defaultRowHeight="15" customHeight="1" x14ac:dyDescent="0.25"/>
  <cols>
    <col min="1" max="1" width="13.09765625" bestFit="1" customWidth="1"/>
    <col min="2" max="2" width="4.19921875" customWidth="1"/>
    <col min="3" max="3" width="11.59765625" customWidth="1"/>
    <col min="4" max="4" width="9" customWidth="1"/>
    <col min="5" max="5" width="16.19921875" customWidth="1"/>
    <col min="6" max="6" width="7.69921875" customWidth="1"/>
    <col min="7" max="7" width="10.8984375" customWidth="1"/>
    <col min="8" max="8" width="9.5" bestFit="1" customWidth="1"/>
    <col min="9" max="9" width="10.09765625" customWidth="1"/>
    <col min="10" max="10" width="7.69921875" customWidth="1"/>
    <col min="11" max="11" width="9.5" bestFit="1" customWidth="1"/>
    <col min="12" max="14" width="7.69921875" customWidth="1"/>
    <col min="15" max="15" width="7.59765625" customWidth="1"/>
    <col min="16" max="16" width="7.19921875" bestFit="1" customWidth="1"/>
    <col min="1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</v>
      </c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2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2" t="s">
        <v>4</v>
      </c>
      <c r="B7" s="3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2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2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4">
        <v>41974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4">
        <v>42004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>
        <v>1</v>
      </c>
      <c r="E12" s="5" t="s">
        <v>6</v>
      </c>
      <c r="F12" s="1">
        <v>1</v>
      </c>
      <c r="G12" s="1">
        <v>1</v>
      </c>
      <c r="H12" s="1">
        <v>1</v>
      </c>
      <c r="I12" s="5" t="s">
        <v>7</v>
      </c>
      <c r="J12" s="1"/>
      <c r="K12" s="6">
        <v>41973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>
        <v>2</v>
      </c>
      <c r="E13" s="5" t="s">
        <v>8</v>
      </c>
      <c r="F13" s="1">
        <v>2</v>
      </c>
      <c r="G13" s="1">
        <v>2</v>
      </c>
      <c r="H13" s="5" t="s">
        <v>9</v>
      </c>
      <c r="I13" s="5" t="s">
        <v>10</v>
      </c>
      <c r="J13" s="1"/>
      <c r="K13" s="6">
        <v>41975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>
        <v>3</v>
      </c>
      <c r="E14" s="5" t="s">
        <v>11</v>
      </c>
      <c r="F14" s="1"/>
      <c r="G14" s="1" t="str">
        <f>IF(F14&lt;&gt;"",F14,"")</f>
        <v/>
      </c>
      <c r="H14" s="6">
        <v>41979</v>
      </c>
      <c r="I14" s="5" t="s">
        <v>10</v>
      </c>
      <c r="J14" s="1"/>
      <c r="K14" s="6">
        <v>41977</v>
      </c>
      <c r="L14" s="1"/>
      <c r="M14" s="1"/>
      <c r="N14" s="1"/>
      <c r="O14" s="1"/>
      <c r="P14" s="1" t="e">
        <v>#NAME?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>
        <v>4</v>
      </c>
      <c r="E15" s="5" t="s">
        <v>12</v>
      </c>
      <c r="F15" s="1">
        <v>4</v>
      </c>
      <c r="G15" s="1">
        <v>4</v>
      </c>
      <c r="H15" s="7" t="e">
        <f>su</f>
        <v>#NAME?</v>
      </c>
      <c r="I15" s="5" t="s">
        <v>13</v>
      </c>
      <c r="J15" s="1"/>
      <c r="K15" s="6">
        <v>41978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>
        <v>5</v>
      </c>
      <c r="E16" s="5" t="s">
        <v>14</v>
      </c>
      <c r="F16" s="1">
        <v>5</v>
      </c>
      <c r="G16" s="1">
        <v>5</v>
      </c>
      <c r="H16" s="1"/>
      <c r="I16" s="5" t="s">
        <v>7</v>
      </c>
      <c r="J16" s="1"/>
      <c r="K16" s="6">
        <v>42009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46" t="s">
        <v>77</v>
      </c>
      <c r="B17" s="8">
        <v>1</v>
      </c>
      <c r="C17" s="3" t="s">
        <v>15</v>
      </c>
      <c r="D17" s="47">
        <f>COUNT(D12:D16)</f>
        <v>5</v>
      </c>
      <c r="E17" s="9">
        <f t="shared" ref="E17:K17" si="0">COUNT(E12:E16)</f>
        <v>0</v>
      </c>
      <c r="F17" s="47">
        <f t="shared" si="0"/>
        <v>4</v>
      </c>
      <c r="G17" s="47">
        <f t="shared" si="0"/>
        <v>4</v>
      </c>
      <c r="H17" s="9">
        <f t="shared" si="0"/>
        <v>2</v>
      </c>
      <c r="I17" s="9">
        <f t="shared" si="0"/>
        <v>0</v>
      </c>
      <c r="J17" s="9">
        <f t="shared" si="0"/>
        <v>0</v>
      </c>
      <c r="K17" s="47">
        <f t="shared" si="0"/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46" t="s">
        <v>78</v>
      </c>
      <c r="B18" s="8">
        <v>2</v>
      </c>
      <c r="C18" s="3" t="s">
        <v>16</v>
      </c>
      <c r="D18" s="10"/>
      <c r="E18" s="48">
        <f>COUNTA(E12:E16)</f>
        <v>5</v>
      </c>
      <c r="F18" s="48">
        <f t="shared" ref="F18:K18" si="1">COUNTA(F12:F16)</f>
        <v>4</v>
      </c>
      <c r="G18" s="10">
        <f t="shared" si="1"/>
        <v>5</v>
      </c>
      <c r="H18" s="48">
        <f t="shared" si="1"/>
        <v>4</v>
      </c>
      <c r="I18" s="48">
        <f t="shared" si="1"/>
        <v>5</v>
      </c>
      <c r="J18" s="48">
        <f t="shared" si="1"/>
        <v>0</v>
      </c>
      <c r="K18" s="48">
        <f t="shared" si="1"/>
        <v>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46" t="s">
        <v>79</v>
      </c>
      <c r="B19" s="8">
        <v>3</v>
      </c>
      <c r="C19" s="3" t="s">
        <v>17</v>
      </c>
      <c r="D19" s="11"/>
      <c r="E19" s="11"/>
      <c r="F19" s="49">
        <f>COUNTBLANK(F12:F16)</f>
        <v>1</v>
      </c>
      <c r="G19" s="49">
        <f>COUNTBLANK(G12:G16)</f>
        <v>1</v>
      </c>
      <c r="H19" s="49">
        <f>COUNTBLANK(H12:H16)</f>
        <v>1</v>
      </c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46" t="s">
        <v>80</v>
      </c>
      <c r="B20" s="8">
        <v>4</v>
      </c>
      <c r="C20" s="3" t="s">
        <v>18</v>
      </c>
      <c r="D20" s="12"/>
      <c r="E20" s="12"/>
      <c r="F20" s="12"/>
      <c r="G20" s="12"/>
      <c r="H20" s="12"/>
      <c r="I20" s="50">
        <f>COUNTIF(I12:I16,"P*")</f>
        <v>2</v>
      </c>
      <c r="J20" s="12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46" t="s">
        <v>81</v>
      </c>
      <c r="B21" s="8">
        <v>5</v>
      </c>
      <c r="C21" s="3" t="s">
        <v>19</v>
      </c>
      <c r="D21" s="13"/>
      <c r="E21" s="13"/>
      <c r="F21" s="13"/>
      <c r="G21" s="13"/>
      <c r="H21" s="13"/>
      <c r="I21" s="13"/>
      <c r="J21" s="13"/>
      <c r="K21" s="51">
        <f>COUNTIFS(K12:K16,"&gt;="&amp;K10,K12:K16,"&lt;="&amp;K11)</f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N3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16" sqref="G16"/>
    </sheetView>
  </sheetViews>
  <sheetFormatPr defaultColWidth="12.59765625" defaultRowHeight="15" customHeight="1" x14ac:dyDescent="0.25"/>
  <cols>
    <col min="1" max="2" width="7.69921875" customWidth="1"/>
    <col min="3" max="3" width="13.09765625" customWidth="1"/>
    <col min="4" max="4" width="15.69921875" customWidth="1"/>
    <col min="5" max="5" width="11.19921875" customWidth="1"/>
    <col min="6" max="6" width="7.69921875" customWidth="1"/>
    <col min="7" max="7" width="10.8984375" customWidth="1"/>
    <col min="8" max="8" width="10.5" customWidth="1"/>
    <col min="9" max="9" width="12.19921875" bestFit="1" customWidth="1"/>
    <col min="10" max="11" width="7.69921875" customWidth="1"/>
    <col min="12" max="12" width="11.59765625" customWidth="1"/>
    <col min="13" max="13" width="11.3984375" customWidth="1"/>
    <col min="14" max="14" width="11.5" customWidth="1"/>
    <col min="15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2" t="s">
        <v>20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2" t="s">
        <v>1</v>
      </c>
      <c r="B4" s="3" t="s">
        <v>21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5">
        <v>1</v>
      </c>
      <c r="B5" s="52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5">
        <v>2</v>
      </c>
      <c r="B6" s="52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5">
        <v>3</v>
      </c>
      <c r="B7" s="52" t="s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65" t="s">
        <v>82</v>
      </c>
      <c r="C9" s="63" t="s">
        <v>25</v>
      </c>
      <c r="D9" s="14" t="s">
        <v>26</v>
      </c>
      <c r="E9" s="15" t="s">
        <v>27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54" t="str">
        <f>TEXT(C10,"yyyymmdd")</f>
        <v>20141206</v>
      </c>
      <c r="C10" s="64">
        <v>41979</v>
      </c>
      <c r="D10" s="16" t="s">
        <v>28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54" t="str">
        <f t="shared" ref="B11:B15" si="0">TEXT(C11,"yyyymmdd")</f>
        <v>20141206</v>
      </c>
      <c r="C11" s="64">
        <v>41979</v>
      </c>
      <c r="D11" s="16" t="s">
        <v>29</v>
      </c>
      <c r="E11" s="1"/>
      <c r="F11" s="1"/>
      <c r="G11" s="53" t="s">
        <v>82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54" t="str">
        <f t="shared" si="0"/>
        <v>20141205</v>
      </c>
      <c r="C12" s="64">
        <v>41978</v>
      </c>
      <c r="D12" s="16" t="s">
        <v>30</v>
      </c>
      <c r="E12" s="1"/>
      <c r="F12" s="1"/>
      <c r="G12" s="54" t="s">
        <v>83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54" t="str">
        <f t="shared" si="0"/>
        <v>20141205</v>
      </c>
      <c r="C13" s="64">
        <v>41978</v>
      </c>
      <c r="D13" s="16" t="s">
        <v>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54" t="str">
        <f t="shared" si="0"/>
        <v>20141205</v>
      </c>
      <c r="C14" s="64">
        <v>41978</v>
      </c>
      <c r="D14" s="16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54" t="str">
        <f t="shared" si="0"/>
        <v>20141204</v>
      </c>
      <c r="C15" s="64">
        <v>41977</v>
      </c>
      <c r="D15" s="16" t="s">
        <v>33</v>
      </c>
      <c r="E15" s="1"/>
      <c r="F15" s="1"/>
      <c r="G15" s="53" t="s">
        <v>82</v>
      </c>
      <c r="H15" s="53" t="s">
        <v>26</v>
      </c>
      <c r="I15" s="1"/>
      <c r="J15" s="1"/>
      <c r="K15" s="1"/>
      <c r="L15" s="56" t="s">
        <v>22</v>
      </c>
      <c r="M15" s="57" t="s">
        <v>23</v>
      </c>
      <c r="N15" s="66" t="s">
        <v>24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54" t="s">
        <v>85</v>
      </c>
      <c r="H16" s="55" t="s">
        <v>84</v>
      </c>
      <c r="I16" s="1"/>
      <c r="J16" s="1"/>
      <c r="K16" s="1"/>
      <c r="L16" s="58"/>
      <c r="M16" s="59"/>
      <c r="N16" s="6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58"/>
      <c r="M17" s="59"/>
      <c r="N17" s="6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60"/>
      <c r="M18" s="61"/>
      <c r="N18" s="6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62">
        <f>DCOUNTA(B9:D15,D9,G11:G12)</f>
        <v>2</v>
      </c>
      <c r="M19" s="54">
        <f>DCOUNTA(B9:D15,D9,G15:H16)</f>
        <v>3</v>
      </c>
      <c r="N19" s="54">
        <f>DCOUNTA(B9:D15,D9,G20:H21)</f>
        <v>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53" t="s">
        <v>82</v>
      </c>
      <c r="H20" s="53" t="s">
        <v>26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54" t="s">
        <v>85</v>
      </c>
      <c r="H21" s="55" t="s">
        <v>86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N3"/>
    <mergeCell ref="L15:L18"/>
    <mergeCell ref="M15:M18"/>
    <mergeCell ref="N15:N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H24" sqref="H24"/>
    </sheetView>
  </sheetViews>
  <sheetFormatPr defaultColWidth="12.59765625" defaultRowHeight="15" customHeight="1" x14ac:dyDescent="0.25"/>
  <cols>
    <col min="1" max="2" width="7.69921875" customWidth="1"/>
    <col min="3" max="3" width="12" customWidth="1"/>
    <col min="4" max="4" width="17.59765625" customWidth="1"/>
    <col min="5" max="5" width="12.19921875" customWidth="1"/>
    <col min="6" max="6" width="7.69921875" customWidth="1"/>
    <col min="7" max="7" width="10.8984375" customWidth="1"/>
    <col min="8" max="8" width="10.5" customWidth="1"/>
    <col min="9" max="9" width="10.09765625" customWidth="1"/>
    <col min="10" max="10" width="7.69921875" customWidth="1"/>
    <col min="11" max="11" width="15.59765625" customWidth="1"/>
    <col min="12" max="14" width="7.69921875" customWidth="1"/>
    <col min="15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2" t="s">
        <v>34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</v>
      </c>
      <c r="B5" s="3" t="s">
        <v>35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38" t="s">
        <v>36</v>
      </c>
      <c r="K7" s="39"/>
      <c r="L7" s="39"/>
      <c r="M7" s="3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6" x14ac:dyDescent="0.3">
      <c r="A8" s="1"/>
      <c r="B8" s="17" t="s">
        <v>37</v>
      </c>
      <c r="C8" s="18" t="s">
        <v>38</v>
      </c>
      <c r="D8" s="18" t="s">
        <v>39</v>
      </c>
      <c r="E8" s="18" t="s">
        <v>40</v>
      </c>
      <c r="F8" s="18" t="s">
        <v>41</v>
      </c>
      <c r="G8" s="18" t="s">
        <v>42</v>
      </c>
      <c r="H8" s="18" t="s">
        <v>43</v>
      </c>
      <c r="I8" s="19"/>
      <c r="J8" s="18" t="s">
        <v>38</v>
      </c>
      <c r="K8" s="18" t="s">
        <v>39</v>
      </c>
      <c r="L8" s="18" t="s">
        <v>40</v>
      </c>
      <c r="M8" s="18" t="s">
        <v>42</v>
      </c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20" t="s">
        <v>44</v>
      </c>
      <c r="D9" s="16" t="str">
        <f>VLOOKUP(LEFT($C9,2)&amp;RIGHT($C9,1),$J$9:$M$14,2,FALSE)</f>
        <v>INTEL COMPUTER</v>
      </c>
      <c r="E9" s="16" t="str">
        <f>VLOOKUP(LEFT($C9,2)&amp;RIGHT($C9,1),$J$9:$M$14,3,FALSE)</f>
        <v>BỘ</v>
      </c>
      <c r="F9" s="16">
        <v>10</v>
      </c>
      <c r="G9" s="16">
        <f>VLOOKUP(LEFT($C9,2)&amp;RIGHT($C9,1),$J$9:$M$14,4,FALSE)</f>
        <v>580</v>
      </c>
      <c r="H9" s="16">
        <f t="shared" ref="H9:H14" si="0">IF(AND(F9&gt;20,OR(LEFT(C9,2)="CP",LEFT(C9,2)="KB")),G9*90%,IF(F9&gt;40,G9*70%,G9))*F9</f>
        <v>5800</v>
      </c>
      <c r="I9" s="1"/>
      <c r="J9" s="20" t="s">
        <v>45</v>
      </c>
      <c r="K9" s="16" t="s">
        <v>46</v>
      </c>
      <c r="L9" s="16" t="s">
        <v>47</v>
      </c>
      <c r="M9" s="16">
        <v>580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20" t="s">
        <v>48</v>
      </c>
      <c r="D10" s="16" t="str">
        <f t="shared" ref="D10:D14" si="1">VLOOKUP(LEFT($C10,2)&amp;RIGHT($C10,1),$J$9:$M$14,2,FALSE)</f>
        <v>GENIUS MOUSE</v>
      </c>
      <c r="E10" s="16" t="str">
        <f t="shared" ref="E10:E14" si="2">VLOOKUP(LEFT($C10,2)&amp;RIGHT($C10,1),$J$9:$M$14,3,FALSE)</f>
        <v>CÁI</v>
      </c>
      <c r="F10" s="16">
        <v>20</v>
      </c>
      <c r="G10" s="16">
        <f t="shared" ref="G10:G14" si="3">VLOOKUP(LEFT($C10,2)&amp;RIGHT($C10,1),$J$9:$M$14,4,FALSE)</f>
        <v>5</v>
      </c>
      <c r="H10" s="16">
        <f t="shared" si="0"/>
        <v>100</v>
      </c>
      <c r="I10" s="1"/>
      <c r="J10" s="20" t="s">
        <v>49</v>
      </c>
      <c r="K10" s="16" t="s">
        <v>50</v>
      </c>
      <c r="L10" s="16" t="s">
        <v>51</v>
      </c>
      <c r="M10" s="16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70" t="s">
        <v>52</v>
      </c>
      <c r="D11" s="16" t="str">
        <f t="shared" si="1"/>
        <v>INTEL COMPUTER</v>
      </c>
      <c r="E11" s="16" t="str">
        <f t="shared" si="2"/>
        <v>BỘ</v>
      </c>
      <c r="F11" s="16">
        <v>3</v>
      </c>
      <c r="G11" s="16">
        <f t="shared" si="3"/>
        <v>565</v>
      </c>
      <c r="H11" s="16">
        <f t="shared" si="0"/>
        <v>1695</v>
      </c>
      <c r="I11" s="1"/>
      <c r="J11" s="20" t="s">
        <v>53</v>
      </c>
      <c r="K11" s="16" t="s">
        <v>54</v>
      </c>
      <c r="L11" s="16" t="s">
        <v>51</v>
      </c>
      <c r="M11" s="16">
        <v>14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20" t="s">
        <v>55</v>
      </c>
      <c r="D12" s="16" t="str">
        <f t="shared" si="1"/>
        <v>GENIUS MOUSE</v>
      </c>
      <c r="E12" s="16" t="str">
        <f t="shared" si="2"/>
        <v>CÁI</v>
      </c>
      <c r="F12" s="16">
        <v>50</v>
      </c>
      <c r="G12" s="16">
        <f t="shared" si="3"/>
        <v>7</v>
      </c>
      <c r="H12" s="16">
        <f t="shared" si="0"/>
        <v>244.99999999999997</v>
      </c>
      <c r="I12" s="1"/>
      <c r="J12" s="20" t="s">
        <v>56</v>
      </c>
      <c r="K12" s="16" t="s">
        <v>46</v>
      </c>
      <c r="L12" s="16" t="s">
        <v>47</v>
      </c>
      <c r="M12" s="16">
        <v>565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20" t="s">
        <v>57</v>
      </c>
      <c r="D13" s="16" t="str">
        <f t="shared" si="1"/>
        <v>WIN95 KEYBOARD</v>
      </c>
      <c r="E13" s="16" t="str">
        <f t="shared" si="2"/>
        <v>CÁI</v>
      </c>
      <c r="F13" s="16">
        <v>5</v>
      </c>
      <c r="G13" s="16">
        <f t="shared" si="3"/>
        <v>14</v>
      </c>
      <c r="H13" s="16">
        <f t="shared" si="0"/>
        <v>70</v>
      </c>
      <c r="I13" s="1"/>
      <c r="J13" s="20" t="s">
        <v>58</v>
      </c>
      <c r="K13" s="16" t="s">
        <v>50</v>
      </c>
      <c r="L13" s="16" t="s">
        <v>51</v>
      </c>
      <c r="M13" s="16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20" t="s">
        <v>59</v>
      </c>
      <c r="D14" s="16" t="str">
        <f t="shared" si="1"/>
        <v>WIN95 KEYBOARD</v>
      </c>
      <c r="E14" s="16" t="str">
        <f t="shared" si="2"/>
        <v>CÁI</v>
      </c>
      <c r="F14" s="16">
        <v>2</v>
      </c>
      <c r="G14" s="16">
        <f t="shared" si="3"/>
        <v>12</v>
      </c>
      <c r="H14" s="16">
        <f t="shared" si="0"/>
        <v>24</v>
      </c>
      <c r="I14" s="1"/>
      <c r="J14" s="20" t="s">
        <v>60</v>
      </c>
      <c r="K14" s="16" t="s">
        <v>54</v>
      </c>
      <c r="L14" s="16" t="s">
        <v>51</v>
      </c>
      <c r="M14" s="16">
        <v>12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21" t="s">
        <v>61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40" t="s">
        <v>62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23" t="s">
        <v>63</v>
      </c>
      <c r="D18" s="24"/>
      <c r="E18" s="24"/>
      <c r="F18" s="24"/>
      <c r="G18" s="24"/>
      <c r="H18" s="24"/>
      <c r="I18" s="22"/>
      <c r="J18" s="22"/>
      <c r="K18" s="22"/>
      <c r="L18" s="22"/>
      <c r="M18" s="22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22"/>
      <c r="D19" s="24" t="s">
        <v>64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22"/>
      <c r="D20" s="40" t="s">
        <v>65</v>
      </c>
      <c r="E20" s="41"/>
      <c r="F20" s="41"/>
      <c r="G20" s="41"/>
      <c r="H20" s="41"/>
      <c r="I20" s="41"/>
      <c r="J20" s="41"/>
      <c r="K20" s="42"/>
      <c r="L20" s="22"/>
      <c r="M20" s="22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25"/>
      <c r="D21" s="26"/>
      <c r="E21" s="26"/>
      <c r="F21" s="26"/>
      <c r="G21" s="26"/>
      <c r="H21" s="26"/>
      <c r="I21" s="26"/>
      <c r="J21" s="26"/>
      <c r="K21" s="26"/>
      <c r="L21" s="25"/>
      <c r="M21" s="19"/>
      <c r="N21" s="1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43"/>
      <c r="D22" s="39"/>
      <c r="E22" s="39"/>
      <c r="F22" s="39"/>
      <c r="G22" s="39"/>
      <c r="H22" s="39"/>
      <c r="I22" s="27"/>
      <c r="J22" s="44" t="s">
        <v>66</v>
      </c>
      <c r="K22" s="39"/>
      <c r="L22" s="39"/>
      <c r="M22" s="39"/>
      <c r="N22" s="3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7" t="s">
        <v>67</v>
      </c>
      <c r="C23" s="28" t="s">
        <v>38</v>
      </c>
      <c r="D23" s="28" t="s">
        <v>39</v>
      </c>
      <c r="E23" s="28" t="s">
        <v>40</v>
      </c>
      <c r="F23" s="28" t="s">
        <v>41</v>
      </c>
      <c r="G23" s="28" t="s">
        <v>68</v>
      </c>
      <c r="H23" s="28" t="s">
        <v>43</v>
      </c>
      <c r="I23" s="1"/>
      <c r="J23" s="28" t="s">
        <v>38</v>
      </c>
      <c r="K23" s="28" t="s">
        <v>39</v>
      </c>
      <c r="L23" s="28" t="s">
        <v>40</v>
      </c>
      <c r="M23" s="28" t="s">
        <v>69</v>
      </c>
      <c r="N23" s="28" t="s">
        <v>70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20" t="s">
        <v>44</v>
      </c>
      <c r="D24" s="69" t="str">
        <f>VLOOKUP(LEFT($C24,4),$J$24:$N$26,2,FALSE)</f>
        <v>INTEL COMPUTER</v>
      </c>
      <c r="E24" s="69" t="str">
        <f>VLOOKUP(LEFT($C24,4),$J$24:$N$26,3,FALSE)</f>
        <v>BỘ</v>
      </c>
      <c r="F24" s="16">
        <v>10</v>
      </c>
      <c r="G24" s="69">
        <f>IF(RIGHT($C24,1)="N", VLOOKUP(LEFT($C24,4),$J$24:$N$26,4,FALSE),VLOOKUP(LEFT($C24,4),$J$24:$N$26,5,FALSE))</f>
        <v>580</v>
      </c>
      <c r="H24" s="69">
        <f>IF(AND(RIGHT(C24,1)="N",AND(F24&gt;=10,F24&lt;=20)),G24*90%,G24)*F24</f>
        <v>5800</v>
      </c>
      <c r="I24" s="1"/>
      <c r="J24" s="20" t="s">
        <v>71</v>
      </c>
      <c r="K24" s="16" t="s">
        <v>46</v>
      </c>
      <c r="L24" s="16" t="s">
        <v>47</v>
      </c>
      <c r="M24" s="16">
        <v>565</v>
      </c>
      <c r="N24" s="16">
        <v>580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20" t="s">
        <v>48</v>
      </c>
      <c r="D25" s="69" t="str">
        <f t="shared" ref="D25:D29" si="4">VLOOKUP(LEFT($C25,4),$J$24:$N$26,2,FALSE)</f>
        <v>GENIUS MOUSE</v>
      </c>
      <c r="E25" s="69" t="str">
        <f t="shared" ref="E25:E29" si="5">VLOOKUP(LEFT($C25,4),$J$24:$N$26,3,FALSE)</f>
        <v>CÁI</v>
      </c>
      <c r="F25" s="16">
        <v>20</v>
      </c>
      <c r="G25" s="69">
        <f t="shared" ref="G25:G29" si="6">IF(RIGHT($C25,1)="N", VLOOKUP(LEFT($C25,4),$J$24:$N$26,4,FALSE),VLOOKUP(LEFT($C25,4),$J$24:$N$26,5,FALSE))</f>
        <v>5</v>
      </c>
      <c r="H25" s="69">
        <f t="shared" ref="H25:H29" si="7">IF(AND(RIGHT(C25,1)="N",AND(10&lt;=F25,F25&lt;=20)),G25*90%,G25)*F25</f>
        <v>90</v>
      </c>
      <c r="I25" s="1"/>
      <c r="J25" s="20" t="s">
        <v>72</v>
      </c>
      <c r="K25" s="16" t="s">
        <v>50</v>
      </c>
      <c r="L25" s="16" t="s">
        <v>51</v>
      </c>
      <c r="M25" s="16">
        <v>5</v>
      </c>
      <c r="N25" s="16">
        <v>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20" t="s">
        <v>52</v>
      </c>
      <c r="D26" s="69" t="str">
        <f t="shared" si="4"/>
        <v>INTEL COMPUTER</v>
      </c>
      <c r="E26" s="69" t="str">
        <f t="shared" si="5"/>
        <v>BỘ</v>
      </c>
      <c r="F26" s="16">
        <v>3</v>
      </c>
      <c r="G26" s="69">
        <f t="shared" si="6"/>
        <v>565</v>
      </c>
      <c r="H26" s="69">
        <f t="shared" si="7"/>
        <v>1695</v>
      </c>
      <c r="I26" s="1"/>
      <c r="J26" s="20" t="s">
        <v>73</v>
      </c>
      <c r="K26" s="16" t="s">
        <v>54</v>
      </c>
      <c r="L26" s="16" t="s">
        <v>51</v>
      </c>
      <c r="M26" s="16">
        <v>12</v>
      </c>
      <c r="N26" s="16">
        <v>14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20" t="s">
        <v>55</v>
      </c>
      <c r="D27" s="69" t="str">
        <f t="shared" si="4"/>
        <v>GENIUS MOUSE</v>
      </c>
      <c r="E27" s="69" t="str">
        <f t="shared" si="5"/>
        <v>CÁI</v>
      </c>
      <c r="F27" s="16">
        <v>50</v>
      </c>
      <c r="G27" s="69">
        <f t="shared" si="6"/>
        <v>7</v>
      </c>
      <c r="H27" s="69">
        <f t="shared" si="7"/>
        <v>350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20" t="s">
        <v>57</v>
      </c>
      <c r="D28" s="69" t="str">
        <f t="shared" si="4"/>
        <v>WIN95 KEYBOARD</v>
      </c>
      <c r="E28" s="69" t="str">
        <f t="shared" si="5"/>
        <v>CÁI</v>
      </c>
      <c r="F28" s="16">
        <v>5</v>
      </c>
      <c r="G28" s="69">
        <f t="shared" si="6"/>
        <v>14</v>
      </c>
      <c r="H28" s="69">
        <f t="shared" si="7"/>
        <v>70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20" t="s">
        <v>59</v>
      </c>
      <c r="D29" s="69" t="str">
        <f t="shared" si="4"/>
        <v>WIN95 KEYBOARD</v>
      </c>
      <c r="E29" s="69" t="str">
        <f t="shared" si="5"/>
        <v>CÁI</v>
      </c>
      <c r="F29" s="16">
        <v>2</v>
      </c>
      <c r="G29" s="69">
        <f t="shared" si="6"/>
        <v>12</v>
      </c>
      <c r="H29" s="69">
        <f t="shared" si="7"/>
        <v>24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29" t="s">
        <v>74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5.75" customHeight="1" x14ac:dyDescent="0.3">
      <c r="A32" s="1"/>
      <c r="B32" s="1"/>
      <c r="C32" s="45" t="s">
        <v>75</v>
      </c>
      <c r="D32" s="41"/>
      <c r="E32" s="41"/>
      <c r="F32" s="41"/>
      <c r="G32" s="41"/>
      <c r="H32" s="41"/>
      <c r="I32" s="41"/>
      <c r="J32" s="41"/>
      <c r="K32" s="42"/>
      <c r="L32" s="22"/>
      <c r="M32" s="22"/>
      <c r="N32" s="3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40" t="s">
        <v>76</v>
      </c>
      <c r="D33" s="41"/>
      <c r="E33" s="41"/>
      <c r="F33" s="41"/>
      <c r="G33" s="41"/>
      <c r="H33" s="41"/>
      <c r="I33" s="41"/>
      <c r="J33" s="41"/>
      <c r="K33" s="41"/>
      <c r="L33" s="41"/>
      <c r="M33" s="42"/>
      <c r="N33" s="3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32:K32"/>
    <mergeCell ref="C33:M33"/>
    <mergeCell ref="B2:N3"/>
    <mergeCell ref="J7:M7"/>
    <mergeCell ref="C17:N17"/>
    <mergeCell ref="D20:K20"/>
    <mergeCell ref="C22:H22"/>
    <mergeCell ref="J22:N2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4.1</vt:lpstr>
      <vt:lpstr>Lab 4.2</vt:lpstr>
      <vt:lpstr>Lab 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dcterms:created xsi:type="dcterms:W3CDTF">2021-10-07T12:47:24Z</dcterms:created>
  <dcterms:modified xsi:type="dcterms:W3CDTF">2023-07-22T04:39:26Z</dcterms:modified>
</cp:coreProperties>
</file>