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telehouse21-etc\storage\templates_excel\hoa_dau\bao-cao-khi-hoa-tan-trong-dau\"/>
    </mc:Choice>
  </mc:AlternateContent>
  <bookViews>
    <workbookView xWindow="20370" yWindow="-120" windowWidth="29040" windowHeight="15840"/>
  </bookViews>
  <sheets>
    <sheet name="MBA" sheetId="9" r:id="rId1"/>
    <sheet name="OLTC" sheetId="10" r:id="rId2"/>
  </sheets>
  <calcPr calcId="191029"/>
</workbook>
</file>

<file path=xl/calcChain.xml><?xml version="1.0" encoding="utf-8"?>
<calcChain xmlns="http://schemas.openxmlformats.org/spreadsheetml/2006/main">
  <c r="M6" i="10" l="1"/>
  <c r="R6" i="10" s="1"/>
  <c r="Q6" i="10"/>
  <c r="S6" i="10"/>
  <c r="U6" i="10"/>
  <c r="V6" i="10"/>
  <c r="W6" i="10"/>
  <c r="M7" i="10"/>
  <c r="Q7" i="10"/>
  <c r="R7" i="10"/>
  <c r="S7" i="10"/>
  <c r="U7" i="10"/>
  <c r="V7" i="10"/>
  <c r="W7" i="10"/>
  <c r="Y7" i="10" a="1"/>
  <c r="Y7" i="10" s="1"/>
  <c r="M8" i="10"/>
  <c r="R8" i="10" s="1"/>
  <c r="Q8" i="10"/>
  <c r="S8" i="10"/>
  <c r="T8" i="10"/>
  <c r="U8" i="10"/>
  <c r="V8" i="10"/>
  <c r="W8" i="10"/>
  <c r="X8" i="10"/>
  <c r="M9" i="10"/>
  <c r="R9" i="10" s="1"/>
  <c r="Q9" i="10"/>
  <c r="S9" i="10"/>
  <c r="T9" i="10"/>
  <c r="U9" i="10"/>
  <c r="V9" i="10"/>
  <c r="W9" i="10"/>
  <c r="X9" i="10" a="1"/>
  <c r="X9" i="10" s="1"/>
  <c r="M10" i="10"/>
  <c r="Q10" i="10"/>
  <c r="R10" i="10"/>
  <c r="S10" i="10"/>
  <c r="U10" i="10"/>
  <c r="V10" i="10"/>
  <c r="W10" i="10"/>
  <c r="M11" i="10"/>
  <c r="Q11" i="10"/>
  <c r="R11" i="10"/>
  <c r="Y11" i="10" s="1" a="1"/>
  <c r="Y11" i="10" s="1"/>
  <c r="S11" i="10"/>
  <c r="U11" i="10"/>
  <c r="V11" i="10"/>
  <c r="W11" i="10"/>
  <c r="M12" i="10"/>
  <c r="R12" i="10" s="1"/>
  <c r="Q12" i="10"/>
  <c r="S12" i="10"/>
  <c r="T12" i="10"/>
  <c r="U12" i="10"/>
  <c r="V12" i="10"/>
  <c r="W12" i="10"/>
  <c r="X12" i="10" s="1"/>
  <c r="M13" i="10"/>
  <c r="R13" i="10" s="1"/>
  <c r="Q13" i="10"/>
  <c r="S13" i="10"/>
  <c r="T13" i="10"/>
  <c r="U13" i="10"/>
  <c r="V13" i="10"/>
  <c r="W13" i="10"/>
  <c r="X13" i="10" s="1" a="1"/>
  <c r="X13" i="10" s="1"/>
  <c r="M14" i="10"/>
  <c r="Q14" i="10"/>
  <c r="R14" i="10"/>
  <c r="S14" i="10"/>
  <c r="U14" i="10"/>
  <c r="V14" i="10"/>
  <c r="W14" i="10"/>
  <c r="M15" i="10"/>
  <c r="R15" i="10" s="1"/>
  <c r="Q15" i="10"/>
  <c r="S15" i="10"/>
  <c r="U15" i="10"/>
  <c r="V15" i="10"/>
  <c r="W15" i="10"/>
  <c r="M16" i="10"/>
  <c r="R16" i="10" s="1"/>
  <c r="Q16" i="10"/>
  <c r="S16" i="10"/>
  <c r="T16" i="10"/>
  <c r="U16" i="10"/>
  <c r="X16" i="10" s="1"/>
  <c r="V16" i="10"/>
  <c r="W16" i="10"/>
  <c r="M17" i="10"/>
  <c r="R17" i="10" s="1"/>
  <c r="Q17" i="10"/>
  <c r="S17" i="10"/>
  <c r="U17" i="10"/>
  <c r="V17" i="10"/>
  <c r="W17" i="10"/>
  <c r="M18" i="10"/>
  <c r="R18" i="10" s="1"/>
  <c r="Q18" i="10"/>
  <c r="S18" i="10"/>
  <c r="U18" i="10"/>
  <c r="V18" i="10"/>
  <c r="W18" i="10"/>
  <c r="M19" i="10"/>
  <c r="R19" i="10" s="1"/>
  <c r="Q19" i="10"/>
  <c r="S19" i="10"/>
  <c r="U19" i="10"/>
  <c r="V19" i="10"/>
  <c r="W19" i="10"/>
  <c r="M20" i="10"/>
  <c r="R20" i="10" s="1"/>
  <c r="Q20" i="10"/>
  <c r="S20" i="10"/>
  <c r="T20" i="10"/>
  <c r="U20" i="10"/>
  <c r="V20" i="10"/>
  <c r="W20" i="10"/>
  <c r="M21" i="10"/>
  <c r="R21" i="10" s="1"/>
  <c r="Q21" i="10"/>
  <c r="S21" i="10"/>
  <c r="U21" i="10"/>
  <c r="V21" i="10"/>
  <c r="W21" i="10"/>
  <c r="M22" i="10"/>
  <c r="R22" i="10" s="1"/>
  <c r="Q22" i="10"/>
  <c r="S22" i="10"/>
  <c r="U22" i="10"/>
  <c r="V22" i="10"/>
  <c r="W22" i="10"/>
  <c r="M23" i="10"/>
  <c r="Q23" i="10"/>
  <c r="R23" i="10"/>
  <c r="S23" i="10"/>
  <c r="U23" i="10"/>
  <c r="V23" i="10"/>
  <c r="W23" i="10"/>
  <c r="M24" i="10"/>
  <c r="Q24" i="10"/>
  <c r="R24" i="10"/>
  <c r="S24" i="10"/>
  <c r="U24" i="10"/>
  <c r="V24" i="10"/>
  <c r="W24" i="10"/>
  <c r="M25" i="10"/>
  <c r="Q25" i="10"/>
  <c r="R25" i="10"/>
  <c r="S25" i="10"/>
  <c r="U25" i="10"/>
  <c r="V25" i="10"/>
  <c r="W25" i="10"/>
  <c r="M26" i="10"/>
  <c r="R26" i="10" s="1"/>
  <c r="Q26" i="10"/>
  <c r="S26" i="10"/>
  <c r="U26" i="10"/>
  <c r="V26" i="10"/>
  <c r="W26" i="10"/>
  <c r="M27" i="10"/>
  <c r="R27" i="10" s="1"/>
  <c r="Q27" i="10"/>
  <c r="S27" i="10"/>
  <c r="U27" i="10"/>
  <c r="V27" i="10"/>
  <c r="W27" i="10"/>
  <c r="M28" i="10"/>
  <c r="Q28" i="10"/>
  <c r="R28" i="10"/>
  <c r="S28" i="10"/>
  <c r="U28" i="10"/>
  <c r="V28" i="10"/>
  <c r="W28" i="10"/>
  <c r="M29" i="10"/>
  <c r="R29" i="10" s="1"/>
  <c r="Q29" i="10"/>
  <c r="Y29" i="10" s="1" a="1"/>
  <c r="Y29" i="10" s="1"/>
  <c r="S29" i="10"/>
  <c r="T29" i="10"/>
  <c r="U29" i="10"/>
  <c r="V29" i="10"/>
  <c r="W29" i="10"/>
  <c r="X29" i="10" a="1"/>
  <c r="X29" i="10" s="1"/>
  <c r="M30" i="10"/>
  <c r="Q30" i="10"/>
  <c r="R30" i="10"/>
  <c r="S30" i="10"/>
  <c r="U30" i="10"/>
  <c r="V30" i="10"/>
  <c r="W30" i="10"/>
  <c r="M31" i="10"/>
  <c r="Q31" i="10"/>
  <c r="R31" i="10"/>
  <c r="S31" i="10"/>
  <c r="U31" i="10"/>
  <c r="V31" i="10"/>
  <c r="W31" i="10"/>
  <c r="Y31" i="10" a="1"/>
  <c r="Y31" i="10" s="1"/>
  <c r="M32" i="10"/>
  <c r="Q32" i="10"/>
  <c r="R32" i="10"/>
  <c r="S32" i="10"/>
  <c r="U32" i="10"/>
  <c r="V32" i="10"/>
  <c r="W32" i="10"/>
  <c r="M33" i="10"/>
  <c r="Q33" i="10"/>
  <c r="R33" i="10"/>
  <c r="Y33" i="10" s="1" a="1"/>
  <c r="Y33" i="10" s="1"/>
  <c r="S33" i="10"/>
  <c r="U33" i="10"/>
  <c r="V33" i="10"/>
  <c r="W33" i="10"/>
  <c r="M34" i="10"/>
  <c r="R34" i="10" s="1"/>
  <c r="T34" i="10" s="1"/>
  <c r="Q34" i="10"/>
  <c r="S34" i="10"/>
  <c r="U34" i="10"/>
  <c r="V34" i="10"/>
  <c r="W34" i="10"/>
  <c r="M35" i="10"/>
  <c r="Q35" i="10"/>
  <c r="R35" i="10"/>
  <c r="S35" i="10"/>
  <c r="U35" i="10"/>
  <c r="V35" i="10"/>
  <c r="W35" i="10"/>
  <c r="M36" i="10"/>
  <c r="R36" i="10" s="1"/>
  <c r="Q36" i="10"/>
  <c r="S36" i="10"/>
  <c r="T36" i="10"/>
  <c r="U36" i="10"/>
  <c r="V36" i="10"/>
  <c r="W36" i="10"/>
  <c r="X36" i="10"/>
  <c r="M37" i="10"/>
  <c r="R37" i="10" s="1"/>
  <c r="Q37" i="10"/>
  <c r="S37" i="10"/>
  <c r="U37" i="10"/>
  <c r="Y37" i="10" s="1" a="1"/>
  <c r="Y37" i="10" s="1"/>
  <c r="V37" i="10"/>
  <c r="W37" i="10"/>
  <c r="M38" i="10"/>
  <c r="R38" i="10" s="1"/>
  <c r="Q38" i="10"/>
  <c r="S38" i="10"/>
  <c r="U38" i="10"/>
  <c r="V38" i="10"/>
  <c r="W38" i="10"/>
  <c r="M39" i="10"/>
  <c r="R39" i="10" s="1"/>
  <c r="Q39" i="10"/>
  <c r="S39" i="10"/>
  <c r="U39" i="10"/>
  <c r="V39" i="10"/>
  <c r="W39" i="10"/>
  <c r="M40" i="10"/>
  <c r="Q40" i="10"/>
  <c r="R40" i="10"/>
  <c r="S40" i="10"/>
  <c r="U40" i="10"/>
  <c r="V40" i="10"/>
  <c r="W40" i="10"/>
  <c r="M41" i="10"/>
  <c r="Q41" i="10"/>
  <c r="R41" i="10"/>
  <c r="S41" i="10"/>
  <c r="U41" i="10"/>
  <c r="V41" i="10"/>
  <c r="W41" i="10"/>
  <c r="M42" i="10"/>
  <c r="R42" i="10" s="1"/>
  <c r="T42" i="10" s="1"/>
  <c r="Q42" i="10"/>
  <c r="S42" i="10"/>
  <c r="U42" i="10"/>
  <c r="V42" i="10"/>
  <c r="W42" i="10"/>
  <c r="M43" i="10"/>
  <c r="R43" i="10" s="1"/>
  <c r="Q43" i="10"/>
  <c r="S43" i="10"/>
  <c r="U43" i="10"/>
  <c r="V43" i="10"/>
  <c r="W43" i="10"/>
  <c r="M44" i="10"/>
  <c r="Q44" i="10"/>
  <c r="R44" i="10"/>
  <c r="S44" i="10"/>
  <c r="U44" i="10"/>
  <c r="V44" i="10"/>
  <c r="W44" i="10"/>
  <c r="M45" i="10"/>
  <c r="R45" i="10" s="1"/>
  <c r="Q45" i="10"/>
  <c r="S45" i="10"/>
  <c r="U45" i="10"/>
  <c r="V45" i="10"/>
  <c r="W45" i="10"/>
  <c r="M46" i="10"/>
  <c r="Q46" i="10"/>
  <c r="R46" i="10"/>
  <c r="S46" i="10"/>
  <c r="U46" i="10"/>
  <c r="V46" i="10"/>
  <c r="W46" i="10"/>
  <c r="M47" i="10"/>
  <c r="Q47" i="10"/>
  <c r="R47" i="10"/>
  <c r="S47" i="10"/>
  <c r="U47" i="10"/>
  <c r="V47" i="10"/>
  <c r="W47" i="10"/>
  <c r="M48" i="10"/>
  <c r="Q48" i="10"/>
  <c r="R48" i="10"/>
  <c r="T48" i="10" s="1"/>
  <c r="S48" i="10"/>
  <c r="U48" i="10"/>
  <c r="V48" i="10"/>
  <c r="W48" i="10"/>
  <c r="M49" i="10"/>
  <c r="Q49" i="10"/>
  <c r="R49" i="10"/>
  <c r="S49" i="10"/>
  <c r="U49" i="10"/>
  <c r="V49" i="10"/>
  <c r="W49" i="10"/>
  <c r="M50" i="10"/>
  <c r="R50" i="10" s="1"/>
  <c r="Q50" i="10"/>
  <c r="S50" i="10"/>
  <c r="T50" i="10"/>
  <c r="U50" i="10"/>
  <c r="V50" i="10"/>
  <c r="W50" i="10"/>
  <c r="X50" i="10"/>
  <c r="M51" i="10"/>
  <c r="R51" i="10" s="1"/>
  <c r="T51" i="10" s="1"/>
  <c r="Q51" i="10"/>
  <c r="S51" i="10"/>
  <c r="U51" i="10"/>
  <c r="V51" i="10"/>
  <c r="W51" i="10"/>
  <c r="M52" i="10"/>
  <c r="R52" i="10" s="1"/>
  <c r="T52" i="10" s="1"/>
  <c r="Q52" i="10"/>
  <c r="S52" i="10"/>
  <c r="U52" i="10"/>
  <c r="V52" i="10"/>
  <c r="W52" i="10"/>
  <c r="M53" i="10"/>
  <c r="R53" i="10" s="1"/>
  <c r="Q53" i="10"/>
  <c r="S53" i="10"/>
  <c r="U53" i="10"/>
  <c r="V53" i="10"/>
  <c r="W53" i="10"/>
  <c r="M54" i="10"/>
  <c r="R54" i="10" s="1"/>
  <c r="Q54" i="10"/>
  <c r="S54" i="10"/>
  <c r="U54" i="10"/>
  <c r="V54" i="10"/>
  <c r="W54" i="10"/>
  <c r="M55" i="10"/>
  <c r="Q55" i="10"/>
  <c r="R55" i="10"/>
  <c r="T55" i="10" s="1"/>
  <c r="S55" i="10"/>
  <c r="U55" i="10"/>
  <c r="V55" i="10"/>
  <c r="W55" i="10"/>
  <c r="M56" i="10"/>
  <c r="Q56" i="10"/>
  <c r="R56" i="10"/>
  <c r="S56" i="10"/>
  <c r="U56" i="10"/>
  <c r="V56" i="10"/>
  <c r="W56" i="10"/>
  <c r="M57" i="10"/>
  <c r="R57" i="10" s="1"/>
  <c r="Q57" i="10"/>
  <c r="S57" i="10"/>
  <c r="U57" i="10"/>
  <c r="V57" i="10"/>
  <c r="W57" i="10"/>
  <c r="M58" i="10"/>
  <c r="Q58" i="10"/>
  <c r="R58" i="10"/>
  <c r="S58" i="10"/>
  <c r="U58" i="10"/>
  <c r="V58" i="10"/>
  <c r="W58" i="10"/>
  <c r="M59" i="10"/>
  <c r="R59" i="10" s="1"/>
  <c r="Q59" i="10"/>
  <c r="S59" i="10"/>
  <c r="U59" i="10"/>
  <c r="V59" i="10"/>
  <c r="W59" i="10"/>
  <c r="M60" i="10"/>
  <c r="Q60" i="10"/>
  <c r="R60" i="10"/>
  <c r="S60" i="10"/>
  <c r="U60" i="10"/>
  <c r="V60" i="10"/>
  <c r="W60" i="10"/>
  <c r="M61" i="10"/>
  <c r="Q61" i="10"/>
  <c r="R61" i="10"/>
  <c r="S61" i="10"/>
  <c r="U61" i="10"/>
  <c r="V61" i="10"/>
  <c r="W61" i="10"/>
  <c r="M62" i="10"/>
  <c r="R62" i="10" s="1"/>
  <c r="Q62" i="10"/>
  <c r="S62" i="10"/>
  <c r="U62" i="10"/>
  <c r="V62" i="10"/>
  <c r="W62" i="10"/>
  <c r="M63" i="10"/>
  <c r="R63" i="10" s="1"/>
  <c r="Q63" i="10"/>
  <c r="S63" i="10"/>
  <c r="U63" i="10"/>
  <c r="V63" i="10"/>
  <c r="W63" i="10"/>
  <c r="M64" i="10"/>
  <c r="Q64" i="10"/>
  <c r="R64" i="10"/>
  <c r="S64" i="10"/>
  <c r="U64" i="10"/>
  <c r="V64" i="10"/>
  <c r="W64" i="10"/>
  <c r="M65" i="10"/>
  <c r="R65" i="10" s="1"/>
  <c r="T65" i="10" s="1"/>
  <c r="Q65" i="10"/>
  <c r="S65" i="10"/>
  <c r="U65" i="10"/>
  <c r="V65" i="10"/>
  <c r="W65" i="10"/>
  <c r="Y65" i="10" a="1"/>
  <c r="Y65" i="10" s="1"/>
  <c r="M66" i="10"/>
  <c r="Q66" i="10"/>
  <c r="R66" i="10"/>
  <c r="S66" i="10"/>
  <c r="U66" i="10"/>
  <c r="V66" i="10"/>
  <c r="W66" i="10"/>
  <c r="M67" i="10"/>
  <c r="Q67" i="10"/>
  <c r="R67" i="10"/>
  <c r="S67" i="10"/>
  <c r="U67" i="10"/>
  <c r="V67" i="10"/>
  <c r="W67" i="10"/>
  <c r="M68" i="10"/>
  <c r="R68" i="10" s="1"/>
  <c r="Q68" i="10"/>
  <c r="S68" i="10"/>
  <c r="T68" i="10"/>
  <c r="U68" i="10"/>
  <c r="V68" i="10"/>
  <c r="W68" i="10"/>
  <c r="X68" i="10"/>
  <c r="M69" i="10"/>
  <c r="R69" i="10" s="1"/>
  <c r="Q69" i="10"/>
  <c r="S69" i="10"/>
  <c r="U69" i="10"/>
  <c r="V69" i="10"/>
  <c r="W69" i="10"/>
  <c r="M70" i="10"/>
  <c r="R70" i="10" s="1"/>
  <c r="Q70" i="10"/>
  <c r="S70" i="10"/>
  <c r="U70" i="10"/>
  <c r="V70" i="10"/>
  <c r="W70" i="10"/>
  <c r="M71" i="10"/>
  <c r="Q71" i="10"/>
  <c r="R71" i="10"/>
  <c r="S71" i="10"/>
  <c r="U71" i="10"/>
  <c r="V71" i="10"/>
  <c r="W71" i="10"/>
  <c r="M72" i="10"/>
  <c r="R72" i="10" s="1"/>
  <c r="T72" i="10" s="1"/>
  <c r="Q72" i="10"/>
  <c r="S72" i="10"/>
  <c r="U72" i="10"/>
  <c r="V72" i="10"/>
  <c r="W72" i="10"/>
  <c r="M73" i="10"/>
  <c r="R73" i="10" s="1"/>
  <c r="Q73" i="10"/>
  <c r="S73" i="10"/>
  <c r="U73" i="10"/>
  <c r="V73" i="10"/>
  <c r="W73" i="10"/>
  <c r="M74" i="10"/>
  <c r="Q74" i="10"/>
  <c r="R74" i="10"/>
  <c r="S74" i="10"/>
  <c r="U74" i="10"/>
  <c r="V74" i="10"/>
  <c r="W74" i="10"/>
  <c r="M75" i="10"/>
  <c r="R75" i="10" s="1"/>
  <c r="Q75" i="10"/>
  <c r="S75" i="10"/>
  <c r="T75" i="10"/>
  <c r="U75" i="10"/>
  <c r="V75" i="10"/>
  <c r="W75" i="10"/>
  <c r="X75" i="10" a="1"/>
  <c r="X75" i="10" s="1"/>
  <c r="M76" i="10"/>
  <c r="R76" i="10" s="1"/>
  <c r="Q76" i="10"/>
  <c r="S76" i="10"/>
  <c r="T76" i="10"/>
  <c r="U76" i="10"/>
  <c r="V76" i="10"/>
  <c r="W76" i="10"/>
  <c r="X76" i="10"/>
  <c r="M77" i="10"/>
  <c r="Q77" i="10"/>
  <c r="R77" i="10"/>
  <c r="S77" i="10"/>
  <c r="U77" i="10"/>
  <c r="V77" i="10"/>
  <c r="W77" i="10"/>
  <c r="M78" i="10"/>
  <c r="R78" i="10" s="1"/>
  <c r="Q78" i="10"/>
  <c r="S78" i="10"/>
  <c r="U78" i="10"/>
  <c r="V78" i="10"/>
  <c r="W78" i="10"/>
  <c r="M79" i="10"/>
  <c r="R79" i="10" s="1"/>
  <c r="T79" i="10" s="1"/>
  <c r="Q79" i="10"/>
  <c r="S79" i="10"/>
  <c r="U79" i="10"/>
  <c r="V79" i="10"/>
  <c r="W79" i="10"/>
  <c r="M80" i="10"/>
  <c r="R80" i="10" s="1"/>
  <c r="T80" i="10" s="1"/>
  <c r="Q80" i="10"/>
  <c r="S80" i="10"/>
  <c r="U80" i="10"/>
  <c r="V80" i="10"/>
  <c r="W80" i="10"/>
  <c r="M81" i="10"/>
  <c r="R81" i="10" s="1"/>
  <c r="T81" i="10" s="1"/>
  <c r="Q81" i="10"/>
  <c r="S81" i="10"/>
  <c r="U81" i="10"/>
  <c r="V81" i="10"/>
  <c r="W81" i="10"/>
  <c r="Y81" i="10" a="1"/>
  <c r="Y81" i="10" s="1"/>
  <c r="M82" i="10"/>
  <c r="Q82" i="10"/>
  <c r="R82" i="10"/>
  <c r="S82" i="10"/>
  <c r="U82" i="10"/>
  <c r="V82" i="10"/>
  <c r="W82" i="10"/>
  <c r="M83" i="10"/>
  <c r="Q83" i="10"/>
  <c r="R83" i="10"/>
  <c r="S83" i="10"/>
  <c r="U83" i="10"/>
  <c r="V83" i="10"/>
  <c r="W83" i="10"/>
  <c r="M84" i="10"/>
  <c r="Q84" i="10"/>
  <c r="R84" i="10"/>
  <c r="T84" i="10" s="1"/>
  <c r="S84" i="10"/>
  <c r="U84" i="10"/>
  <c r="V84" i="10"/>
  <c r="W84" i="10"/>
  <c r="M85" i="10"/>
  <c r="Q85" i="10"/>
  <c r="R85" i="10"/>
  <c r="Y85" i="10" s="1" a="1"/>
  <c r="Y85" i="10" s="1"/>
  <c r="S85" i="10"/>
  <c r="U85" i="10"/>
  <c r="V85" i="10"/>
  <c r="W85" i="10"/>
  <c r="M86" i="10"/>
  <c r="Q86" i="10"/>
  <c r="R86" i="10"/>
  <c r="S86" i="10"/>
  <c r="U86" i="10"/>
  <c r="V86" i="10"/>
  <c r="W86" i="10"/>
  <c r="M87" i="10"/>
  <c r="R87" i="10" s="1"/>
  <c r="T87" i="10" s="1"/>
  <c r="Q87" i="10"/>
  <c r="S87" i="10"/>
  <c r="U87" i="10"/>
  <c r="V87" i="10"/>
  <c r="W87" i="10"/>
  <c r="M88" i="10"/>
  <c r="R88" i="10" s="1"/>
  <c r="Q88" i="10"/>
  <c r="S88" i="10"/>
  <c r="U88" i="10"/>
  <c r="V88" i="10"/>
  <c r="W88" i="10"/>
  <c r="M89" i="10"/>
  <c r="Q89" i="10"/>
  <c r="R89" i="10"/>
  <c r="S89" i="10"/>
  <c r="U89" i="10"/>
  <c r="V89" i="10"/>
  <c r="W89" i="10"/>
  <c r="Y89" i="10" a="1"/>
  <c r="Y89" i="10" s="1"/>
  <c r="M90" i="10"/>
  <c r="R90" i="10" s="1"/>
  <c r="T90" i="10" s="1"/>
  <c r="Q90" i="10"/>
  <c r="S90" i="10"/>
  <c r="U90" i="10"/>
  <c r="V90" i="10"/>
  <c r="W90" i="10"/>
  <c r="M91" i="10"/>
  <c r="R91" i="10" s="1"/>
  <c r="Q91" i="10"/>
  <c r="S91" i="10"/>
  <c r="U91" i="10"/>
  <c r="V91" i="10"/>
  <c r="W91" i="10"/>
  <c r="M92" i="10"/>
  <c r="Q92" i="10"/>
  <c r="R92" i="10"/>
  <c r="S92" i="10"/>
  <c r="U92" i="10"/>
  <c r="V92" i="10"/>
  <c r="W92" i="10"/>
  <c r="M93" i="10"/>
  <c r="Q93" i="10"/>
  <c r="R93" i="10"/>
  <c r="S93" i="10"/>
  <c r="U93" i="10"/>
  <c r="V93" i="10"/>
  <c r="W93" i="10"/>
  <c r="M94" i="10"/>
  <c r="R94" i="10" s="1"/>
  <c r="Q94" i="10"/>
  <c r="S94" i="10"/>
  <c r="T94" i="10"/>
  <c r="U94" i="10"/>
  <c r="V94" i="10"/>
  <c r="W94" i="10"/>
  <c r="X94" i="10"/>
  <c r="M95" i="10"/>
  <c r="R95" i="10" s="1"/>
  <c r="Q95" i="10"/>
  <c r="S95" i="10"/>
  <c r="T95" i="10"/>
  <c r="U95" i="10"/>
  <c r="V95" i="10"/>
  <c r="W95" i="10"/>
  <c r="X95" i="10" a="1"/>
  <c r="X95" i="10" s="1"/>
  <c r="M96" i="10"/>
  <c r="Q96" i="10"/>
  <c r="R96" i="10"/>
  <c r="S96" i="10"/>
  <c r="U96" i="10"/>
  <c r="V96" i="10"/>
  <c r="W96" i="10"/>
  <c r="M97" i="10"/>
  <c r="Q97" i="10"/>
  <c r="R97" i="10"/>
  <c r="S97" i="10"/>
  <c r="U97" i="10"/>
  <c r="V97" i="10"/>
  <c r="W97" i="10"/>
  <c r="M98" i="10"/>
  <c r="Q98" i="10"/>
  <c r="R98" i="10"/>
  <c r="T98" i="10" s="1"/>
  <c r="S98" i="10"/>
  <c r="U98" i="10"/>
  <c r="V98" i="10"/>
  <c r="W98" i="10"/>
  <c r="M99" i="10"/>
  <c r="Q99" i="10"/>
  <c r="R99" i="10"/>
  <c r="S99" i="10"/>
  <c r="U99" i="10"/>
  <c r="V99" i="10"/>
  <c r="W99" i="10"/>
  <c r="M100" i="10"/>
  <c r="R100" i="10" s="1"/>
  <c r="Q100" i="10"/>
  <c r="S100" i="10"/>
  <c r="U100" i="10"/>
  <c r="V100" i="10"/>
  <c r="W100" i="10"/>
  <c r="M101" i="10"/>
  <c r="R101" i="10" s="1"/>
  <c r="Q101" i="10"/>
  <c r="Y101" i="10" s="1" a="1"/>
  <c r="Y101" i="10" s="1"/>
  <c r="S101" i="10"/>
  <c r="T101" i="10"/>
  <c r="U101" i="10"/>
  <c r="V101" i="10"/>
  <c r="W101" i="10"/>
  <c r="X101" i="10" a="1"/>
  <c r="X101" i="10" s="1"/>
  <c r="M102" i="10"/>
  <c r="Q102" i="10"/>
  <c r="R102" i="10"/>
  <c r="S102" i="10"/>
  <c r="U102" i="10"/>
  <c r="V102" i="10"/>
  <c r="W102" i="10"/>
  <c r="M103" i="10"/>
  <c r="Q103" i="10"/>
  <c r="R103" i="10"/>
  <c r="S103" i="10"/>
  <c r="U103" i="10"/>
  <c r="V103" i="10"/>
  <c r="W103" i="10"/>
  <c r="M104" i="10"/>
  <c r="R104" i="10" s="1"/>
  <c r="T104" i="10" s="1"/>
  <c r="Q104" i="10"/>
  <c r="S104" i="10"/>
  <c r="U104" i="10"/>
  <c r="V104" i="10"/>
  <c r="W104" i="10"/>
  <c r="M105" i="10"/>
  <c r="R105" i="10" s="1"/>
  <c r="T105" i="10" s="1"/>
  <c r="Q105" i="10"/>
  <c r="S105" i="10"/>
  <c r="U105" i="10"/>
  <c r="V105" i="10"/>
  <c r="W105" i="10"/>
  <c r="M106" i="10"/>
  <c r="R106" i="10" s="1"/>
  <c r="T106" i="10" s="1"/>
  <c r="Q106" i="10"/>
  <c r="S106" i="10"/>
  <c r="U106" i="10"/>
  <c r="V106" i="10"/>
  <c r="W106" i="10"/>
  <c r="M107" i="10"/>
  <c r="R107" i="10" s="1"/>
  <c r="Q107" i="10"/>
  <c r="S107" i="10"/>
  <c r="U107" i="10"/>
  <c r="V107" i="10"/>
  <c r="W107" i="10"/>
  <c r="M108" i="10"/>
  <c r="Q108" i="10"/>
  <c r="R108" i="10"/>
  <c r="S108" i="10"/>
  <c r="U108" i="10"/>
  <c r="V108" i="10"/>
  <c r="W108" i="10"/>
  <c r="M109" i="10"/>
  <c r="Q109" i="10"/>
  <c r="R109" i="10"/>
  <c r="S109" i="10"/>
  <c r="U109" i="10"/>
  <c r="V109" i="10"/>
  <c r="W109" i="10"/>
  <c r="M110" i="10"/>
  <c r="R110" i="10" s="1"/>
  <c r="Q110" i="10"/>
  <c r="S110" i="10"/>
  <c r="T110" i="10"/>
  <c r="U110" i="10"/>
  <c r="V110" i="10"/>
  <c r="W110" i="10"/>
  <c r="X110" i="10"/>
  <c r="M111" i="10"/>
  <c r="R111" i="10" s="1"/>
  <c r="Y111" i="10" s="1" a="1"/>
  <c r="Y111" i="10" s="1"/>
  <c r="Q111" i="10"/>
  <c r="S111" i="10"/>
  <c r="T111" i="10"/>
  <c r="U111" i="10"/>
  <c r="V111" i="10"/>
  <c r="W111" i="10"/>
  <c r="X111" i="10" a="1"/>
  <c r="X111" i="10" s="1"/>
  <c r="M112" i="10"/>
  <c r="Q112" i="10"/>
  <c r="R112" i="10"/>
  <c r="S112" i="10"/>
  <c r="U112" i="10"/>
  <c r="V112" i="10"/>
  <c r="W112" i="10"/>
  <c r="M113" i="10"/>
  <c r="Q113" i="10"/>
  <c r="R113" i="10"/>
  <c r="S113" i="10"/>
  <c r="U113" i="10"/>
  <c r="V113" i="10"/>
  <c r="W113" i="10"/>
  <c r="M114" i="10"/>
  <c r="Q114" i="10"/>
  <c r="R114" i="10"/>
  <c r="T114" i="10" s="1"/>
  <c r="S114" i="10"/>
  <c r="U114" i="10"/>
  <c r="V114" i="10"/>
  <c r="W114" i="10"/>
  <c r="M115" i="10"/>
  <c r="Q115" i="10"/>
  <c r="R115" i="10"/>
  <c r="S115" i="10"/>
  <c r="U115" i="10"/>
  <c r="V115" i="10"/>
  <c r="W115" i="10"/>
  <c r="M116" i="10"/>
  <c r="R116" i="10" s="1"/>
  <c r="Q116" i="10"/>
  <c r="S116" i="10"/>
  <c r="U116" i="10"/>
  <c r="V116" i="10"/>
  <c r="W116" i="10"/>
  <c r="M117" i="10"/>
  <c r="R117" i="10" s="1"/>
  <c r="Q117" i="10"/>
  <c r="Y117" i="10" s="1" a="1"/>
  <c r="Y117" i="10" s="1"/>
  <c r="S117" i="10"/>
  <c r="T117" i="10"/>
  <c r="U117" i="10"/>
  <c r="V117" i="10"/>
  <c r="W117" i="10"/>
  <c r="X117" i="10" a="1"/>
  <c r="X117" i="10" s="1"/>
  <c r="M118" i="10"/>
  <c r="Q118" i="10"/>
  <c r="R118" i="10"/>
  <c r="S118" i="10"/>
  <c r="U118" i="10"/>
  <c r="V118" i="10"/>
  <c r="W118" i="10"/>
  <c r="M119" i="10"/>
  <c r="Q119" i="10"/>
  <c r="Y119" i="10" s="1" a="1"/>
  <c r="Y119" i="10" s="1"/>
  <c r="R119" i="10"/>
  <c r="S119" i="10"/>
  <c r="U119" i="10"/>
  <c r="V119" i="10"/>
  <c r="W119" i="10"/>
  <c r="M120" i="10"/>
  <c r="R120" i="10" s="1"/>
  <c r="Q120" i="10"/>
  <c r="S120" i="10"/>
  <c r="T120" i="10"/>
  <c r="U120" i="10"/>
  <c r="V120" i="10"/>
  <c r="W120" i="10"/>
  <c r="X120" i="10"/>
  <c r="M121" i="10"/>
  <c r="Q121" i="10"/>
  <c r="R121" i="10"/>
  <c r="S121" i="10"/>
  <c r="U121" i="10"/>
  <c r="V121" i="10"/>
  <c r="W121" i="10"/>
  <c r="M122" i="10"/>
  <c r="R122" i="10" s="1"/>
  <c r="Q122" i="10"/>
  <c r="S122" i="10"/>
  <c r="U122" i="10"/>
  <c r="V122" i="10"/>
  <c r="W122" i="10"/>
  <c r="M123" i="10"/>
  <c r="R123" i="10" s="1"/>
  <c r="Q123" i="10"/>
  <c r="S123" i="10"/>
  <c r="U123" i="10"/>
  <c r="V123" i="10"/>
  <c r="W123" i="10"/>
  <c r="M124" i="10"/>
  <c r="Q124" i="10"/>
  <c r="R124" i="10"/>
  <c r="S124" i="10"/>
  <c r="U124" i="10"/>
  <c r="V124" i="10"/>
  <c r="W124" i="10"/>
  <c r="M125" i="10"/>
  <c r="Q125" i="10"/>
  <c r="R125" i="10"/>
  <c r="S125" i="10"/>
  <c r="U125" i="10"/>
  <c r="V125" i="10"/>
  <c r="W125" i="10"/>
  <c r="M126" i="10"/>
  <c r="R126" i="10" s="1"/>
  <c r="Q126" i="10"/>
  <c r="S126" i="10"/>
  <c r="U126" i="10"/>
  <c r="V126" i="10"/>
  <c r="W126" i="10"/>
  <c r="M127" i="10"/>
  <c r="R127" i="10" s="1"/>
  <c r="Q127" i="10"/>
  <c r="S127" i="10"/>
  <c r="U127" i="10"/>
  <c r="V127" i="10"/>
  <c r="W127" i="10"/>
  <c r="M128" i="10"/>
  <c r="R128" i="10" s="1"/>
  <c r="Q128" i="10"/>
  <c r="S128" i="10"/>
  <c r="U128" i="10"/>
  <c r="V128" i="10"/>
  <c r="W128" i="10"/>
  <c r="M129" i="10"/>
  <c r="Q129" i="10"/>
  <c r="R129" i="10"/>
  <c r="S129" i="10"/>
  <c r="U129" i="10"/>
  <c r="V129" i="10"/>
  <c r="W129" i="10"/>
  <c r="Y129" i="10" a="1"/>
  <c r="Y129" i="10" s="1"/>
  <c r="M130" i="10"/>
  <c r="R130" i="10" s="1"/>
  <c r="Q130" i="10"/>
  <c r="S130" i="10"/>
  <c r="T130" i="10"/>
  <c r="U130" i="10"/>
  <c r="V130" i="10"/>
  <c r="W130" i="10"/>
  <c r="X130" i="10"/>
  <c r="M131" i="10"/>
  <c r="R131" i="10" s="1"/>
  <c r="Y131" i="10" s="1" a="1"/>
  <c r="Y131" i="10" s="1"/>
  <c r="Q131" i="10"/>
  <c r="S131" i="10"/>
  <c r="U131" i="10"/>
  <c r="V131" i="10"/>
  <c r="W131" i="10"/>
  <c r="M132" i="10"/>
  <c r="R132" i="10" s="1"/>
  <c r="Q132" i="10"/>
  <c r="S132" i="10"/>
  <c r="U132" i="10"/>
  <c r="V132" i="10"/>
  <c r="W132" i="10"/>
  <c r="M133" i="10"/>
  <c r="R133" i="10" s="1"/>
  <c r="Q133" i="10"/>
  <c r="S133" i="10"/>
  <c r="U133" i="10"/>
  <c r="V133" i="10"/>
  <c r="W133" i="10"/>
  <c r="M134" i="10"/>
  <c r="Q134" i="10"/>
  <c r="R134" i="10"/>
  <c r="S134" i="10"/>
  <c r="U134" i="10"/>
  <c r="V134" i="10"/>
  <c r="W134" i="10"/>
  <c r="M135" i="10"/>
  <c r="Q135" i="10"/>
  <c r="R135" i="10"/>
  <c r="S135" i="10"/>
  <c r="U135" i="10"/>
  <c r="V135" i="10"/>
  <c r="W135" i="10"/>
  <c r="M136" i="10"/>
  <c r="R136" i="10" s="1"/>
  <c r="Q136" i="10"/>
  <c r="S136" i="10"/>
  <c r="U136" i="10"/>
  <c r="V136" i="10"/>
  <c r="W136" i="10"/>
  <c r="M137" i="10"/>
  <c r="R137" i="10" s="1"/>
  <c r="Q137" i="10"/>
  <c r="Y137" i="10" s="1" a="1"/>
  <c r="Y137" i="10" s="1"/>
  <c r="S137" i="10"/>
  <c r="T137" i="10"/>
  <c r="U137" i="10"/>
  <c r="V137" i="10"/>
  <c r="W137" i="10"/>
  <c r="X137" i="10" a="1"/>
  <c r="X137" i="10" s="1"/>
  <c r="M138" i="10"/>
  <c r="Q138" i="10"/>
  <c r="R138" i="10"/>
  <c r="S138" i="10"/>
  <c r="U138" i="10"/>
  <c r="V138" i="10"/>
  <c r="W138" i="10"/>
  <c r="M139" i="10"/>
  <c r="R139" i="10" s="1"/>
  <c r="Q139" i="10"/>
  <c r="S139" i="10"/>
  <c r="U139" i="10"/>
  <c r="V139" i="10"/>
  <c r="W139" i="10"/>
  <c r="M140" i="10"/>
  <c r="Q140" i="10"/>
  <c r="R140" i="10"/>
  <c r="S140" i="10"/>
  <c r="U140" i="10"/>
  <c r="V140" i="10"/>
  <c r="W140" i="10"/>
  <c r="M141" i="10"/>
  <c r="Q141" i="10"/>
  <c r="R141" i="10"/>
  <c r="S141" i="10"/>
  <c r="U141" i="10"/>
  <c r="V141" i="10"/>
  <c r="W141" i="10"/>
  <c r="M142" i="10"/>
  <c r="R142" i="10" s="1"/>
  <c r="Q142" i="10"/>
  <c r="S142" i="10"/>
  <c r="U142" i="10"/>
  <c r="V142" i="10"/>
  <c r="W142" i="10"/>
  <c r="M143" i="10"/>
  <c r="R143" i="10" s="1"/>
  <c r="Q143" i="10"/>
  <c r="S143" i="10"/>
  <c r="U143" i="10"/>
  <c r="V143" i="10"/>
  <c r="W143" i="10"/>
  <c r="M144" i="10"/>
  <c r="R144" i="10" s="1"/>
  <c r="Q144" i="10"/>
  <c r="S144" i="10"/>
  <c r="T144" i="10"/>
  <c r="U144" i="10"/>
  <c r="V144" i="10"/>
  <c r="W144" i="10"/>
  <c r="X144" i="10"/>
  <c r="M145" i="10"/>
  <c r="R145" i="10" s="1"/>
  <c r="Q145" i="10"/>
  <c r="S145" i="10"/>
  <c r="U145" i="10"/>
  <c r="V145" i="10"/>
  <c r="W145" i="10"/>
  <c r="M146" i="10"/>
  <c r="Q146" i="10"/>
  <c r="R146" i="10"/>
  <c r="T146" i="10" s="1"/>
  <c r="S146" i="10"/>
  <c r="U146" i="10"/>
  <c r="V146" i="10"/>
  <c r="W146" i="10"/>
  <c r="M147" i="10"/>
  <c r="R147" i="10" s="1"/>
  <c r="Q147" i="10"/>
  <c r="Y147" i="10" s="1" a="1"/>
  <c r="Y147" i="10" s="1"/>
  <c r="S147" i="10"/>
  <c r="U147" i="10"/>
  <c r="V147" i="10"/>
  <c r="W147" i="10"/>
  <c r="M148" i="10"/>
  <c r="R148" i="10" s="1"/>
  <c r="Q148" i="10"/>
  <c r="S148" i="10"/>
  <c r="U148" i="10"/>
  <c r="V148" i="10"/>
  <c r="W148" i="10"/>
  <c r="M149" i="10"/>
  <c r="R149" i="10" s="1"/>
  <c r="Q149" i="10"/>
  <c r="S149" i="10"/>
  <c r="U149" i="10"/>
  <c r="V149" i="10"/>
  <c r="W149" i="10"/>
  <c r="M150" i="10"/>
  <c r="Q150" i="10"/>
  <c r="R150" i="10"/>
  <c r="S150" i="10"/>
  <c r="U150" i="10"/>
  <c r="V150" i="10"/>
  <c r="W150" i="10"/>
  <c r="M151" i="10"/>
  <c r="Q151" i="10"/>
  <c r="R151" i="10"/>
  <c r="Y151" i="10" s="1" a="1"/>
  <c r="Y151" i="10" s="1"/>
  <c r="S151" i="10"/>
  <c r="U151" i="10"/>
  <c r="V151" i="10"/>
  <c r="W151" i="10"/>
  <c r="M152" i="10"/>
  <c r="R152" i="10" s="1"/>
  <c r="Q152" i="10"/>
  <c r="S152" i="10"/>
  <c r="U152" i="10"/>
  <c r="V152" i="10"/>
  <c r="W152" i="10"/>
  <c r="M153" i="10"/>
  <c r="R153" i="10" s="1"/>
  <c r="Q153" i="10"/>
  <c r="S153" i="10"/>
  <c r="T153" i="10"/>
  <c r="U153" i="10"/>
  <c r="V153" i="10"/>
  <c r="W153" i="10"/>
  <c r="M154" i="10"/>
  <c r="R154" i="10" s="1"/>
  <c r="Q154" i="10"/>
  <c r="S154" i="10"/>
  <c r="U154" i="10"/>
  <c r="V154" i="10"/>
  <c r="W154" i="10"/>
  <c r="M155" i="10"/>
  <c r="R155" i="10" s="1"/>
  <c r="Y155" i="10" s="1" a="1"/>
  <c r="Y155" i="10" s="1"/>
  <c r="Q155" i="10"/>
  <c r="S155" i="10"/>
  <c r="U155" i="10"/>
  <c r="V155" i="10"/>
  <c r="W155" i="10"/>
  <c r="M156" i="10"/>
  <c r="R156" i="10" s="1"/>
  <c r="Q156" i="10"/>
  <c r="S156" i="10"/>
  <c r="U156" i="10"/>
  <c r="V156" i="10"/>
  <c r="W156" i="10"/>
  <c r="M157" i="10"/>
  <c r="Q157" i="10"/>
  <c r="R157" i="10"/>
  <c r="S157" i="10"/>
  <c r="U157" i="10"/>
  <c r="V157" i="10"/>
  <c r="W157" i="10"/>
  <c r="M158" i="10"/>
  <c r="Q158" i="10"/>
  <c r="R158" i="10"/>
  <c r="S158" i="10"/>
  <c r="U158" i="10"/>
  <c r="V158" i="10"/>
  <c r="W158" i="10"/>
  <c r="M159" i="10"/>
  <c r="R159" i="10" s="1"/>
  <c r="Y159" i="10" s="1" a="1"/>
  <c r="Y159" i="10" s="1"/>
  <c r="Q159" i="10"/>
  <c r="S159" i="10"/>
  <c r="U159" i="10"/>
  <c r="V159" i="10"/>
  <c r="W159" i="10"/>
  <c r="M160" i="10"/>
  <c r="R160" i="10" s="1"/>
  <c r="Y160" i="10" s="1"/>
  <c r="Q160" i="10"/>
  <c r="S160" i="10"/>
  <c r="U160" i="10"/>
  <c r="V160" i="10"/>
  <c r="W160" i="10"/>
  <c r="M161" i="10"/>
  <c r="R161" i="10" s="1"/>
  <c r="Q161" i="10"/>
  <c r="S161" i="10"/>
  <c r="U161" i="10"/>
  <c r="V161" i="10"/>
  <c r="W161" i="10"/>
  <c r="M162" i="10"/>
  <c r="Q162" i="10"/>
  <c r="R162" i="10"/>
  <c r="Y162" i="10" s="1"/>
  <c r="S162" i="10"/>
  <c r="U162" i="10"/>
  <c r="V162" i="10"/>
  <c r="W162" i="10"/>
  <c r="M163" i="10"/>
  <c r="R163" i="10" s="1"/>
  <c r="Q163" i="10"/>
  <c r="S163" i="10"/>
  <c r="U163" i="10"/>
  <c r="V163" i="10"/>
  <c r="W163" i="10"/>
  <c r="M164" i="10"/>
  <c r="R164" i="10" s="1"/>
  <c r="Q164" i="10"/>
  <c r="S164" i="10"/>
  <c r="T164" i="10"/>
  <c r="U164" i="10"/>
  <c r="V164" i="10"/>
  <c r="W164" i="10"/>
  <c r="M165" i="10"/>
  <c r="R165" i="10" s="1"/>
  <c r="T165" i="10" s="1"/>
  <c r="Q165" i="10"/>
  <c r="S165" i="10"/>
  <c r="U165" i="10"/>
  <c r="V165" i="10"/>
  <c r="W165" i="10"/>
  <c r="Y165" i="10" a="1"/>
  <c r="Y165" i="10" s="1"/>
  <c r="M166" i="10"/>
  <c r="R166" i="10" s="1"/>
  <c r="Q166" i="10"/>
  <c r="S166" i="10"/>
  <c r="U166" i="10"/>
  <c r="V166" i="10"/>
  <c r="W166" i="10"/>
  <c r="M167" i="10"/>
  <c r="Q167" i="10"/>
  <c r="R167" i="10"/>
  <c r="Y167" i="10" s="1" a="1"/>
  <c r="Y167" i="10" s="1"/>
  <c r="S167" i="10"/>
  <c r="U167" i="10"/>
  <c r="V167" i="10"/>
  <c r="W167" i="10"/>
  <c r="M168" i="10"/>
  <c r="R168" i="10" s="1"/>
  <c r="Q168" i="10"/>
  <c r="S168" i="10"/>
  <c r="U168" i="10"/>
  <c r="V168" i="10"/>
  <c r="W168" i="10"/>
  <c r="M169" i="10"/>
  <c r="R169" i="10" s="1"/>
  <c r="T169" i="10" s="1"/>
  <c r="Q169" i="10"/>
  <c r="S169" i="10"/>
  <c r="U169" i="10"/>
  <c r="V169" i="10"/>
  <c r="W169" i="10"/>
  <c r="X169" i="10" s="1" a="1"/>
  <c r="X169" i="10" s="1"/>
  <c r="M170" i="10"/>
  <c r="R170" i="10" s="1"/>
  <c r="Q170" i="10"/>
  <c r="S170" i="10"/>
  <c r="U170" i="10"/>
  <c r="V170" i="10"/>
  <c r="W170" i="10"/>
  <c r="M171" i="10"/>
  <c r="R171" i="10" s="1"/>
  <c r="Y171" i="10" s="1" a="1"/>
  <c r="Y171" i="10" s="1"/>
  <c r="Q171" i="10"/>
  <c r="S171" i="10"/>
  <c r="U171" i="10"/>
  <c r="V171" i="10"/>
  <c r="W171" i="10"/>
  <c r="M172" i="10"/>
  <c r="R172" i="10" s="1"/>
  <c r="Q172" i="10"/>
  <c r="S172" i="10"/>
  <c r="U172" i="10"/>
  <c r="V172" i="10"/>
  <c r="W172" i="10"/>
  <c r="M173" i="10"/>
  <c r="Q173" i="10"/>
  <c r="R173" i="10"/>
  <c r="S173" i="10"/>
  <c r="U173" i="10"/>
  <c r="V173" i="10"/>
  <c r="W173" i="10"/>
  <c r="M174" i="10"/>
  <c r="Q174" i="10"/>
  <c r="R174" i="10"/>
  <c r="S174" i="10"/>
  <c r="U174" i="10"/>
  <c r="V174" i="10"/>
  <c r="W174" i="10"/>
  <c r="M175" i="10"/>
  <c r="R175" i="10" s="1"/>
  <c r="Q175" i="10"/>
  <c r="S175" i="10"/>
  <c r="U175" i="10"/>
  <c r="V175" i="10"/>
  <c r="W175" i="10"/>
  <c r="M176" i="10"/>
  <c r="R176" i="10" s="1"/>
  <c r="Y176" i="10" s="1"/>
  <c r="Q176" i="10"/>
  <c r="S176" i="10"/>
  <c r="U176" i="10"/>
  <c r="V176" i="10"/>
  <c r="W176" i="10"/>
  <c r="M177" i="10"/>
  <c r="Q177" i="10"/>
  <c r="R177" i="10"/>
  <c r="S177" i="10"/>
  <c r="U177" i="10"/>
  <c r="V177" i="10"/>
  <c r="W177" i="10"/>
  <c r="M178" i="10"/>
  <c r="Q178" i="10"/>
  <c r="R178" i="10"/>
  <c r="Y178" i="10" s="1"/>
  <c r="S178" i="10"/>
  <c r="U178" i="10"/>
  <c r="V178" i="10"/>
  <c r="W178" i="10"/>
  <c r="M179" i="10"/>
  <c r="R179" i="10" s="1"/>
  <c r="T179" i="10" s="1"/>
  <c r="Q179" i="10"/>
  <c r="S179" i="10"/>
  <c r="U179" i="10"/>
  <c r="V179" i="10"/>
  <c r="W179" i="10"/>
  <c r="M180" i="10"/>
  <c r="R180" i="10" s="1"/>
  <c r="T180" i="10" s="1"/>
  <c r="Q180" i="10"/>
  <c r="S180" i="10"/>
  <c r="U180" i="10"/>
  <c r="V180" i="10"/>
  <c r="W180" i="10"/>
  <c r="M181" i="10"/>
  <c r="R181" i="10" s="1"/>
  <c r="Q181" i="10"/>
  <c r="Y181" i="10" s="1" a="1"/>
  <c r="Y181" i="10" s="1"/>
  <c r="N181" i="10" s="1"/>
  <c r="S181" i="10"/>
  <c r="T181" i="10"/>
  <c r="U181" i="10"/>
  <c r="V181" i="10"/>
  <c r="X181" i="10" s="1" a="1"/>
  <c r="X181" i="10" s="1"/>
  <c r="W181" i="10"/>
  <c r="M182" i="10"/>
  <c r="R182" i="10" s="1"/>
  <c r="Q182" i="10"/>
  <c r="S182" i="10"/>
  <c r="U182" i="10"/>
  <c r="V182" i="10"/>
  <c r="W182" i="10"/>
  <c r="M183" i="10"/>
  <c r="R183" i="10" s="1"/>
  <c r="Q183" i="10"/>
  <c r="S183" i="10"/>
  <c r="U183" i="10"/>
  <c r="V183" i="10"/>
  <c r="W183" i="10"/>
  <c r="M184" i="10"/>
  <c r="Q184" i="10"/>
  <c r="R184" i="10"/>
  <c r="S184" i="10"/>
  <c r="U184" i="10"/>
  <c r="V184" i="10"/>
  <c r="W184" i="10"/>
  <c r="M185" i="10"/>
  <c r="R185" i="10" s="1"/>
  <c r="T185" i="10" s="1"/>
  <c r="Q185" i="10"/>
  <c r="S185" i="10"/>
  <c r="U185" i="10"/>
  <c r="V185" i="10"/>
  <c r="W185" i="10"/>
  <c r="X185" i="10" s="1" a="1"/>
  <c r="X185" i="10" s="1"/>
  <c r="M186" i="10"/>
  <c r="R186" i="10" s="1"/>
  <c r="Q186" i="10"/>
  <c r="S186" i="10"/>
  <c r="U186" i="10"/>
  <c r="V186" i="10"/>
  <c r="W186" i="10"/>
  <c r="M187" i="10"/>
  <c r="R187" i="10" s="1"/>
  <c r="Y187" i="10" s="1" a="1"/>
  <c r="Y187" i="10" s="1"/>
  <c r="Q187" i="10"/>
  <c r="S187" i="10"/>
  <c r="U187" i="10"/>
  <c r="V187" i="10"/>
  <c r="W187" i="10"/>
  <c r="M188" i="10"/>
  <c r="Q188" i="10"/>
  <c r="R188" i="10"/>
  <c r="S188" i="10"/>
  <c r="U188" i="10"/>
  <c r="V188" i="10"/>
  <c r="W188" i="10"/>
  <c r="M189" i="10"/>
  <c r="R189" i="10" s="1"/>
  <c r="Q189" i="10"/>
  <c r="S189" i="10"/>
  <c r="U189" i="10"/>
  <c r="V189" i="10"/>
  <c r="W189" i="10"/>
  <c r="M190" i="10"/>
  <c r="R190" i="10" s="1"/>
  <c r="Y190" i="10" s="1"/>
  <c r="Q190" i="10"/>
  <c r="S190" i="10"/>
  <c r="U190" i="10"/>
  <c r="V190" i="10"/>
  <c r="W190" i="10"/>
  <c r="M191" i="10"/>
  <c r="R191" i="10" s="1"/>
  <c r="Q191" i="10"/>
  <c r="S191" i="10"/>
  <c r="U191" i="10"/>
  <c r="V191" i="10"/>
  <c r="W191" i="10"/>
  <c r="M192" i="10"/>
  <c r="R192" i="10" s="1"/>
  <c r="Q192" i="10"/>
  <c r="S192" i="10"/>
  <c r="T192" i="10"/>
  <c r="U192" i="10"/>
  <c r="X192" i="10" s="1"/>
  <c r="V192" i="10"/>
  <c r="W192" i="10"/>
  <c r="M193" i="10"/>
  <c r="R193" i="10" s="1"/>
  <c r="Y193" i="10" s="1" a="1"/>
  <c r="Y193" i="10" s="1"/>
  <c r="Q193" i="10"/>
  <c r="S193" i="10"/>
  <c r="U193" i="10"/>
  <c r="V193" i="10"/>
  <c r="W193" i="10"/>
  <c r="M194" i="10"/>
  <c r="R194" i="10" s="1"/>
  <c r="Q194" i="10"/>
  <c r="S194" i="10"/>
  <c r="U194" i="10"/>
  <c r="V194" i="10"/>
  <c r="W194" i="10"/>
  <c r="M195" i="10"/>
  <c r="Q195" i="10"/>
  <c r="R195" i="10"/>
  <c r="T195" i="10" s="1"/>
  <c r="S195" i="10"/>
  <c r="U195" i="10"/>
  <c r="V195" i="10"/>
  <c r="W195" i="10"/>
  <c r="M196" i="10"/>
  <c r="R196" i="10" s="1"/>
  <c r="Q196" i="10"/>
  <c r="S196" i="10"/>
  <c r="U196" i="10"/>
  <c r="V196" i="10"/>
  <c r="W196" i="10"/>
  <c r="M197" i="10"/>
  <c r="R197" i="10" s="1"/>
  <c r="Q197" i="10"/>
  <c r="S197" i="10"/>
  <c r="U197" i="10"/>
  <c r="V197" i="10"/>
  <c r="W197" i="10"/>
  <c r="M198" i="10"/>
  <c r="Q198" i="10"/>
  <c r="R198" i="10"/>
  <c r="Y198" i="10" s="1"/>
  <c r="S198" i="10"/>
  <c r="U198" i="10"/>
  <c r="V198" i="10"/>
  <c r="W198" i="10"/>
  <c r="M199" i="10"/>
  <c r="Q199" i="10"/>
  <c r="R199" i="10"/>
  <c r="T199" i="10" s="1"/>
  <c r="S199" i="10"/>
  <c r="U199" i="10"/>
  <c r="V199" i="10"/>
  <c r="W199" i="10"/>
  <c r="Y199" i="10" a="1"/>
  <c r="Y199" i="10" s="1"/>
  <c r="M200" i="10"/>
  <c r="Q200" i="10"/>
  <c r="R200" i="10"/>
  <c r="S200" i="10"/>
  <c r="U200" i="10"/>
  <c r="V200" i="10"/>
  <c r="W200" i="10"/>
  <c r="M201" i="10"/>
  <c r="R201" i="10" s="1"/>
  <c r="Q201" i="10"/>
  <c r="S201" i="10"/>
  <c r="U201" i="10"/>
  <c r="V201" i="10"/>
  <c r="W201" i="10"/>
  <c r="M202" i="10"/>
  <c r="Q202" i="10"/>
  <c r="R202" i="10"/>
  <c r="S202" i="10"/>
  <c r="U202" i="10"/>
  <c r="V202" i="10"/>
  <c r="W202" i="10"/>
  <c r="M203" i="10"/>
  <c r="Q203" i="10"/>
  <c r="R203" i="10"/>
  <c r="S203" i="10"/>
  <c r="U203" i="10"/>
  <c r="V203" i="10"/>
  <c r="W203" i="10"/>
  <c r="M204" i="10"/>
  <c r="R204" i="10" s="1"/>
  <c r="Q204" i="10"/>
  <c r="S204" i="10"/>
  <c r="U204" i="10"/>
  <c r="V204" i="10"/>
  <c r="W204" i="10"/>
  <c r="M205" i="10"/>
  <c r="R205" i="10" s="1"/>
  <c r="Q205" i="10"/>
  <c r="S205" i="10"/>
  <c r="U205" i="10"/>
  <c r="V205" i="10"/>
  <c r="W205" i="10"/>
  <c r="M4" i="10"/>
  <c r="R4" i="10" s="1"/>
  <c r="Y4" i="10" s="1"/>
  <c r="Q4" i="10"/>
  <c r="S4" i="10"/>
  <c r="U4" i="10"/>
  <c r="V4" i="10"/>
  <c r="W4" i="10"/>
  <c r="M5" i="10"/>
  <c r="R5" i="10" s="1"/>
  <c r="Q5" i="10"/>
  <c r="S5" i="10"/>
  <c r="U5" i="10"/>
  <c r="V5" i="10"/>
  <c r="W5" i="10"/>
  <c r="M5" i="9"/>
  <c r="Q5" i="9"/>
  <c r="S5" i="9"/>
  <c r="M6" i="9"/>
  <c r="R6" i="9" s="1"/>
  <c r="Q6" i="9"/>
  <c r="S6" i="9"/>
  <c r="M7" i="9"/>
  <c r="Q7" i="9"/>
  <c r="S7" i="9"/>
  <c r="M8" i="9"/>
  <c r="R8" i="9" s="1"/>
  <c r="Q8" i="9"/>
  <c r="S8" i="9"/>
  <c r="M9" i="9"/>
  <c r="Q9" i="9"/>
  <c r="S9" i="9"/>
  <c r="M10" i="9"/>
  <c r="R10" i="9" s="1"/>
  <c r="Q10" i="9"/>
  <c r="S10" i="9"/>
  <c r="M11" i="9"/>
  <c r="Q11" i="9"/>
  <c r="S11" i="9"/>
  <c r="M12" i="9"/>
  <c r="R12" i="9" s="1"/>
  <c r="Q12" i="9"/>
  <c r="S12" i="9"/>
  <c r="M13" i="9"/>
  <c r="Q13" i="9"/>
  <c r="S13" i="9"/>
  <c r="M14" i="9"/>
  <c r="R14" i="9" s="1"/>
  <c r="Q14" i="9"/>
  <c r="S14" i="9"/>
  <c r="M15" i="9"/>
  <c r="Q15" i="9"/>
  <c r="S15" i="9"/>
  <c r="M16" i="9"/>
  <c r="R16" i="9" s="1"/>
  <c r="Q16" i="9"/>
  <c r="S16" i="9"/>
  <c r="M17" i="9"/>
  <c r="Q17" i="9"/>
  <c r="S17" i="9"/>
  <c r="M18" i="9"/>
  <c r="R18" i="9" s="1"/>
  <c r="Q18" i="9"/>
  <c r="S18" i="9"/>
  <c r="M19" i="9"/>
  <c r="Q19" i="9"/>
  <c r="S19" i="9"/>
  <c r="M20" i="9"/>
  <c r="R20" i="9" s="1"/>
  <c r="Q20" i="9"/>
  <c r="S20" i="9"/>
  <c r="M21" i="9"/>
  <c r="Q21" i="9"/>
  <c r="S21" i="9"/>
  <c r="M22" i="9"/>
  <c r="R22" i="9" s="1"/>
  <c r="Q22" i="9"/>
  <c r="S22" i="9"/>
  <c r="M23" i="9"/>
  <c r="Q23" i="9"/>
  <c r="S23" i="9"/>
  <c r="M24" i="9"/>
  <c r="R24" i="9" s="1"/>
  <c r="Q24" i="9"/>
  <c r="S24" i="9"/>
  <c r="M25" i="9"/>
  <c r="Q25" i="9"/>
  <c r="S25" i="9"/>
  <c r="M26" i="9"/>
  <c r="R26" i="9" s="1"/>
  <c r="Q26" i="9"/>
  <c r="S26" i="9"/>
  <c r="M27" i="9"/>
  <c r="Q27" i="9"/>
  <c r="S27" i="9"/>
  <c r="M28" i="9"/>
  <c r="R28" i="9" s="1"/>
  <c r="Q28" i="9"/>
  <c r="S28" i="9"/>
  <c r="M29" i="9"/>
  <c r="Q29" i="9"/>
  <c r="S29" i="9"/>
  <c r="M30" i="9"/>
  <c r="R30" i="9" s="1"/>
  <c r="Q30" i="9"/>
  <c r="S30" i="9"/>
  <c r="M31" i="9"/>
  <c r="Q31" i="9"/>
  <c r="S31" i="9"/>
  <c r="M32" i="9"/>
  <c r="R32" i="9" s="1"/>
  <c r="Q32" i="9"/>
  <c r="S32" i="9"/>
  <c r="M33" i="9"/>
  <c r="Q33" i="9"/>
  <c r="S33" i="9"/>
  <c r="M34" i="9"/>
  <c r="R34" i="9" s="1"/>
  <c r="Q34" i="9"/>
  <c r="S34" i="9"/>
  <c r="M35" i="9"/>
  <c r="Q35" i="9"/>
  <c r="S35" i="9"/>
  <c r="M36" i="9"/>
  <c r="R36" i="9" s="1"/>
  <c r="Q36" i="9"/>
  <c r="S36" i="9"/>
  <c r="M37" i="9"/>
  <c r="Q37" i="9"/>
  <c r="S37" i="9"/>
  <c r="M38" i="9"/>
  <c r="R38" i="9" s="1"/>
  <c r="Q38" i="9"/>
  <c r="S38" i="9"/>
  <c r="M39" i="9"/>
  <c r="Q39" i="9"/>
  <c r="S39" i="9"/>
  <c r="M40" i="9"/>
  <c r="R40" i="9" s="1"/>
  <c r="Q40" i="9"/>
  <c r="S40" i="9"/>
  <c r="M41" i="9"/>
  <c r="Q41" i="9"/>
  <c r="S41" i="9"/>
  <c r="M42" i="9"/>
  <c r="R42" i="9" s="1"/>
  <c r="N42" i="9" s="1"/>
  <c r="Q42" i="9"/>
  <c r="S42" i="9"/>
  <c r="M43" i="9"/>
  <c r="Q43" i="9"/>
  <c r="S43" i="9"/>
  <c r="M44" i="9"/>
  <c r="R44" i="9" s="1"/>
  <c r="Q44" i="9"/>
  <c r="S44" i="9"/>
  <c r="M45" i="9"/>
  <c r="Q45" i="9"/>
  <c r="S45" i="9"/>
  <c r="M46" i="9"/>
  <c r="R46" i="9" s="1"/>
  <c r="N46" i="9" s="1"/>
  <c r="Q46" i="9"/>
  <c r="S46" i="9"/>
  <c r="M47" i="9"/>
  <c r="Q47" i="9"/>
  <c r="S47" i="9"/>
  <c r="M48" i="9"/>
  <c r="R48" i="9" s="1"/>
  <c r="Q48" i="9"/>
  <c r="S48" i="9"/>
  <c r="M49" i="9"/>
  <c r="Q49" i="9"/>
  <c r="S49" i="9"/>
  <c r="M50" i="9"/>
  <c r="R50" i="9" s="1"/>
  <c r="N50" i="9" s="1"/>
  <c r="Q50" i="9"/>
  <c r="S50" i="9"/>
  <c r="M51" i="9"/>
  <c r="Q51" i="9"/>
  <c r="S51" i="9"/>
  <c r="M52" i="9"/>
  <c r="R52" i="9" s="1"/>
  <c r="Q52" i="9"/>
  <c r="S52" i="9"/>
  <c r="M53" i="9"/>
  <c r="Q53" i="9"/>
  <c r="S53" i="9"/>
  <c r="M54" i="9"/>
  <c r="R54" i="9" s="1"/>
  <c r="N54" i="9" s="1"/>
  <c r="Q54" i="9"/>
  <c r="S54" i="9"/>
  <c r="M55" i="9"/>
  <c r="Q55" i="9"/>
  <c r="S55" i="9"/>
  <c r="M56" i="9"/>
  <c r="R56" i="9" s="1"/>
  <c r="N56" i="9" s="1"/>
  <c r="Q56" i="9"/>
  <c r="S56" i="9"/>
  <c r="M57" i="9"/>
  <c r="Q57" i="9"/>
  <c r="S57" i="9"/>
  <c r="M58" i="9"/>
  <c r="R58" i="9" s="1"/>
  <c r="N58" i="9" s="1"/>
  <c r="Q58" i="9"/>
  <c r="S58" i="9"/>
  <c r="M59" i="9"/>
  <c r="Q59" i="9"/>
  <c r="S59" i="9"/>
  <c r="M60" i="9"/>
  <c r="R60" i="9" s="1"/>
  <c r="Q60" i="9"/>
  <c r="S60" i="9"/>
  <c r="M61" i="9"/>
  <c r="Q61" i="9"/>
  <c r="S61" i="9"/>
  <c r="M62" i="9"/>
  <c r="Q62" i="9"/>
  <c r="S62" i="9"/>
  <c r="M63" i="9"/>
  <c r="Q63" i="9"/>
  <c r="S63" i="9"/>
  <c r="M64" i="9"/>
  <c r="R64" i="9" s="1"/>
  <c r="N64" i="9" s="1"/>
  <c r="Q64" i="9"/>
  <c r="S64" i="9"/>
  <c r="M65" i="9"/>
  <c r="Q65" i="9"/>
  <c r="S65" i="9"/>
  <c r="M66" i="9"/>
  <c r="R66" i="9" s="1"/>
  <c r="N66" i="9" s="1"/>
  <c r="Q66" i="9"/>
  <c r="S66" i="9"/>
  <c r="M67" i="9"/>
  <c r="Q67" i="9"/>
  <c r="S67" i="9"/>
  <c r="M68" i="9"/>
  <c r="R68" i="9" s="1"/>
  <c r="Q68" i="9"/>
  <c r="S68" i="9"/>
  <c r="M69" i="9"/>
  <c r="Q69" i="9"/>
  <c r="S69" i="9"/>
  <c r="M70" i="9"/>
  <c r="R70" i="9" s="1"/>
  <c r="N70" i="9" s="1"/>
  <c r="Q70" i="9"/>
  <c r="S70" i="9"/>
  <c r="M71" i="9"/>
  <c r="Q71" i="9"/>
  <c r="S71" i="9"/>
  <c r="M72" i="9"/>
  <c r="R72" i="9" s="1"/>
  <c r="N72" i="9" s="1"/>
  <c r="Q72" i="9"/>
  <c r="S72" i="9"/>
  <c r="M73" i="9"/>
  <c r="Q73" i="9"/>
  <c r="S73" i="9"/>
  <c r="M74" i="9"/>
  <c r="R74" i="9" s="1"/>
  <c r="N74" i="9" s="1"/>
  <c r="Q74" i="9"/>
  <c r="S74" i="9"/>
  <c r="M75" i="9"/>
  <c r="Q75" i="9"/>
  <c r="S75" i="9"/>
  <c r="M76" i="9"/>
  <c r="R76" i="9" s="1"/>
  <c r="Q76" i="9"/>
  <c r="S76" i="9"/>
  <c r="M77" i="9"/>
  <c r="Q77" i="9"/>
  <c r="S77" i="9"/>
  <c r="M78" i="9"/>
  <c r="R78" i="9" s="1"/>
  <c r="N78" i="9" s="1"/>
  <c r="Q78" i="9"/>
  <c r="S78" i="9"/>
  <c r="M79" i="9"/>
  <c r="Q79" i="9"/>
  <c r="S79" i="9"/>
  <c r="M80" i="9"/>
  <c r="R80" i="9" s="1"/>
  <c r="N80" i="9" s="1"/>
  <c r="Q80" i="9"/>
  <c r="S80" i="9"/>
  <c r="M81" i="9"/>
  <c r="Q81" i="9"/>
  <c r="S81" i="9"/>
  <c r="M82" i="9"/>
  <c r="R82" i="9" s="1"/>
  <c r="N82" i="9" s="1"/>
  <c r="Q82" i="9"/>
  <c r="S82" i="9"/>
  <c r="M83" i="9"/>
  <c r="Q83" i="9"/>
  <c r="S83" i="9"/>
  <c r="M84" i="9"/>
  <c r="R84" i="9" s="1"/>
  <c r="Q84" i="9"/>
  <c r="S84" i="9"/>
  <c r="M85" i="9"/>
  <c r="R85" i="9" s="1"/>
  <c r="Q85" i="9"/>
  <c r="S85" i="9"/>
  <c r="M86" i="9"/>
  <c r="Q86" i="9"/>
  <c r="R86" i="9"/>
  <c r="S86" i="9"/>
  <c r="M87" i="9"/>
  <c r="R87" i="9" s="1"/>
  <c r="Q87" i="9"/>
  <c r="S87" i="9"/>
  <c r="M88" i="9"/>
  <c r="R88" i="9" s="1"/>
  <c r="N88" i="9" s="1"/>
  <c r="Q88" i="9"/>
  <c r="S88" i="9"/>
  <c r="M89" i="9"/>
  <c r="R89" i="9" s="1"/>
  <c r="Q89" i="9"/>
  <c r="S89" i="9"/>
  <c r="M90" i="9"/>
  <c r="R90" i="9" s="1"/>
  <c r="N90" i="9" s="1"/>
  <c r="Q90" i="9"/>
  <c r="S90" i="9"/>
  <c r="M91" i="9"/>
  <c r="R91" i="9" s="1"/>
  <c r="Q91" i="9"/>
  <c r="S91" i="9"/>
  <c r="M92" i="9"/>
  <c r="R92" i="9" s="1"/>
  <c r="Q92" i="9"/>
  <c r="S92" i="9"/>
  <c r="M93" i="9"/>
  <c r="R93" i="9" s="1"/>
  <c r="Q93" i="9"/>
  <c r="S93" i="9"/>
  <c r="M94" i="9"/>
  <c r="R94" i="9" s="1"/>
  <c r="N94" i="9" s="1"/>
  <c r="Q94" i="9"/>
  <c r="S94" i="9"/>
  <c r="M95" i="9"/>
  <c r="R95" i="9" s="1"/>
  <c r="Q95" i="9"/>
  <c r="S95" i="9"/>
  <c r="M96" i="9"/>
  <c r="R96" i="9" s="1"/>
  <c r="N96" i="9" s="1"/>
  <c r="Q96" i="9"/>
  <c r="S96" i="9"/>
  <c r="M97" i="9"/>
  <c r="R97" i="9" s="1"/>
  <c r="Q97" i="9"/>
  <c r="S97" i="9"/>
  <c r="M98" i="9"/>
  <c r="R98" i="9" s="1"/>
  <c r="N98" i="9" s="1"/>
  <c r="Q98" i="9"/>
  <c r="S98" i="9"/>
  <c r="M99" i="9"/>
  <c r="R99" i="9" s="1"/>
  <c r="Q99" i="9"/>
  <c r="S99" i="9"/>
  <c r="M100" i="9"/>
  <c r="R100" i="9" s="1"/>
  <c r="N100" i="9" s="1"/>
  <c r="Q100" i="9"/>
  <c r="S100" i="9"/>
  <c r="M101" i="9"/>
  <c r="R101" i="9" s="1"/>
  <c r="Q101" i="9"/>
  <c r="S101" i="9"/>
  <c r="M102" i="9"/>
  <c r="Q102" i="9"/>
  <c r="S102" i="9"/>
  <c r="M103" i="9"/>
  <c r="R103" i="9" s="1"/>
  <c r="Q103" i="9"/>
  <c r="S103" i="9"/>
  <c r="M104" i="9"/>
  <c r="R104" i="9" s="1"/>
  <c r="N104" i="9" s="1"/>
  <c r="Q104" i="9"/>
  <c r="S104" i="9"/>
  <c r="M105" i="9"/>
  <c r="R105" i="9" s="1"/>
  <c r="Q105" i="9"/>
  <c r="S105" i="9"/>
  <c r="X5" i="9"/>
  <c r="X7" i="9"/>
  <c r="X9" i="9"/>
  <c r="X11" i="9"/>
  <c r="X13" i="9"/>
  <c r="X15" i="9"/>
  <c r="X17" i="9"/>
  <c r="X19" i="9"/>
  <c r="X21" i="9"/>
  <c r="X23" i="9"/>
  <c r="X25" i="9"/>
  <c r="X27" i="9"/>
  <c r="X29" i="9"/>
  <c r="X31" i="9"/>
  <c r="X33" i="9"/>
  <c r="X35" i="9"/>
  <c r="X37" i="9"/>
  <c r="X39" i="9"/>
  <c r="X41" i="9"/>
  <c r="X43" i="9"/>
  <c r="X45" i="9"/>
  <c r="X47" i="9"/>
  <c r="X49" i="9"/>
  <c r="X51" i="9"/>
  <c r="X53" i="9"/>
  <c r="X55" i="9"/>
  <c r="X57" i="9"/>
  <c r="X59" i="9"/>
  <c r="X61" i="9"/>
  <c r="X63" i="9"/>
  <c r="X65" i="9"/>
  <c r="X67" i="9"/>
  <c r="X69" i="9"/>
  <c r="X71" i="9"/>
  <c r="X73" i="9"/>
  <c r="X75" i="9"/>
  <c r="X77" i="9"/>
  <c r="X79" i="9"/>
  <c r="X81" i="9"/>
  <c r="X83" i="9"/>
  <c r="X44" i="9"/>
  <c r="X46" i="9"/>
  <c r="X50" i="9"/>
  <c r="X54" i="9"/>
  <c r="X58" i="9"/>
  <c r="X62" i="9"/>
  <c r="X66" i="9"/>
  <c r="X70" i="9"/>
  <c r="X74" i="9"/>
  <c r="X78" i="9"/>
  <c r="X82" i="9"/>
  <c r="X6" i="9"/>
  <c r="X8" i="9"/>
  <c r="X10" i="9"/>
  <c r="X12" i="9"/>
  <c r="X14" i="9"/>
  <c r="X16" i="9"/>
  <c r="X18" i="9"/>
  <c r="X20" i="9"/>
  <c r="X22" i="9"/>
  <c r="X24" i="9"/>
  <c r="X26" i="9"/>
  <c r="X28" i="9"/>
  <c r="X30" i="9"/>
  <c r="X32" i="9"/>
  <c r="X34" i="9"/>
  <c r="X36" i="9"/>
  <c r="X38" i="9"/>
  <c r="X40" i="9"/>
  <c r="X42" i="9"/>
  <c r="X48" i="9"/>
  <c r="X52" i="9"/>
  <c r="X56" i="9"/>
  <c r="X60" i="9"/>
  <c r="X64" i="9"/>
  <c r="X68" i="9"/>
  <c r="X72" i="9"/>
  <c r="X76" i="9"/>
  <c r="X80" i="9"/>
  <c r="X84" i="9"/>
  <c r="N30" i="9"/>
  <c r="N38" i="9"/>
  <c r="X95" i="9"/>
  <c r="X99" i="9"/>
  <c r="X103" i="9"/>
  <c r="X105" i="9"/>
  <c r="N28" i="9"/>
  <c r="N40" i="9"/>
  <c r="X86" i="9"/>
  <c r="X88" i="9"/>
  <c r="X90" i="9"/>
  <c r="X92" i="9"/>
  <c r="X94" i="9"/>
  <c r="X96" i="9"/>
  <c r="X98" i="9"/>
  <c r="X100" i="9"/>
  <c r="X102" i="9"/>
  <c r="X104" i="9"/>
  <c r="N26" i="9"/>
  <c r="N34" i="9"/>
  <c r="X85" i="9"/>
  <c r="X87" i="9"/>
  <c r="X89" i="9"/>
  <c r="X91" i="9"/>
  <c r="X93" i="9"/>
  <c r="X97" i="9"/>
  <c r="X101" i="9"/>
  <c r="N89" i="9"/>
  <c r="N97" i="9"/>
  <c r="N105" i="9"/>
  <c r="N87" i="9"/>
  <c r="N95" i="9"/>
  <c r="N91" i="9"/>
  <c r="N85" i="9"/>
  <c r="N101" i="9"/>
  <c r="N86" i="9"/>
  <c r="N99" i="9"/>
  <c r="Y182" i="10" l="1"/>
  <c r="X182" i="10"/>
  <c r="T182" i="10"/>
  <c r="T194" i="10"/>
  <c r="Z194" i="10" s="1"/>
  <c r="Y194" i="10"/>
  <c r="Y145" i="10" a="1"/>
  <c r="Y145" i="10" s="1"/>
  <c r="T145" i="10"/>
  <c r="X145" i="10" a="1"/>
  <c r="X145" i="10" s="1"/>
  <c r="Y166" i="10"/>
  <c r="T166" i="10"/>
  <c r="X166" i="10"/>
  <c r="T163" i="10"/>
  <c r="X163" i="10" a="1"/>
  <c r="X163" i="10" s="1"/>
  <c r="X136" i="10"/>
  <c r="T136" i="10"/>
  <c r="T122" i="10"/>
  <c r="X122" i="10"/>
  <c r="X128" i="10"/>
  <c r="T128" i="10"/>
  <c r="T183" i="10"/>
  <c r="Z183" i="10" s="1"/>
  <c r="X183" i="10" a="1"/>
  <c r="X183" i="10" s="1"/>
  <c r="Y183" i="10" a="1"/>
  <c r="Y183" i="10" s="1"/>
  <c r="N199" i="10"/>
  <c r="Z199" i="10"/>
  <c r="Y143" i="10" a="1"/>
  <c r="Y143" i="10" s="1"/>
  <c r="X143" i="10" a="1"/>
  <c r="X143" i="10" s="1"/>
  <c r="T143" i="10"/>
  <c r="Z143" i="10" s="1"/>
  <c r="Y161" i="10" a="1"/>
  <c r="Y161" i="10" s="1"/>
  <c r="T198" i="10"/>
  <c r="Z198" i="10" s="1"/>
  <c r="Y197" i="10" a="1"/>
  <c r="Y197" i="10" s="1"/>
  <c r="X194" i="10"/>
  <c r="T178" i="10"/>
  <c r="Z178" i="10" s="1"/>
  <c r="X176" i="10"/>
  <c r="T167" i="10"/>
  <c r="Z167" i="10" s="1"/>
  <c r="X162" i="10"/>
  <c r="T162" i="10"/>
  <c r="Z162" i="10" s="1"/>
  <c r="X151" i="10" a="1"/>
  <c r="X151" i="10" s="1"/>
  <c r="T151" i="10"/>
  <c r="X146" i="10"/>
  <c r="T118" i="10"/>
  <c r="X118" i="10"/>
  <c r="N117" i="10"/>
  <c r="T113" i="10"/>
  <c r="Z113" i="10" s="1"/>
  <c r="Y113" i="10" a="1"/>
  <c r="Y113" i="10" s="1"/>
  <c r="Y105" i="10" a="1"/>
  <c r="Y105" i="10" s="1"/>
  <c r="T93" i="10"/>
  <c r="N93" i="10" s="1"/>
  <c r="X93" i="10" a="1"/>
  <c r="X93" i="10" s="1"/>
  <c r="Y93" i="10" a="1"/>
  <c r="Y93" i="10" s="1"/>
  <c r="T83" i="10"/>
  <c r="Y83" i="10" a="1"/>
  <c r="Y83" i="10" s="1"/>
  <c r="Y73" i="10" a="1"/>
  <c r="Y73" i="10" s="1"/>
  <c r="Y67" i="10" a="1"/>
  <c r="Y67" i="10" s="1"/>
  <c r="T67" i="10"/>
  <c r="X67" i="10" a="1"/>
  <c r="X67" i="10" s="1"/>
  <c r="Y57" i="10" a="1"/>
  <c r="Y57" i="10" s="1"/>
  <c r="Z57" i="10" s="1"/>
  <c r="T49" i="10"/>
  <c r="X49" i="10" a="1"/>
  <c r="X49" i="10" s="1"/>
  <c r="Y49" i="10" a="1"/>
  <c r="Y49" i="10" s="1"/>
  <c r="Y43" i="10" a="1"/>
  <c r="Y43" i="10" s="1"/>
  <c r="N29" i="10"/>
  <c r="Z29" i="10"/>
  <c r="Y28" i="10"/>
  <c r="T28" i="10"/>
  <c r="Z28" i="10" s="1"/>
  <c r="X28" i="10"/>
  <c r="T25" i="10"/>
  <c r="X25" i="10" a="1"/>
  <c r="X25" i="10" s="1"/>
  <c r="Y21" i="10" a="1"/>
  <c r="Y21" i="10" s="1"/>
  <c r="Z21" i="10" s="1"/>
  <c r="T21" i="10"/>
  <c r="X21" i="10" a="1"/>
  <c r="X21" i="10" s="1"/>
  <c r="Y17" i="10" a="1"/>
  <c r="Y17" i="10" s="1"/>
  <c r="N165" i="10"/>
  <c r="Y158" i="10"/>
  <c r="T138" i="10"/>
  <c r="X138" i="10"/>
  <c r="Z137" i="10"/>
  <c r="Y127" i="10" a="1"/>
  <c r="Y127" i="10" s="1"/>
  <c r="T109" i="10"/>
  <c r="X109" i="10" a="1"/>
  <c r="X109" i="10" s="1"/>
  <c r="Y109" i="10" a="1"/>
  <c r="Y109" i="10" s="1"/>
  <c r="T102" i="10"/>
  <c r="X102" i="10"/>
  <c r="N101" i="10"/>
  <c r="T97" i="10"/>
  <c r="Z97" i="10" s="1"/>
  <c r="Y97" i="10" a="1"/>
  <c r="Y97" i="10" s="1"/>
  <c r="T74" i="10"/>
  <c r="X74" i="10"/>
  <c r="T58" i="10"/>
  <c r="X58" i="10"/>
  <c r="Y53" i="10" a="1"/>
  <c r="Y53" i="10" s="1"/>
  <c r="T47" i="10"/>
  <c r="X47" i="10" a="1"/>
  <c r="X47" i="10" s="1"/>
  <c r="T44" i="10"/>
  <c r="X44" i="10"/>
  <c r="X198" i="10"/>
  <c r="Y196" i="10"/>
  <c r="N196" i="10" s="1"/>
  <c r="X180" i="10"/>
  <c r="X178" i="10"/>
  <c r="Y175" i="10" a="1"/>
  <c r="Y175" i="10" s="1"/>
  <c r="X167" i="10" a="1"/>
  <c r="X167" i="10" s="1"/>
  <c r="Y201" i="10" a="1"/>
  <c r="Y201" i="10" s="1"/>
  <c r="X197" i="10" a="1"/>
  <c r="X197" i="10" s="1"/>
  <c r="T197" i="10"/>
  <c r="X196" i="10"/>
  <c r="T196" i="10"/>
  <c r="X179" i="10" a="1"/>
  <c r="X179" i="10" s="1"/>
  <c r="Y179" i="10" a="1"/>
  <c r="Y179" i="10" s="1"/>
  <c r="N179" i="10" s="1"/>
  <c r="Y121" i="10" a="1"/>
  <c r="Y121" i="10" s="1"/>
  <c r="Z121" i="10" s="1"/>
  <c r="T119" i="10"/>
  <c r="Z119" i="10" s="1"/>
  <c r="X119" i="10" a="1"/>
  <c r="X119" i="10" s="1"/>
  <c r="T96" i="10"/>
  <c r="X96" i="10"/>
  <c r="X79" i="10" a="1"/>
  <c r="X79" i="10" s="1"/>
  <c r="Y75" i="10" a="1"/>
  <c r="Y75" i="10" s="1"/>
  <c r="X73" i="10" a="1"/>
  <c r="X73" i="10" s="1"/>
  <c r="T73" i="10"/>
  <c r="Z73" i="10" s="1"/>
  <c r="X72" i="10"/>
  <c r="T71" i="10"/>
  <c r="X71" i="10" a="1"/>
  <c r="X71" i="10" s="1"/>
  <c r="X57" i="10" a="1"/>
  <c r="X57" i="10" s="1"/>
  <c r="T57" i="10"/>
  <c r="Y51" i="10" a="1"/>
  <c r="Y51" i="10" s="1"/>
  <c r="X43" i="10" a="1"/>
  <c r="X43" i="10" s="1"/>
  <c r="T43" i="10"/>
  <c r="Z43" i="10" s="1"/>
  <c r="X42" i="10"/>
  <c r="T41" i="10"/>
  <c r="X41" i="10" a="1"/>
  <c r="X41" i="10" s="1"/>
  <c r="Y41" i="10" a="1"/>
  <c r="Y41" i="10" s="1"/>
  <c r="N41" i="10" s="1"/>
  <c r="X34" i="10"/>
  <c r="Y32" i="10"/>
  <c r="T32" i="10"/>
  <c r="X32" i="10"/>
  <c r="X17" i="10" a="1"/>
  <c r="X17" i="10" s="1"/>
  <c r="T17" i="10"/>
  <c r="Y16" i="10"/>
  <c r="N16" i="10" s="1"/>
  <c r="T35" i="10"/>
  <c r="X35" i="10" a="1"/>
  <c r="X35" i="10" s="1"/>
  <c r="Y35" i="10" a="1"/>
  <c r="Y35" i="10" s="1"/>
  <c r="T33" i="10"/>
  <c r="Z33" i="10" s="1"/>
  <c r="X33" i="10" a="1"/>
  <c r="X33" i="10" s="1"/>
  <c r="Z9" i="10"/>
  <c r="Z8" i="10"/>
  <c r="X199" i="10" a="1"/>
  <c r="X199" i="10" s="1"/>
  <c r="X195" i="10" a="1"/>
  <c r="X195" i="10" s="1"/>
  <c r="Y192" i="10"/>
  <c r="X165" i="10" a="1"/>
  <c r="X165" i="10" s="1"/>
  <c r="X164" i="10"/>
  <c r="X160" i="10"/>
  <c r="T160" i="10"/>
  <c r="N160" i="10" s="1"/>
  <c r="X153" i="10" a="1"/>
  <c r="X153" i="10" s="1"/>
  <c r="Y135" i="10" a="1"/>
  <c r="Y135" i="10" s="1"/>
  <c r="T135" i="10"/>
  <c r="X135" i="10" a="1"/>
  <c r="X135" i="10" s="1"/>
  <c r="T129" i="10"/>
  <c r="N129" i="10" s="1"/>
  <c r="X129" i="10" a="1"/>
  <c r="X129" i="10" s="1"/>
  <c r="X127" i="10" a="1"/>
  <c r="X127" i="10" s="1"/>
  <c r="T127" i="10"/>
  <c r="Z127" i="10" s="1"/>
  <c r="X121" i="10" a="1"/>
  <c r="X121" i="10" s="1"/>
  <c r="T121" i="10"/>
  <c r="T112" i="10"/>
  <c r="X112" i="10"/>
  <c r="X104" i="10"/>
  <c r="Y103" i="10" a="1"/>
  <c r="Y103" i="10" s="1"/>
  <c r="T103" i="10"/>
  <c r="Z103" i="10" s="1"/>
  <c r="X103" i="10" a="1"/>
  <c r="X103" i="10" s="1"/>
  <c r="Y95" i="10" a="1"/>
  <c r="Y95" i="10" s="1"/>
  <c r="Z95" i="10" s="1"/>
  <c r="T89" i="10"/>
  <c r="Z89" i="10" s="1"/>
  <c r="X89" i="10" a="1"/>
  <c r="X89" i="10" s="1"/>
  <c r="T82" i="10"/>
  <c r="X82" i="10"/>
  <c r="X81" i="10" a="1"/>
  <c r="X81" i="10" s="1"/>
  <c r="Y69" i="10" a="1"/>
  <c r="Y69" i="10" s="1"/>
  <c r="T66" i="10"/>
  <c r="X66" i="10"/>
  <c r="X65" i="10" a="1"/>
  <c r="X65" i="10" s="1"/>
  <c r="T64" i="10"/>
  <c r="X64" i="10"/>
  <c r="Y25" i="10" a="1"/>
  <c r="Y25" i="10" s="1"/>
  <c r="N25" i="10" s="1"/>
  <c r="Y24" i="10"/>
  <c r="T24" i="10"/>
  <c r="X24" i="10"/>
  <c r="X20" i="10"/>
  <c r="Y9" i="10" a="1"/>
  <c r="Y9" i="10" s="1"/>
  <c r="N9" i="10" s="1"/>
  <c r="Y8" i="10"/>
  <c r="Y153" i="10" a="1"/>
  <c r="Y153" i="10" s="1"/>
  <c r="Y61" i="10" a="1"/>
  <c r="Y61" i="10" s="1"/>
  <c r="Y20" i="10"/>
  <c r="N20" i="10" s="1"/>
  <c r="Y13" i="10" a="1"/>
  <c r="Y13" i="10" s="1"/>
  <c r="N13" i="10" s="1"/>
  <c r="Y12" i="10"/>
  <c r="N32" i="9"/>
  <c r="N103" i="9"/>
  <c r="N48" i="9"/>
  <c r="R102" i="9"/>
  <c r="N102" i="9" s="1"/>
  <c r="N36" i="9"/>
  <c r="R62" i="9"/>
  <c r="N62" i="9" s="1"/>
  <c r="Y168" i="10"/>
  <c r="T168" i="10"/>
  <c r="X168" i="10"/>
  <c r="Y152" i="10"/>
  <c r="T152" i="10"/>
  <c r="X152" i="10"/>
  <c r="T205" i="10"/>
  <c r="X205" i="10" a="1"/>
  <c r="X205" i="10" s="1"/>
  <c r="Y205" i="10" a="1"/>
  <c r="Y205" i="10" s="1"/>
  <c r="T189" i="10"/>
  <c r="X189" i="10" a="1"/>
  <c r="X189" i="10" s="1"/>
  <c r="Y189" i="10" a="1"/>
  <c r="Y189" i="10" s="1"/>
  <c r="N197" i="10"/>
  <c r="Z138" i="10"/>
  <c r="T191" i="10"/>
  <c r="X191" i="10" a="1"/>
  <c r="X191" i="10" s="1"/>
  <c r="Y184" i="10"/>
  <c r="T184" i="10"/>
  <c r="X184" i="10"/>
  <c r="T174" i="10"/>
  <c r="X174" i="10"/>
  <c r="N167" i="10"/>
  <c r="T157" i="10"/>
  <c r="X157" i="10" a="1"/>
  <c r="X157" i="10" s="1"/>
  <c r="Y157" i="10" a="1"/>
  <c r="Y157" i="10" s="1"/>
  <c r="Y156" i="10"/>
  <c r="T156" i="10"/>
  <c r="X156" i="10"/>
  <c r="Y134" i="10"/>
  <c r="T134" i="10"/>
  <c r="X134" i="10"/>
  <c r="T133" i="10"/>
  <c r="X133" i="10" a="1"/>
  <c r="X133" i="10" s="1"/>
  <c r="Y133" i="10" a="1"/>
  <c r="Y133" i="10" s="1"/>
  <c r="Y132" i="10"/>
  <c r="T132" i="10"/>
  <c r="X132" i="10"/>
  <c r="Z129" i="10"/>
  <c r="N127" i="10"/>
  <c r="Y116" i="10"/>
  <c r="T116" i="10"/>
  <c r="X116" i="10"/>
  <c r="T115" i="10"/>
  <c r="X115" i="10" a="1"/>
  <c r="X115" i="10" s="1"/>
  <c r="Y115" i="10" a="1"/>
  <c r="Y115" i="10" s="1"/>
  <c r="Y100" i="10"/>
  <c r="T100" i="10"/>
  <c r="X100" i="10"/>
  <c r="T99" i="10"/>
  <c r="X99" i="10" a="1"/>
  <c r="X99" i="10" s="1"/>
  <c r="Y99" i="10" a="1"/>
  <c r="Y99" i="10" s="1"/>
  <c r="N97" i="10"/>
  <c r="Y88" i="10"/>
  <c r="T88" i="10"/>
  <c r="X88" i="10"/>
  <c r="T203" i="10"/>
  <c r="X203" i="10" a="1"/>
  <c r="X203" i="10" s="1"/>
  <c r="T202" i="10"/>
  <c r="X202" i="10"/>
  <c r="Y202" i="10"/>
  <c r="X201" i="10" a="1"/>
  <c r="X201" i="10" s="1"/>
  <c r="T201" i="10"/>
  <c r="N198" i="10"/>
  <c r="Z196" i="10"/>
  <c r="T176" i="10"/>
  <c r="T139" i="10"/>
  <c r="X139" i="10" a="1"/>
  <c r="X139" i="10" s="1"/>
  <c r="T123" i="10"/>
  <c r="X123" i="10" a="1"/>
  <c r="X123" i="10" s="1"/>
  <c r="N183" i="10"/>
  <c r="T173" i="10"/>
  <c r="X173" i="10" a="1"/>
  <c r="X173" i="10" s="1"/>
  <c r="Y173" i="10" a="1"/>
  <c r="Y173" i="10" s="1"/>
  <c r="Y172" i="10"/>
  <c r="T172" i="10"/>
  <c r="X172" i="10"/>
  <c r="Z165" i="10"/>
  <c r="T155" i="10"/>
  <c r="X155" i="10" a="1"/>
  <c r="X155" i="10" s="1"/>
  <c r="T154" i="10"/>
  <c r="X154" i="10"/>
  <c r="Y154" i="10"/>
  <c r="Y150" i="10"/>
  <c r="T150" i="10"/>
  <c r="X150" i="10"/>
  <c r="T149" i="10"/>
  <c r="X149" i="10" a="1"/>
  <c r="X149" i="10" s="1"/>
  <c r="Y149" i="10" a="1"/>
  <c r="Y149" i="10" s="1"/>
  <c r="Y148" i="10"/>
  <c r="T148" i="10"/>
  <c r="X148" i="10"/>
  <c r="Z145" i="10"/>
  <c r="N145" i="10"/>
  <c r="Y191" i="10" a="1"/>
  <c r="Y191" i="10" s="1"/>
  <c r="Y188" i="10"/>
  <c r="T188" i="10"/>
  <c r="X188" i="10"/>
  <c r="Z181" i="10"/>
  <c r="T171" i="10"/>
  <c r="X171" i="10" a="1"/>
  <c r="X171" i="10" s="1"/>
  <c r="T170" i="10"/>
  <c r="X170" i="10"/>
  <c r="Y170" i="10"/>
  <c r="Y169" i="10" a="1"/>
  <c r="Y169" i="10" s="1"/>
  <c r="Z166" i="10"/>
  <c r="N166" i="10"/>
  <c r="Y164" i="10"/>
  <c r="N164" i="10" s="1"/>
  <c r="Z160" i="10"/>
  <c r="T159" i="10"/>
  <c r="X159" i="10" a="1"/>
  <c r="X159" i="10" s="1"/>
  <c r="T147" i="10"/>
  <c r="X147" i="10" a="1"/>
  <c r="X147" i="10" s="1"/>
  <c r="T131" i="10"/>
  <c r="X131" i="10" a="1"/>
  <c r="X131" i="10" s="1"/>
  <c r="N178" i="10"/>
  <c r="T177" i="10"/>
  <c r="X177" i="10" a="1"/>
  <c r="X177" i="10" s="1"/>
  <c r="N119" i="10"/>
  <c r="N103" i="10"/>
  <c r="Y86" i="10"/>
  <c r="T86" i="10"/>
  <c r="X86" i="10"/>
  <c r="Y200" i="10"/>
  <c r="T200" i="10"/>
  <c r="X200" i="10"/>
  <c r="Y195" i="10" a="1"/>
  <c r="Y195" i="10" s="1"/>
  <c r="Z195" i="10" s="1"/>
  <c r="T193" i="10"/>
  <c r="X193" i="10" a="1"/>
  <c r="X193" i="10" s="1"/>
  <c r="T190" i="10"/>
  <c r="X190" i="10"/>
  <c r="Z179" i="10"/>
  <c r="Y204" i="10"/>
  <c r="T204" i="10"/>
  <c r="X204" i="10"/>
  <c r="Y203" i="10" a="1"/>
  <c r="Y203" i="10" s="1"/>
  <c r="Z197" i="10"/>
  <c r="T187" i="10"/>
  <c r="X187" i="10" a="1"/>
  <c r="X187" i="10" s="1"/>
  <c r="T186" i="10"/>
  <c r="X186" i="10"/>
  <c r="Y186" i="10"/>
  <c r="Y185" i="10" a="1"/>
  <c r="Y185" i="10" s="1"/>
  <c r="N185" i="10" s="1"/>
  <c r="Z182" i="10"/>
  <c r="N182" i="10"/>
  <c r="Y180" i="10"/>
  <c r="Z180" i="10" s="1"/>
  <c r="Y177" i="10" a="1"/>
  <c r="Y177" i="10" s="1"/>
  <c r="T175" i="10"/>
  <c r="X175" i="10" a="1"/>
  <c r="X175" i="10" s="1"/>
  <c r="Y174" i="10"/>
  <c r="Y163" i="10" a="1"/>
  <c r="Y163" i="10" s="1"/>
  <c r="N163" i="10" s="1"/>
  <c r="N162" i="10"/>
  <c r="T161" i="10"/>
  <c r="X161" i="10" a="1"/>
  <c r="X161" i="10" s="1"/>
  <c r="T158" i="10"/>
  <c r="X158" i="10"/>
  <c r="Y142" i="10"/>
  <c r="T142" i="10"/>
  <c r="X142" i="10"/>
  <c r="T141" i="10"/>
  <c r="X141" i="10" a="1"/>
  <c r="X141" i="10" s="1"/>
  <c r="Y141" i="10" a="1"/>
  <c r="Y141" i="10" s="1"/>
  <c r="Y140" i="10"/>
  <c r="T140" i="10"/>
  <c r="X140" i="10"/>
  <c r="Y139" i="10" a="1"/>
  <c r="Y139" i="10" s="1"/>
  <c r="N137" i="10"/>
  <c r="Z135" i="10"/>
  <c r="N135" i="10"/>
  <c r="Y126" i="10"/>
  <c r="T126" i="10"/>
  <c r="X126" i="10"/>
  <c r="T125" i="10"/>
  <c r="X125" i="10" a="1"/>
  <c r="X125" i="10" s="1"/>
  <c r="Y125" i="10" a="1"/>
  <c r="Y125" i="10" s="1"/>
  <c r="Y124" i="10"/>
  <c r="T124" i="10"/>
  <c r="X124" i="10"/>
  <c r="Y123" i="10" a="1"/>
  <c r="Y123" i="10" s="1"/>
  <c r="N94" i="10"/>
  <c r="Y144" i="10"/>
  <c r="Z144" i="10" s="1"/>
  <c r="Y136" i="10"/>
  <c r="Z136" i="10" s="1"/>
  <c r="Y128" i="10"/>
  <c r="Z128" i="10" s="1"/>
  <c r="Y120" i="10"/>
  <c r="Z120" i="10" s="1"/>
  <c r="Z111" i="10"/>
  <c r="N111" i="10"/>
  <c r="N104" i="10"/>
  <c r="N102" i="10"/>
  <c r="N68" i="10"/>
  <c r="Y54" i="10"/>
  <c r="T54" i="10"/>
  <c r="X54" i="10"/>
  <c r="N52" i="10"/>
  <c r="Z51" i="10"/>
  <c r="N51" i="10"/>
  <c r="Y146" i="10"/>
  <c r="Z146" i="10" s="1"/>
  <c r="Y138" i="10"/>
  <c r="N138" i="10" s="1"/>
  <c r="Y130" i="10"/>
  <c r="Z130" i="10" s="1"/>
  <c r="Y122" i="10"/>
  <c r="Y108" i="10"/>
  <c r="T108" i="10"/>
  <c r="X108" i="10"/>
  <c r="T107" i="10"/>
  <c r="X107" i="10" a="1"/>
  <c r="X107" i="10" s="1"/>
  <c r="Y107" i="10" a="1"/>
  <c r="Y107" i="10" s="1"/>
  <c r="Z105" i="10"/>
  <c r="N105" i="10"/>
  <c r="Y92" i="10"/>
  <c r="T92" i="10"/>
  <c r="X92" i="10"/>
  <c r="T91" i="10"/>
  <c r="X91" i="10" a="1"/>
  <c r="X91" i="10" s="1"/>
  <c r="Y91" i="10" a="1"/>
  <c r="Y91" i="10" s="1"/>
  <c r="N89" i="10"/>
  <c r="T77" i="10"/>
  <c r="X77" i="10" a="1"/>
  <c r="X77" i="10" s="1"/>
  <c r="Y77" i="10" a="1"/>
  <c r="Y77" i="10" s="1"/>
  <c r="N67" i="10"/>
  <c r="Y60" i="10"/>
  <c r="T60" i="10"/>
  <c r="X60" i="10"/>
  <c r="T59" i="10"/>
  <c r="X59" i="10" a="1"/>
  <c r="X59" i="10" s="1"/>
  <c r="Y59" i="10" a="1"/>
  <c r="Y59" i="10" s="1"/>
  <c r="Y56" i="10"/>
  <c r="T56" i="10"/>
  <c r="X56" i="10"/>
  <c r="Z83" i="10"/>
  <c r="N83" i="10"/>
  <c r="Z75" i="10"/>
  <c r="N75" i="10"/>
  <c r="Y63" i="10" a="1"/>
  <c r="Y63" i="10" s="1"/>
  <c r="T63" i="10"/>
  <c r="X63" i="10" a="1"/>
  <c r="X63" i="10" s="1"/>
  <c r="T45" i="10"/>
  <c r="X45" i="10" a="1"/>
  <c r="X45" i="10" s="1"/>
  <c r="N43" i="10"/>
  <c r="Y40" i="10"/>
  <c r="T40" i="10"/>
  <c r="X40" i="10"/>
  <c r="T39" i="10"/>
  <c r="X39" i="10" a="1"/>
  <c r="X39" i="10" s="1"/>
  <c r="Y39" i="10" a="1"/>
  <c r="Y39" i="10" s="1"/>
  <c r="Y38" i="10"/>
  <c r="T38" i="10"/>
  <c r="X38" i="10"/>
  <c r="N35" i="10"/>
  <c r="T23" i="10"/>
  <c r="X23" i="10" a="1"/>
  <c r="X23" i="10" s="1"/>
  <c r="T22" i="10"/>
  <c r="X22" i="10"/>
  <c r="Y22" i="10"/>
  <c r="N17" i="10"/>
  <c r="Z17" i="10"/>
  <c r="Y118" i="10"/>
  <c r="Z118" i="10" s="1"/>
  <c r="Z117" i="10"/>
  <c r="X114" i="10"/>
  <c r="X113" i="10" a="1"/>
  <c r="X113" i="10" s="1"/>
  <c r="Y110" i="10"/>
  <c r="Z110" i="10" s="1"/>
  <c r="Z109" i="10"/>
  <c r="X106" i="10"/>
  <c r="X105" i="10" a="1"/>
  <c r="X105" i="10" s="1"/>
  <c r="Y102" i="10"/>
  <c r="Z102" i="10" s="1"/>
  <c r="Z101" i="10"/>
  <c r="X98" i="10"/>
  <c r="X97" i="10" a="1"/>
  <c r="X97" i="10" s="1"/>
  <c r="Y94" i="10"/>
  <c r="Z94" i="10" s="1"/>
  <c r="Z93" i="10"/>
  <c r="X90" i="10"/>
  <c r="X87" i="10" a="1"/>
  <c r="X87" i="10" s="1"/>
  <c r="T85" i="10"/>
  <c r="X85" i="10" a="1"/>
  <c r="X85" i="10" s="1"/>
  <c r="X84" i="10"/>
  <c r="X83" i="10" a="1"/>
  <c r="X83" i="10" s="1"/>
  <c r="X80" i="10"/>
  <c r="Y71" i="10" a="1"/>
  <c r="Y71" i="10" s="1"/>
  <c r="N71" i="10" s="1"/>
  <c r="Y68" i="10"/>
  <c r="Z67" i="10"/>
  <c r="Z65" i="10"/>
  <c r="N65" i="10"/>
  <c r="Y64" i="10"/>
  <c r="Y62" i="10"/>
  <c r="T62" i="10"/>
  <c r="X62" i="10"/>
  <c r="X55" i="10" a="1"/>
  <c r="X55" i="10" s="1"/>
  <c r="T53" i="10"/>
  <c r="X53" i="10" a="1"/>
  <c r="X53" i="10" s="1"/>
  <c r="X52" i="10"/>
  <c r="X51" i="10" a="1"/>
  <c r="X51" i="10" s="1"/>
  <c r="X48" i="10"/>
  <c r="T37" i="10"/>
  <c r="X37" i="10" a="1"/>
  <c r="X37" i="10" s="1"/>
  <c r="T31" i="10"/>
  <c r="X31" i="10" a="1"/>
  <c r="X31" i="10" s="1"/>
  <c r="T30" i="10"/>
  <c r="X30" i="10"/>
  <c r="Y30" i="10"/>
  <c r="Y27" i="10" a="1"/>
  <c r="Y27" i="10" s="1"/>
  <c r="T18" i="10"/>
  <c r="X18" i="10"/>
  <c r="Y18" i="10"/>
  <c r="Y15" i="10" a="1"/>
  <c r="Y15" i="10" s="1"/>
  <c r="Y112" i="10"/>
  <c r="Z112" i="10" s="1"/>
  <c r="Y104" i="10"/>
  <c r="Z104" i="10" s="1"/>
  <c r="Y96" i="10"/>
  <c r="Z96" i="10" s="1"/>
  <c r="Y79" i="10" a="1"/>
  <c r="Y79" i="10" s="1"/>
  <c r="Z79" i="10" s="1"/>
  <c r="Y76" i="10"/>
  <c r="Z76" i="10" s="1"/>
  <c r="Y72" i="10"/>
  <c r="Z72" i="10" s="1"/>
  <c r="Y70" i="10"/>
  <c r="T70" i="10"/>
  <c r="X70" i="10"/>
  <c r="Z68" i="10"/>
  <c r="T61" i="10"/>
  <c r="X61" i="10" a="1"/>
  <c r="X61" i="10" s="1"/>
  <c r="Y47" i="10" a="1"/>
  <c r="Y47" i="10" s="1"/>
  <c r="Z47" i="10" s="1"/>
  <c r="Y44" i="10"/>
  <c r="Z44" i="10" s="1"/>
  <c r="Z41" i="10"/>
  <c r="T19" i="10"/>
  <c r="X19" i="10" a="1"/>
  <c r="X19" i="10" s="1"/>
  <c r="Y19" i="10" a="1"/>
  <c r="Y19" i="10" s="1"/>
  <c r="Y114" i="10"/>
  <c r="Z114" i="10" s="1"/>
  <c r="Y106" i="10"/>
  <c r="Z106" i="10" s="1"/>
  <c r="Y98" i="10"/>
  <c r="Z98" i="10" s="1"/>
  <c r="Y90" i="10"/>
  <c r="Z90" i="10" s="1"/>
  <c r="Y87" i="10" a="1"/>
  <c r="Y87" i="10" s="1"/>
  <c r="Z87" i="10" s="1"/>
  <c r="Y84" i="10"/>
  <c r="N84" i="10" s="1"/>
  <c r="Z81" i="10"/>
  <c r="N81" i="10"/>
  <c r="Y80" i="10"/>
  <c r="N80" i="10" s="1"/>
  <c r="Y78" i="10"/>
  <c r="T78" i="10"/>
  <c r="X78" i="10"/>
  <c r="T69" i="10"/>
  <c r="X69" i="10" a="1"/>
  <c r="X69" i="10" s="1"/>
  <c r="Z64" i="10"/>
  <c r="N64" i="10"/>
  <c r="Y55" i="10" a="1"/>
  <c r="Y55" i="10" s="1"/>
  <c r="Z55" i="10" s="1"/>
  <c r="Y52" i="10"/>
  <c r="Z52" i="10" s="1"/>
  <c r="N49" i="10"/>
  <c r="Y48" i="10"/>
  <c r="Z48" i="10" s="1"/>
  <c r="Y46" i="10"/>
  <c r="T46" i="10"/>
  <c r="X46" i="10"/>
  <c r="Y45" i="10" a="1"/>
  <c r="Y45" i="10" s="1"/>
  <c r="Y23" i="10" a="1"/>
  <c r="Y23" i="10" s="1"/>
  <c r="Z12" i="10"/>
  <c r="N12" i="10"/>
  <c r="T7" i="10"/>
  <c r="X7" i="10" a="1"/>
  <c r="X7" i="10" s="1"/>
  <c r="T6" i="10"/>
  <c r="X6" i="10"/>
  <c r="Y6" i="10"/>
  <c r="Y82" i="10"/>
  <c r="Z82" i="10" s="1"/>
  <c r="Y74" i="10"/>
  <c r="Z74" i="10" s="1"/>
  <c r="Y66" i="10"/>
  <c r="Z66" i="10" s="1"/>
  <c r="Y58" i="10"/>
  <c r="Y50" i="10"/>
  <c r="Z50" i="10" s="1"/>
  <c r="Y42" i="10"/>
  <c r="N42" i="10" s="1"/>
  <c r="Y34" i="10"/>
  <c r="Z34" i="10" s="1"/>
  <c r="Z32" i="10"/>
  <c r="N32" i="10"/>
  <c r="Z24" i="10"/>
  <c r="N24" i="10"/>
  <c r="T11" i="10"/>
  <c r="X11" i="10" a="1"/>
  <c r="X11" i="10" s="1"/>
  <c r="T10" i="10"/>
  <c r="X10" i="10"/>
  <c r="Y10" i="10"/>
  <c r="N8" i="10"/>
  <c r="Y36" i="10"/>
  <c r="Z36" i="10" s="1"/>
  <c r="T27" i="10"/>
  <c r="X27" i="10" a="1"/>
  <c r="X27" i="10" s="1"/>
  <c r="T26" i="10"/>
  <c r="X26" i="10"/>
  <c r="Y26" i="10"/>
  <c r="T15" i="10"/>
  <c r="X15" i="10" a="1"/>
  <c r="X15" i="10" s="1"/>
  <c r="T14" i="10"/>
  <c r="X14" i="10"/>
  <c r="Y14" i="10"/>
  <c r="T5" i="10"/>
  <c r="X5" i="10" a="1"/>
  <c r="X5" i="10" s="1"/>
  <c r="Y5" i="10" a="1"/>
  <c r="Y5" i="10" s="1"/>
  <c r="T4" i="10"/>
  <c r="X4" i="10"/>
  <c r="N93" i="9"/>
  <c r="N92" i="9"/>
  <c r="N44" i="9"/>
  <c r="N84" i="9"/>
  <c r="N76" i="9"/>
  <c r="N68" i="9"/>
  <c r="N60" i="9"/>
  <c r="N52" i="9"/>
  <c r="R83" i="9"/>
  <c r="R59" i="9"/>
  <c r="R51" i="9"/>
  <c r="R43" i="9"/>
  <c r="N43" i="9" s="1"/>
  <c r="R53" i="9"/>
  <c r="N53" i="9" s="1"/>
  <c r="R45" i="9"/>
  <c r="R39" i="9"/>
  <c r="R35" i="9"/>
  <c r="N35" i="9" s="1"/>
  <c r="R31" i="9"/>
  <c r="N31" i="9" s="1"/>
  <c r="R27" i="9"/>
  <c r="R23" i="9"/>
  <c r="N23" i="9" s="1"/>
  <c r="R19" i="9"/>
  <c r="N19" i="9" s="1"/>
  <c r="R15" i="9"/>
  <c r="N15" i="9" s="1"/>
  <c r="R11" i="9"/>
  <c r="R7" i="9"/>
  <c r="N7" i="9" s="1"/>
  <c r="R79" i="9"/>
  <c r="N79" i="9" s="1"/>
  <c r="R71" i="9"/>
  <c r="N71" i="9" s="1"/>
  <c r="R63" i="9"/>
  <c r="R55" i="9"/>
  <c r="N55" i="9" s="1"/>
  <c r="R47" i="9"/>
  <c r="N47" i="9" s="1"/>
  <c r="R75" i="9"/>
  <c r="N75" i="9" s="1"/>
  <c r="R67" i="9"/>
  <c r="R77" i="9"/>
  <c r="N77" i="9" s="1"/>
  <c r="R69" i="9"/>
  <c r="N69" i="9" s="1"/>
  <c r="R61" i="9"/>
  <c r="N61" i="9" s="1"/>
  <c r="R81" i="9"/>
  <c r="R73" i="9"/>
  <c r="N73" i="9" s="1"/>
  <c r="R65" i="9"/>
  <c r="N65" i="9" s="1"/>
  <c r="R57" i="9"/>
  <c r="N57" i="9" s="1"/>
  <c r="R49" i="9"/>
  <c r="R41" i="9"/>
  <c r="R37" i="9"/>
  <c r="N37" i="9" s="1"/>
  <c r="R33" i="9"/>
  <c r="N33" i="9" s="1"/>
  <c r="R29" i="9"/>
  <c r="R25" i="9"/>
  <c r="N25" i="9" s="1"/>
  <c r="R21" i="9"/>
  <c r="N21" i="9" s="1"/>
  <c r="R17" i="9"/>
  <c r="N17" i="9" s="1"/>
  <c r="R13" i="9"/>
  <c r="R9" i="9"/>
  <c r="N9" i="9" s="1"/>
  <c r="R5" i="9"/>
  <c r="N5" i="9" s="1"/>
  <c r="S4" i="9"/>
  <c r="Q4" i="9"/>
  <c r="M4" i="9"/>
  <c r="N41" i="9"/>
  <c r="N16" i="9"/>
  <c r="N22" i="9"/>
  <c r="N14" i="9"/>
  <c r="N6" i="9"/>
  <c r="N18" i="9"/>
  <c r="N10" i="9"/>
  <c r="N24" i="9"/>
  <c r="N8" i="9"/>
  <c r="N20" i="9"/>
  <c r="N12" i="9"/>
  <c r="N83" i="9"/>
  <c r="N27" i="9"/>
  <c r="N63" i="9"/>
  <c r="N81" i="9"/>
  <c r="N29" i="9"/>
  <c r="N51" i="9"/>
  <c r="N59" i="9"/>
  <c r="N45" i="9"/>
  <c r="N11" i="9"/>
  <c r="N67" i="9"/>
  <c r="N49" i="9"/>
  <c r="N13" i="9"/>
  <c r="N39" i="9"/>
  <c r="X4" i="9"/>
  <c r="Z42" i="10" l="1"/>
  <c r="N90" i="10"/>
  <c r="Z122" i="10"/>
  <c r="N48" i="10"/>
  <c r="N79" i="10"/>
  <c r="N121" i="10"/>
  <c r="N128" i="10"/>
  <c r="N194" i="10"/>
  <c r="N57" i="10"/>
  <c r="N113" i="10"/>
  <c r="N120" i="10"/>
  <c r="N146" i="10"/>
  <c r="N180" i="10"/>
  <c r="N192" i="10"/>
  <c r="Z192" i="10"/>
  <c r="Z16" i="10"/>
  <c r="N151" i="10"/>
  <c r="Z151" i="10"/>
  <c r="Z13" i="10"/>
  <c r="Z58" i="10"/>
  <c r="N143" i="10"/>
  <c r="Z20" i="10"/>
  <c r="N109" i="10"/>
  <c r="Z25" i="10"/>
  <c r="N153" i="10"/>
  <c r="Z153" i="10"/>
  <c r="N106" i="10"/>
  <c r="N95" i="10"/>
  <c r="N98" i="10"/>
  <c r="N28" i="10"/>
  <c r="N73" i="10"/>
  <c r="N33" i="10"/>
  <c r="N47" i="10"/>
  <c r="N72" i="10"/>
  <c r="Z35" i="10"/>
  <c r="N21" i="10"/>
  <c r="Z49" i="10"/>
  <c r="N18" i="10"/>
  <c r="Z18" i="10"/>
  <c r="N23" i="10"/>
  <c r="Z23" i="10"/>
  <c r="N60" i="10"/>
  <c r="Z60" i="10"/>
  <c r="N36" i="10"/>
  <c r="N158" i="10"/>
  <c r="Z158" i="10"/>
  <c r="N131" i="10"/>
  <c r="Z131" i="10"/>
  <c r="Z159" i="10"/>
  <c r="N159" i="10"/>
  <c r="Z88" i="10"/>
  <c r="N88" i="10"/>
  <c r="N115" i="10"/>
  <c r="Z115" i="10"/>
  <c r="Z71" i="10"/>
  <c r="N37" i="10"/>
  <c r="Z37" i="10"/>
  <c r="N62" i="10"/>
  <c r="Z62" i="10"/>
  <c r="N85" i="10"/>
  <c r="Z85" i="10"/>
  <c r="N44" i="10"/>
  <c r="N66" i="10"/>
  <c r="Z56" i="10"/>
  <c r="N56" i="10"/>
  <c r="N82" i="10"/>
  <c r="N92" i="10"/>
  <c r="Z92" i="10"/>
  <c r="N74" i="10"/>
  <c r="N118" i="10"/>
  <c r="N110" i="10"/>
  <c r="N140" i="10"/>
  <c r="Z140" i="10"/>
  <c r="N141" i="10"/>
  <c r="Z141" i="10"/>
  <c r="N144" i="10"/>
  <c r="Z193" i="10"/>
  <c r="N193" i="10"/>
  <c r="Z177" i="10"/>
  <c r="N177" i="10"/>
  <c r="N170" i="10"/>
  <c r="Z170" i="10"/>
  <c r="Z185" i="10"/>
  <c r="N150" i="10"/>
  <c r="Z150" i="10"/>
  <c r="N154" i="10"/>
  <c r="Z154" i="10"/>
  <c r="N123" i="10"/>
  <c r="Z123" i="10"/>
  <c r="N203" i="10"/>
  <c r="Z203" i="10"/>
  <c r="N100" i="10"/>
  <c r="Z100" i="10"/>
  <c r="N114" i="10"/>
  <c r="N189" i="10"/>
  <c r="Z189" i="10"/>
  <c r="N14" i="10"/>
  <c r="Z14" i="10"/>
  <c r="N10" i="10"/>
  <c r="Z10" i="10"/>
  <c r="N69" i="10"/>
  <c r="Z69" i="10"/>
  <c r="N34" i="10"/>
  <c r="N61" i="10"/>
  <c r="Z61" i="10"/>
  <c r="N39" i="10"/>
  <c r="Z39" i="10"/>
  <c r="N186" i="10"/>
  <c r="Z186" i="10"/>
  <c r="N184" i="10"/>
  <c r="Z184" i="10"/>
  <c r="N31" i="10"/>
  <c r="Z31" i="10"/>
  <c r="N53" i="10"/>
  <c r="Z53" i="10"/>
  <c r="N22" i="10"/>
  <c r="Z22" i="10"/>
  <c r="N40" i="10"/>
  <c r="Z40" i="10"/>
  <c r="N59" i="10"/>
  <c r="Z59" i="10"/>
  <c r="N77" i="10"/>
  <c r="Z77" i="10"/>
  <c r="N108" i="10"/>
  <c r="Z108" i="10"/>
  <c r="N50" i="10"/>
  <c r="N54" i="10"/>
  <c r="Z54" i="10"/>
  <c r="N76" i="10"/>
  <c r="Z84" i="10"/>
  <c r="N124" i="10"/>
  <c r="Z124" i="10"/>
  <c r="N125" i="10"/>
  <c r="Z125" i="10"/>
  <c r="Z161" i="10"/>
  <c r="N161" i="10"/>
  <c r="N187" i="10"/>
  <c r="Z187" i="10"/>
  <c r="N200" i="10"/>
  <c r="Z200" i="10"/>
  <c r="N96" i="10"/>
  <c r="N122" i="10"/>
  <c r="N147" i="10"/>
  <c r="Z147" i="10"/>
  <c r="N169" i="10"/>
  <c r="Z169" i="10"/>
  <c r="N195" i="10"/>
  <c r="N172" i="10"/>
  <c r="Z172" i="10"/>
  <c r="N173" i="10"/>
  <c r="Z173" i="10"/>
  <c r="N112" i="10"/>
  <c r="N87" i="10"/>
  <c r="N116" i="10"/>
  <c r="Z116" i="10"/>
  <c r="N132" i="10"/>
  <c r="Z132" i="10"/>
  <c r="N133" i="10"/>
  <c r="Z133" i="10"/>
  <c r="N136" i="10"/>
  <c r="N174" i="10"/>
  <c r="Z174" i="10"/>
  <c r="N130" i="10"/>
  <c r="N205" i="10"/>
  <c r="Z205" i="10"/>
  <c r="N152" i="10"/>
  <c r="Z152" i="10"/>
  <c r="N168" i="10"/>
  <c r="Z168" i="10"/>
  <c r="N30" i="10"/>
  <c r="Z30" i="10"/>
  <c r="N38" i="10"/>
  <c r="Z38" i="10"/>
  <c r="Z80" i="10"/>
  <c r="N107" i="10"/>
  <c r="Z107" i="10"/>
  <c r="N126" i="10"/>
  <c r="Z126" i="10"/>
  <c r="N176" i="10"/>
  <c r="Z176" i="10"/>
  <c r="N134" i="10"/>
  <c r="Z134" i="10"/>
  <c r="N26" i="10"/>
  <c r="Z26" i="10"/>
  <c r="N6" i="10"/>
  <c r="Z6" i="10"/>
  <c r="N15" i="10"/>
  <c r="Z15" i="10"/>
  <c r="N11" i="10"/>
  <c r="Z11" i="10"/>
  <c r="N78" i="10"/>
  <c r="Z78" i="10"/>
  <c r="N27" i="10"/>
  <c r="Z27" i="10"/>
  <c r="N7" i="10"/>
  <c r="Z7" i="10"/>
  <c r="N46" i="10"/>
  <c r="Z46" i="10"/>
  <c r="N19" i="10"/>
  <c r="Z19" i="10"/>
  <c r="N70" i="10"/>
  <c r="Z70" i="10"/>
  <c r="N45" i="10"/>
  <c r="Z45" i="10"/>
  <c r="N63" i="10"/>
  <c r="Z63" i="10"/>
  <c r="N55" i="10"/>
  <c r="N58" i="10"/>
  <c r="N91" i="10"/>
  <c r="Z91" i="10"/>
  <c r="N142" i="10"/>
  <c r="Z142" i="10"/>
  <c r="Z175" i="10"/>
  <c r="N175" i="10"/>
  <c r="N204" i="10"/>
  <c r="Z204" i="10"/>
  <c r="N190" i="10"/>
  <c r="Z190" i="10"/>
  <c r="N86" i="10"/>
  <c r="Z86" i="10"/>
  <c r="Z163" i="10"/>
  <c r="Z164" i="10"/>
  <c r="N171" i="10"/>
  <c r="Z171" i="10"/>
  <c r="N188" i="10"/>
  <c r="Z188" i="10"/>
  <c r="N148" i="10"/>
  <c r="Z148" i="10"/>
  <c r="N149" i="10"/>
  <c r="Z149" i="10"/>
  <c r="N155" i="10"/>
  <c r="Z155" i="10"/>
  <c r="N139" i="10"/>
  <c r="Z139" i="10"/>
  <c r="N201" i="10"/>
  <c r="Z201" i="10"/>
  <c r="N202" i="10"/>
  <c r="Z202" i="10"/>
  <c r="N99" i="10"/>
  <c r="Z99" i="10"/>
  <c r="N156" i="10"/>
  <c r="Z156" i="10"/>
  <c r="N157" i="10"/>
  <c r="Z157" i="10"/>
  <c r="Z191" i="10"/>
  <c r="N191" i="10"/>
  <c r="N4" i="10"/>
  <c r="Z4" i="10"/>
  <c r="N5" i="10"/>
  <c r="Z5" i="10"/>
  <c r="R4" i="9"/>
  <c r="N4" i="9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<sst xmlns="http://schemas.openxmlformats.org/spreadsheetml/2006/main" count="362" uniqueCount="43">
  <si>
    <t>Thiết bị</t>
  </si>
  <si>
    <t>Ngày lấy mẫu</t>
  </si>
  <si>
    <t>Khí hòa tan trong dầu</t>
  </si>
  <si>
    <t>Lão hóa giấy</t>
  </si>
  <si>
    <t>Tên dầu</t>
  </si>
  <si>
    <r>
      <rPr>
        <b/>
        <sz val="13"/>
        <color theme="1"/>
        <rFont val="Times New Roman"/>
        <family val="1"/>
      </rPr>
      <t>H</t>
    </r>
    <r>
      <rPr>
        <b/>
        <vertAlign val="subscript"/>
        <sz val="13"/>
        <color theme="1"/>
        <rFont val="Times New Roman"/>
        <family val="1"/>
      </rPr>
      <t xml:space="preserve">2  </t>
    </r>
    <r>
      <rPr>
        <b/>
        <sz val="13"/>
        <color theme="1"/>
        <rFont val="Times New Roman"/>
        <family val="1"/>
      </rPr>
      <t>(ppm)</t>
    </r>
  </si>
  <si>
    <r>
      <rPr>
        <b/>
        <sz val="13"/>
        <color theme="1"/>
        <rFont val="Times New Roman"/>
        <family val="1"/>
      </rPr>
      <t>CH</t>
    </r>
    <r>
      <rPr>
        <b/>
        <vertAlign val="subscript"/>
        <sz val="13"/>
        <color theme="1"/>
        <rFont val="Times New Roman"/>
        <family val="1"/>
      </rPr>
      <t xml:space="preserve">4 </t>
    </r>
    <r>
      <rPr>
        <b/>
        <sz val="13"/>
        <color theme="1"/>
        <rFont val="Times New Roman"/>
        <family val="1"/>
      </rPr>
      <t>(ppm)</t>
    </r>
  </si>
  <si>
    <t>CO (ppm)</t>
  </si>
  <si>
    <r>
      <rPr>
        <b/>
        <sz val="13"/>
        <color theme="1"/>
        <rFont val="Times New Roman"/>
        <family val="1"/>
      </rPr>
      <t>CO2 (ppm</t>
    </r>
    <r>
      <rPr>
        <b/>
        <vertAlign val="subscript"/>
        <sz val="13"/>
        <color theme="1"/>
        <rFont val="Times New Roman"/>
        <family val="1"/>
      </rPr>
      <t>)</t>
    </r>
  </si>
  <si>
    <r>
      <rPr>
        <b/>
        <sz val="13"/>
        <color theme="1"/>
        <rFont val="Times New Roman"/>
        <family val="1"/>
      </rPr>
      <t>C</t>
    </r>
    <r>
      <rPr>
        <b/>
        <vertAlign val="subscript"/>
        <sz val="13"/>
        <color theme="1"/>
        <rFont val="Times New Roman"/>
        <family val="1"/>
      </rPr>
      <t>2</t>
    </r>
    <r>
      <rPr>
        <b/>
        <sz val="13"/>
        <color theme="1"/>
        <rFont val="Times New Roman"/>
        <family val="1"/>
      </rPr>
      <t>H</t>
    </r>
    <r>
      <rPr>
        <b/>
        <vertAlign val="subscript"/>
        <sz val="13"/>
        <color theme="1"/>
        <rFont val="Times New Roman"/>
        <family val="1"/>
      </rPr>
      <t>4</t>
    </r>
    <r>
      <rPr>
        <b/>
        <sz val="13"/>
        <color theme="1"/>
        <rFont val="Times New Roman"/>
        <family val="1"/>
      </rPr>
      <t xml:space="preserve"> (ppm)</t>
    </r>
  </si>
  <si>
    <r>
      <rPr>
        <b/>
        <sz val="13"/>
        <color theme="1"/>
        <rFont val="Times New Roman"/>
        <family val="1"/>
      </rPr>
      <t>C</t>
    </r>
    <r>
      <rPr>
        <b/>
        <vertAlign val="subscript"/>
        <sz val="13"/>
        <color theme="1"/>
        <rFont val="Times New Roman"/>
        <family val="1"/>
      </rPr>
      <t>2</t>
    </r>
    <r>
      <rPr>
        <b/>
        <sz val="13"/>
        <color theme="1"/>
        <rFont val="Times New Roman"/>
        <family val="1"/>
      </rPr>
      <t>H</t>
    </r>
    <r>
      <rPr>
        <b/>
        <vertAlign val="subscript"/>
        <sz val="13"/>
        <color theme="1"/>
        <rFont val="Times New Roman"/>
        <family val="1"/>
      </rPr>
      <t>6</t>
    </r>
    <r>
      <rPr>
        <b/>
        <sz val="13"/>
        <color theme="1"/>
        <rFont val="Times New Roman"/>
        <family val="1"/>
      </rPr>
      <t xml:space="preserve"> (ppm)</t>
    </r>
  </si>
  <si>
    <r>
      <rPr>
        <b/>
        <sz val="13"/>
        <color theme="1"/>
        <rFont val="Times New Roman"/>
        <family val="1"/>
      </rPr>
      <t>C</t>
    </r>
    <r>
      <rPr>
        <b/>
        <vertAlign val="subscript"/>
        <sz val="13"/>
        <color theme="1"/>
        <rFont val="Times New Roman"/>
        <family val="1"/>
      </rPr>
      <t>2</t>
    </r>
    <r>
      <rPr>
        <b/>
        <sz val="13"/>
        <color theme="1"/>
        <rFont val="Times New Roman"/>
        <family val="1"/>
      </rPr>
      <t>H</t>
    </r>
    <r>
      <rPr>
        <b/>
        <vertAlign val="subscript"/>
        <sz val="13"/>
        <color theme="1"/>
        <rFont val="Times New Roman"/>
        <family val="1"/>
      </rPr>
      <t xml:space="preserve">2 </t>
    </r>
    <r>
      <rPr>
        <b/>
        <sz val="13"/>
        <color theme="1"/>
        <rFont val="Times New Roman"/>
        <family val="1"/>
      </rPr>
      <t>(ppm)</t>
    </r>
  </si>
  <si>
    <t xml:space="preserve">TKC (ppm) </t>
  </si>
  <si>
    <t>Điểm số</t>
  </si>
  <si>
    <t>O2 (ppm)</t>
  </si>
  <si>
    <t xml:space="preserve">N2 (ppm) </t>
  </si>
  <si>
    <t>Tổng (ppm)</t>
  </si>
  <si>
    <t>Rate (ppm/ date) or TKC/1000</t>
  </si>
  <si>
    <t xml:space="preserve">CO2/ CO </t>
  </si>
  <si>
    <t>Năm sản xuất</t>
  </si>
  <si>
    <t xml:space="preserve">Năm vận hành </t>
  </si>
  <si>
    <t>Furfural (ppm)</t>
  </si>
  <si>
    <t>Methanol (ppm)</t>
  </si>
  <si>
    <t>Điểm số Fural</t>
  </si>
  <si>
    <t>Gemini X</t>
  </si>
  <si>
    <t>%CH4</t>
  </si>
  <si>
    <t>%C2H4</t>
  </si>
  <si>
    <t>%C2H2</t>
  </si>
  <si>
    <t>Dạng SC</t>
  </si>
  <si>
    <t>Điểm SC</t>
  </si>
  <si>
    <t>Tổng Điểm-DGA</t>
  </si>
  <si>
    <t>MBA</t>
  </si>
  <si>
    <t>dạng sự cố Duval</t>
  </si>
  <si>
    <t>Dạng sự cố Duval 2 khi số lần đóng cắt chấm điểm là 0</t>
  </si>
  <si>
    <t>Số lần đóng cắt OLTC</t>
  </si>
  <si>
    <t>Điểm theo khí cháy / số lần đóng cắt</t>
  </si>
  <si>
    <t>Báo cáo khí hòa tan trong dầu</t>
  </si>
  <si>
    <t>Ngăn lộ</t>
  </si>
  <si>
    <r>
      <t>H</t>
    </r>
    <r>
      <rPr>
        <b/>
        <vertAlign val="subscript"/>
        <sz val="13"/>
        <color theme="1"/>
        <rFont val="Times New Roman"/>
        <family val="1"/>
      </rPr>
      <t xml:space="preserve">2  </t>
    </r>
    <r>
      <rPr>
        <b/>
        <sz val="13"/>
        <color theme="1"/>
        <rFont val="Times New Roman"/>
        <family val="1"/>
      </rPr>
      <t>(ppm)</t>
    </r>
  </si>
  <si>
    <r>
      <t>CH</t>
    </r>
    <r>
      <rPr>
        <b/>
        <vertAlign val="subscript"/>
        <sz val="13"/>
        <color theme="1"/>
        <rFont val="Times New Roman"/>
        <family val="1"/>
      </rPr>
      <t xml:space="preserve">4 </t>
    </r>
    <r>
      <rPr>
        <b/>
        <sz val="13"/>
        <color theme="1"/>
        <rFont val="Times New Roman"/>
        <family val="1"/>
      </rPr>
      <t>(ppm)</t>
    </r>
  </si>
  <si>
    <r>
      <t>C</t>
    </r>
    <r>
      <rPr>
        <b/>
        <vertAlign val="subscript"/>
        <sz val="13"/>
        <color theme="1"/>
        <rFont val="Times New Roman"/>
        <family val="1"/>
      </rPr>
      <t>2</t>
    </r>
    <r>
      <rPr>
        <b/>
        <sz val="13"/>
        <color theme="1"/>
        <rFont val="Times New Roman"/>
        <family val="1"/>
      </rPr>
      <t>H</t>
    </r>
    <r>
      <rPr>
        <b/>
        <vertAlign val="subscript"/>
        <sz val="13"/>
        <color theme="1"/>
        <rFont val="Times New Roman"/>
        <family val="1"/>
      </rPr>
      <t>4</t>
    </r>
    <r>
      <rPr>
        <b/>
        <sz val="13"/>
        <color theme="1"/>
        <rFont val="Times New Roman"/>
        <family val="1"/>
      </rPr>
      <t xml:space="preserve"> (ppm)</t>
    </r>
  </si>
  <si>
    <r>
      <t>C</t>
    </r>
    <r>
      <rPr>
        <b/>
        <vertAlign val="subscript"/>
        <sz val="13"/>
        <color theme="1"/>
        <rFont val="Times New Roman"/>
        <family val="1"/>
      </rPr>
      <t>2</t>
    </r>
    <r>
      <rPr>
        <b/>
        <sz val="13"/>
        <color theme="1"/>
        <rFont val="Times New Roman"/>
        <family val="1"/>
      </rPr>
      <t>H</t>
    </r>
    <r>
      <rPr>
        <b/>
        <vertAlign val="subscript"/>
        <sz val="13"/>
        <color theme="1"/>
        <rFont val="Times New Roman"/>
        <family val="1"/>
      </rPr>
      <t>6</t>
    </r>
    <r>
      <rPr>
        <b/>
        <sz val="13"/>
        <color theme="1"/>
        <rFont val="Times New Roman"/>
        <family val="1"/>
      </rPr>
      <t xml:space="preserve"> (ppm)</t>
    </r>
  </si>
  <si>
    <r>
      <t>C</t>
    </r>
    <r>
      <rPr>
        <b/>
        <vertAlign val="subscript"/>
        <sz val="13"/>
        <color theme="1"/>
        <rFont val="Times New Roman"/>
        <family val="1"/>
      </rPr>
      <t>2</t>
    </r>
    <r>
      <rPr>
        <b/>
        <sz val="13"/>
        <color theme="1"/>
        <rFont val="Times New Roman"/>
        <family val="1"/>
      </rPr>
      <t>H</t>
    </r>
    <r>
      <rPr>
        <b/>
        <vertAlign val="subscript"/>
        <sz val="13"/>
        <color theme="1"/>
        <rFont val="Times New Roman"/>
        <family val="1"/>
      </rPr>
      <t xml:space="preserve">2 </t>
    </r>
    <r>
      <rPr>
        <b/>
        <sz val="13"/>
        <color theme="1"/>
        <rFont val="Times New Roman"/>
        <family val="1"/>
      </rPr>
      <t>(ppm)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</si>
</sst>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1010000]d/m/yyyy"/>
    <numFmt numFmtId="165" formatCode="0.000"/>
    <numFmt numFmtId="166" formatCode="0.0"/>
    <numFmt numFmtId="167" formatCode="#,##0.000"/>
  </numFmts>
  <fonts count="17">
    <font>
      <sz val="11"/>
      <color theme="1"/>
      <name val="Arial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name val="Arial"/>
      <family val="2"/>
    </font>
    <font>
      <b/>
      <vertAlign val="subscript"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4"/>
      <color theme="1"/>
      <name val="&quot;Times New Roman&quot;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trike/>
      <sz val="13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3"/>
      <color rgb="FF000000"/>
      <name val="Times New Roman"/>
      <family val="1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2" fontId="5" fillId="3" borderId="0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2" fontId="2" fillId="3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166" fontId="1" fillId="4" borderId="0" xfId="0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2" fontId="2" fillId="3" borderId="0" xfId="0" applyNumberFormat="1" applyFont="1" applyFill="1" applyBorder="1" applyAlignment="1">
      <alignment horizontal="center" vertical="center" wrapText="1"/>
    </xf>
    <xf numFmtId="166" fontId="2" fillId="0" borderId="0" xfId="0" applyNumberFormat="1" applyFont="1" applyBorder="1" applyAlignment="1">
      <alignment horizontal="center" vertical="center"/>
    </xf>
    <xf numFmtId="167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 wrapText="1"/>
    </xf>
    <xf numFmtId="166" fontId="1" fillId="0" borderId="0" xfId="0" applyNumberFormat="1" applyFont="1" applyBorder="1" applyAlignment="1">
      <alignment horizontal="center" vertical="center" wrapText="1"/>
    </xf>
    <xf numFmtId="166" fontId="2" fillId="0" borderId="0" xfId="0" applyNumberFormat="1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1" fontId="6" fillId="0" borderId="0" xfId="0" applyNumberFormat="1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" fillId="0" borderId="0" xfId="0" applyFont="1" applyAlignment="1"/>
    <xf numFmtId="0" fontId="11" fillId="0" borderId="0" xfId="0" applyFont="1" applyAlignment="1"/>
    <xf numFmtId="0" fontId="11" fillId="0" borderId="0" xfId="0" applyFont="1" applyBorder="1" applyAlignment="1"/>
    <xf numFmtId="2" fontId="2" fillId="5" borderId="0" xfId="0" applyNumberFormat="1" applyFont="1" applyFill="1" applyBorder="1" applyAlignment="1">
      <alignment horizontal="center" vertical="center" wrapText="1"/>
    </xf>
    <xf numFmtId="165" fontId="1" fillId="4" borderId="0" xfId="0" applyNumberFormat="1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2" fontId="13" fillId="2" borderId="0" xfId="0" applyNumberFormat="1" applyFont="1" applyFill="1" applyBorder="1" applyAlignment="1">
      <alignment horizontal="center" vertical="center" wrapText="1"/>
    </xf>
    <xf numFmtId="2" fontId="1" fillId="5" borderId="0" xfId="0" applyNumberFormat="1" applyFont="1" applyFill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/>
    <xf numFmtId="16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2" fillId="0" borderId="0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4" fillId="0" borderId="0" xfId="0" applyFont="1" applyAlignment="1">
      <alignment horizontal="left"/>
    </xf>
    <xf numFmtId="0" fontId="15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2"/>
  <sheetViews>
    <sheetView tabSelected="1" zoomScale="85" zoomScaleNormal="85" workbookViewId="0">
      <selection activeCell="A2" sqref="A2:A3"/>
    </sheetView>
  </sheetViews>
  <sheetFormatPr defaultRowHeight="14.25"/>
  <cols>
    <col min="1" max="1" width="31" style="44" customWidth="1"/>
    <col min="2" max="2" width="23.625" style="44" customWidth="1"/>
    <col min="3" max="3" width="18.375" customWidth="1"/>
    <col min="4" max="4" width="15.125" customWidth="1"/>
    <col min="5" max="18" width="12.875" customWidth="1"/>
    <col min="19" max="19" width="17.125" customWidth="1"/>
    <col min="20" max="24" width="14.25" customWidth="1"/>
  </cols>
  <sheetData>
    <row r="1" spans="1:24" ht="54" customHeight="1">
      <c r="A1" s="35" t="s">
        <v>36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4" ht="35.25" customHeight="1">
      <c r="A2" s="36" t="s">
        <v>0</v>
      </c>
      <c r="B2" s="36" t="s">
        <v>37</v>
      </c>
      <c r="C2" s="37" t="s">
        <v>1</v>
      </c>
      <c r="D2" s="36" t="s">
        <v>2</v>
      </c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 t="s">
        <v>3</v>
      </c>
      <c r="U2" s="36"/>
      <c r="V2" s="36"/>
      <c r="W2" s="36"/>
      <c r="X2" s="36"/>
    </row>
    <row r="3" spans="1:24" ht="49.5">
      <c r="A3" s="45"/>
      <c r="B3" s="36"/>
      <c r="C3" s="38"/>
      <c r="D3" s="2" t="s">
        <v>4</v>
      </c>
      <c r="E3" s="2" t="s">
        <v>34</v>
      </c>
      <c r="F3" s="2" t="s">
        <v>5</v>
      </c>
      <c r="G3" s="2" t="s">
        <v>6</v>
      </c>
      <c r="H3" s="2" t="s">
        <v>7</v>
      </c>
      <c r="I3" s="3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4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11" t="s">
        <v>23</v>
      </c>
    </row>
    <row r="4" spans="1:24" s="20" customFormat="1" ht="66.75" customHeight="1">
      <c r="A4" s="42" t="s">
        <v>31</v>
      </c>
      <c r="B4" s="43"/>
      <c r="C4" s="17">
        <v>44311</v>
      </c>
      <c r="D4" s="1" t="s">
        <v>24</v>
      </c>
      <c r="E4" s="10"/>
      <c r="F4" s="18">
        <v>31</v>
      </c>
      <c r="G4" s="18">
        <v>2</v>
      </c>
      <c r="H4" s="18">
        <v>459</v>
      </c>
      <c r="I4" s="5">
        <v>1022</v>
      </c>
      <c r="J4" s="18">
        <v>0</v>
      </c>
      <c r="K4" s="18">
        <v>0</v>
      </c>
      <c r="L4" s="18">
        <v>0</v>
      </c>
      <c r="M4" s="6">
        <f t="shared" ref="M4" si="0">SUM(F4,G4:H4,J4:L4)</f>
        <v>492</v>
      </c>
      <c r="N4" s="7">
        <f t="shared" ref="N4:N35" si="1">0.39*(2*_xlfn.IFS(OR(F4&lt;100,F4=100),3,AND(F4&gt;100,OR(F4&lt;700,F4=700)),2,AND(F4&gt;700,OR(F4&lt;1800,F4=1800)),1,F4&gt;1800,0)+3*_xlfn.IFS(OR(G4&lt;120,G4=120),3,AND(G4&gt;120,OR(G4&lt;400,G4=400)),2,AND(G4&gt;400,OR(G4&lt;1000,G4=1000)),1,G4&gt;1000,0)+5*_xlfn.IFS(OR(L4=1,L4&lt;1),3,AND(L4&gt;1,OR(L4&lt;9,L4=9)),2,AND(L4&gt;9,OR(L4&lt;35,L4=35)),1,L4&gt;35,0)+3*_xlfn.IFS(OR(J4&lt;50,J4=50),3,AND(J4&gt;50,OR(J4&lt;100,J4=100)),2,AND(J4&gt;100,OR(J4&lt;200,J4=200)),1,J4&gt;200,0)+3*_xlfn.IFS(OR(K4&lt;65,K4=65),3,AND(K4&gt;65,OR(K4&lt;100,K4=100)),2,AND(K4&gt;100,OR(K4&lt;150,K4=150)),1,K4&gt;150,0)+1*(_xlfn.IFS(OR(H4&lt;350,H4=350),3,AND(H4&gt;350,OR(H4&lt;570,H4=570)),2,AND(H4&gt;570,OR(H4&lt;1400,H4=1400)),1,H4&gt;1400,0))+1*(_xlfn.IFS(OR(I4&lt;2500,I4=2500),3,AND(I4&gt;2500,OR(I4&lt;4000,I4=4000)),2,AND(I4&gt;4000,OR(I4&lt;10000,I4=10000)),1,I4&gt;10000,0)))/SUM(2,3,5,3,3,1,1) +0.13*_xlfn.IFS(OR(M4&lt;686,M4=686),3,AND(M4&gt;686,OR(M4&lt;1879,M4=1879)),2,AND(M4&gt;1879,OR(M4&lt;4585,M4=4585)),1,M4&gt;4585,0)+0.13*_xlfn.IFS(OR(R4&lt;10,R4=10),3,AND(R4&gt;10,OR(R4&lt;20,R4=20)),2,AND(R4&gt;20,OR(R4&lt;30,R4=30)),1,R4&gt;30,0)+0.35*_xlfn.IFS(OR(U4&lt;10,U4=10),3,AND(U4&gt;10,OR(U4&lt;20,U4=20)),2,AND(U4&gt;20,OR(U4&lt;25,U4=25)),1,U4&gt;25,0)</f>
        <v>2.6283333333333339</v>
      </c>
      <c r="O4" s="19">
        <v>8829</v>
      </c>
      <c r="P4" s="19">
        <v>38019</v>
      </c>
      <c r="Q4" s="8">
        <f t="shared" ref="Q4" si="2">SUM(F4:L4,O4:P4)</f>
        <v>48362</v>
      </c>
      <c r="R4" s="9">
        <f>M4/365</f>
        <v>1.3479452054794521</v>
      </c>
      <c r="S4" s="12">
        <f t="shared" ref="S4" si="3">I4/H4</f>
        <v>2.2265795206971677</v>
      </c>
      <c r="T4" s="1">
        <v>2019</v>
      </c>
      <c r="U4" s="1">
        <v>20</v>
      </c>
      <c r="V4" s="13">
        <v>7.0000000000000001E-3</v>
      </c>
      <c r="W4" s="13">
        <v>8.9999999999999993E-3</v>
      </c>
      <c r="X4" s="7">
        <f t="shared" ref="X4:X35" si="4">_xlfn.IFS(OR(U4&lt;10,U4=10),3,AND(U4&gt;10,OR(U4&lt;20,U4=20)),2,AND(U4&gt;20,OR(U4&lt;25,U4=25)),1,U4&gt;25,0)*0.4+_xlfn.IFS(OR(W4&lt;0.536,W4=0.536),3,AND(W4&gt;0.536,OR(W4&lt;1.528,W4=1.528)),2,AND(W4&gt;1.528,OR(W4&lt;3.75,W4=3.75)),1,W4&gt;3.75,0)*0.2+_xlfn.IFS(OR(V4&lt;0.1,V4=0.1),3,AND(V4&gt;0.1,OR(V4&lt;1,V4=1)),2,AND(V4&gt;1,OR(V4&lt;2.5,V4=2.5)),1,V4&gt;2.5,0)*0.2+0.2*_xlfn.IFS(AND(OR(H4&lt;350,H4=350),OR(I4&lt;2500,I4=2500)),3,OR(OR(AND(H4&gt;350,OR(H4&lt;570,H4=571))),OR(AND(I4&gt;2500,OR(I4&lt;4000,I4=4000)))),2,OR(AND(H4&gt;571,OR(H4&lt;1400,H4=1400)),AND(I4&gt;4000,OR(I4&lt;10000,I4=10000))),1,OR(H4&gt;1400,I4&gt;10000),0)</f>
        <v>2.4</v>
      </c>
    </row>
    <row r="5" spans="1:24" s="20" customFormat="1" ht="66.75" customHeight="1">
      <c r="A5" s="42" t="s">
        <v>31</v>
      </c>
      <c r="B5" s="43"/>
      <c r="C5" s="17">
        <v>44312</v>
      </c>
      <c r="D5" s="1" t="s">
        <v>24</v>
      </c>
      <c r="E5" s="10"/>
      <c r="F5" s="18">
        <v>31</v>
      </c>
      <c r="G5" s="18">
        <v>2</v>
      </c>
      <c r="H5" s="18">
        <v>459</v>
      </c>
      <c r="I5" s="5">
        <v>1022</v>
      </c>
      <c r="J5" s="18">
        <v>0</v>
      </c>
      <c r="K5" s="18">
        <v>0</v>
      </c>
      <c r="L5" s="18">
        <v>0</v>
      </c>
      <c r="M5" s="6">
        <f t="shared" ref="M5:M68" si="5">SUM(F5,G5:H5,J5:L5)</f>
        <v>492</v>
      </c>
      <c r="N5" s="7">
        <f t="shared" si="1"/>
        <v>2.6283333333333339</v>
      </c>
      <c r="O5" s="19">
        <v>8829</v>
      </c>
      <c r="P5" s="19">
        <v>38019</v>
      </c>
      <c r="Q5" s="8">
        <f t="shared" ref="Q5:Q68" si="6">SUM(F5:L5,O5:P5)</f>
        <v>48362</v>
      </c>
      <c r="R5" s="9">
        <f t="shared" ref="R5:R68" si="7">M5/365</f>
        <v>1.3479452054794521</v>
      </c>
      <c r="S5" s="12">
        <f t="shared" ref="S5:S68" si="8">I5/H5</f>
        <v>2.2265795206971677</v>
      </c>
      <c r="T5" s="1">
        <v>2019</v>
      </c>
      <c r="U5" s="1">
        <v>20</v>
      </c>
      <c r="V5" s="13">
        <v>7.0000000000000001E-3</v>
      </c>
      <c r="W5" s="13">
        <v>8.9999999999999993E-3</v>
      </c>
      <c r="X5" s="7">
        <f t="shared" si="4"/>
        <v>2.4</v>
      </c>
    </row>
    <row r="6" spans="1:24" s="20" customFormat="1" ht="66.75" customHeight="1">
      <c r="A6" s="42" t="s">
        <v>31</v>
      </c>
      <c r="B6" s="43"/>
      <c r="C6" s="17">
        <v>44313</v>
      </c>
      <c r="D6" s="1" t="s">
        <v>24</v>
      </c>
      <c r="E6" s="10"/>
      <c r="F6" s="18">
        <v>31</v>
      </c>
      <c r="G6" s="18">
        <v>2</v>
      </c>
      <c r="H6" s="18">
        <v>459</v>
      </c>
      <c r="I6" s="5">
        <v>1022</v>
      </c>
      <c r="J6" s="18">
        <v>0</v>
      </c>
      <c r="K6" s="18">
        <v>0</v>
      </c>
      <c r="L6" s="18">
        <v>0</v>
      </c>
      <c r="M6" s="6">
        <f t="shared" si="5"/>
        <v>492</v>
      </c>
      <c r="N6" s="7">
        <f t="shared" si="1"/>
        <v>2.6283333333333339</v>
      </c>
      <c r="O6" s="19">
        <v>8829</v>
      </c>
      <c r="P6" s="19">
        <v>38019</v>
      </c>
      <c r="Q6" s="8">
        <f t="shared" si="6"/>
        <v>48362</v>
      </c>
      <c r="R6" s="9">
        <f t="shared" si="7"/>
        <v>1.3479452054794521</v>
      </c>
      <c r="S6" s="12">
        <f t="shared" si="8"/>
        <v>2.2265795206971677</v>
      </c>
      <c r="T6" s="1">
        <v>2019</v>
      </c>
      <c r="U6" s="1">
        <v>20</v>
      </c>
      <c r="V6" s="13">
        <v>7.0000000000000001E-3</v>
      </c>
      <c r="W6" s="13">
        <v>8.9999999999999993E-3</v>
      </c>
      <c r="X6" s="7">
        <f t="shared" si="4"/>
        <v>2.4</v>
      </c>
    </row>
    <row r="7" spans="1:24" s="20" customFormat="1" ht="66.75" customHeight="1">
      <c r="A7" s="42" t="s">
        <v>31</v>
      </c>
      <c r="B7" s="43"/>
      <c r="C7" s="17">
        <v>44314</v>
      </c>
      <c r="D7" s="1" t="s">
        <v>24</v>
      </c>
      <c r="E7" s="10"/>
      <c r="F7" s="18">
        <v>31</v>
      </c>
      <c r="G7" s="18">
        <v>2</v>
      </c>
      <c r="H7" s="18">
        <v>459</v>
      </c>
      <c r="I7" s="5">
        <v>1022</v>
      </c>
      <c r="J7" s="18">
        <v>0</v>
      </c>
      <c r="K7" s="18">
        <v>0</v>
      </c>
      <c r="L7" s="18">
        <v>0</v>
      </c>
      <c r="M7" s="6">
        <f t="shared" si="5"/>
        <v>492</v>
      </c>
      <c r="N7" s="7">
        <f t="shared" si="1"/>
        <v>2.6283333333333339</v>
      </c>
      <c r="O7" s="19">
        <v>8829</v>
      </c>
      <c r="P7" s="19">
        <v>38019</v>
      </c>
      <c r="Q7" s="8">
        <f t="shared" si="6"/>
        <v>48362</v>
      </c>
      <c r="R7" s="9">
        <f t="shared" si="7"/>
        <v>1.3479452054794521</v>
      </c>
      <c r="S7" s="12">
        <f t="shared" si="8"/>
        <v>2.2265795206971677</v>
      </c>
      <c r="T7" s="1">
        <v>2019</v>
      </c>
      <c r="U7" s="1">
        <v>20</v>
      </c>
      <c r="V7" s="13">
        <v>7.0000000000000001E-3</v>
      </c>
      <c r="W7" s="13">
        <v>8.9999999999999993E-3</v>
      </c>
      <c r="X7" s="7">
        <f t="shared" si="4"/>
        <v>2.4</v>
      </c>
    </row>
    <row r="8" spans="1:24" s="20" customFormat="1" ht="66.75" customHeight="1">
      <c r="A8" s="42" t="s">
        <v>31</v>
      </c>
      <c r="B8" s="43"/>
      <c r="C8" s="17">
        <v>44315</v>
      </c>
      <c r="D8" s="1" t="s">
        <v>24</v>
      </c>
      <c r="E8" s="10"/>
      <c r="F8" s="18">
        <v>31</v>
      </c>
      <c r="G8" s="18">
        <v>2</v>
      </c>
      <c r="H8" s="18">
        <v>459</v>
      </c>
      <c r="I8" s="5">
        <v>1022</v>
      </c>
      <c r="J8" s="18">
        <v>0</v>
      </c>
      <c r="K8" s="18">
        <v>0</v>
      </c>
      <c r="L8" s="18">
        <v>0</v>
      </c>
      <c r="M8" s="6">
        <f t="shared" si="5"/>
        <v>492</v>
      </c>
      <c r="N8" s="7">
        <f t="shared" si="1"/>
        <v>2.6283333333333339</v>
      </c>
      <c r="O8" s="19">
        <v>8829</v>
      </c>
      <c r="P8" s="19">
        <v>38019</v>
      </c>
      <c r="Q8" s="8">
        <f t="shared" si="6"/>
        <v>48362</v>
      </c>
      <c r="R8" s="9">
        <f t="shared" si="7"/>
        <v>1.3479452054794521</v>
      </c>
      <c r="S8" s="12">
        <f t="shared" si="8"/>
        <v>2.2265795206971677</v>
      </c>
      <c r="T8" s="1">
        <v>2019</v>
      </c>
      <c r="U8" s="1">
        <v>20</v>
      </c>
      <c r="V8" s="13">
        <v>7.0000000000000001E-3</v>
      </c>
      <c r="W8" s="13">
        <v>8.9999999999999993E-3</v>
      </c>
      <c r="X8" s="7">
        <f t="shared" si="4"/>
        <v>2.4</v>
      </c>
    </row>
    <row r="9" spans="1:24" s="20" customFormat="1" ht="66.75" customHeight="1">
      <c r="A9" s="42" t="s">
        <v>31</v>
      </c>
      <c r="B9" s="43"/>
      <c r="C9" s="17">
        <v>44316</v>
      </c>
      <c r="D9" s="1" t="s">
        <v>24</v>
      </c>
      <c r="E9" s="10"/>
      <c r="F9" s="18">
        <v>31</v>
      </c>
      <c r="G9" s="18">
        <v>2</v>
      </c>
      <c r="H9" s="18">
        <v>459</v>
      </c>
      <c r="I9" s="5">
        <v>1022</v>
      </c>
      <c r="J9" s="18">
        <v>0</v>
      </c>
      <c r="K9" s="18">
        <v>0</v>
      </c>
      <c r="L9" s="18">
        <v>0</v>
      </c>
      <c r="M9" s="6">
        <f t="shared" si="5"/>
        <v>492</v>
      </c>
      <c r="N9" s="7">
        <f t="shared" si="1"/>
        <v>2.6283333333333339</v>
      </c>
      <c r="O9" s="19">
        <v>8829</v>
      </c>
      <c r="P9" s="19">
        <v>38019</v>
      </c>
      <c r="Q9" s="8">
        <f t="shared" si="6"/>
        <v>48362</v>
      </c>
      <c r="R9" s="9">
        <f t="shared" si="7"/>
        <v>1.3479452054794521</v>
      </c>
      <c r="S9" s="12">
        <f t="shared" si="8"/>
        <v>2.2265795206971677</v>
      </c>
      <c r="T9" s="1">
        <v>2019</v>
      </c>
      <c r="U9" s="1">
        <v>20</v>
      </c>
      <c r="V9" s="13">
        <v>7.0000000000000001E-3</v>
      </c>
      <c r="W9" s="13">
        <v>8.9999999999999993E-3</v>
      </c>
      <c r="X9" s="7">
        <f t="shared" si="4"/>
        <v>2.4</v>
      </c>
    </row>
    <row r="10" spans="1:24" s="20" customFormat="1" ht="66.75" customHeight="1">
      <c r="A10" s="42" t="s">
        <v>31</v>
      </c>
      <c r="B10" s="43"/>
      <c r="C10" s="17">
        <v>44317</v>
      </c>
      <c r="D10" s="1" t="s">
        <v>24</v>
      </c>
      <c r="E10" s="10"/>
      <c r="F10" s="18">
        <v>31</v>
      </c>
      <c r="G10" s="18">
        <v>2</v>
      </c>
      <c r="H10" s="18">
        <v>459</v>
      </c>
      <c r="I10" s="5">
        <v>1022</v>
      </c>
      <c r="J10" s="18">
        <v>0</v>
      </c>
      <c r="K10" s="18">
        <v>0</v>
      </c>
      <c r="L10" s="18">
        <v>0</v>
      </c>
      <c r="M10" s="6">
        <f t="shared" si="5"/>
        <v>492</v>
      </c>
      <c r="N10" s="7">
        <f t="shared" si="1"/>
        <v>2.6283333333333339</v>
      </c>
      <c r="O10" s="19">
        <v>8829</v>
      </c>
      <c r="P10" s="19">
        <v>38019</v>
      </c>
      <c r="Q10" s="8">
        <f t="shared" si="6"/>
        <v>48362</v>
      </c>
      <c r="R10" s="9">
        <f t="shared" si="7"/>
        <v>1.3479452054794521</v>
      </c>
      <c r="S10" s="12">
        <f t="shared" si="8"/>
        <v>2.2265795206971677</v>
      </c>
      <c r="T10" s="1">
        <v>2019</v>
      </c>
      <c r="U10" s="1">
        <v>20</v>
      </c>
      <c r="V10" s="13">
        <v>7.0000000000000001E-3</v>
      </c>
      <c r="W10" s="13">
        <v>8.9999999999999993E-3</v>
      </c>
      <c r="X10" s="7">
        <f t="shared" si="4"/>
        <v>2.4</v>
      </c>
    </row>
    <row r="11" spans="1:24" s="20" customFormat="1" ht="66.75" customHeight="1">
      <c r="A11" s="42" t="s">
        <v>31</v>
      </c>
      <c r="B11" s="43"/>
      <c r="C11" s="17">
        <v>44318</v>
      </c>
      <c r="D11" s="1" t="s">
        <v>24</v>
      </c>
      <c r="E11" s="10"/>
      <c r="F11" s="18">
        <v>31</v>
      </c>
      <c r="G11" s="18">
        <v>2</v>
      </c>
      <c r="H11" s="18">
        <v>459</v>
      </c>
      <c r="I11" s="5">
        <v>1022</v>
      </c>
      <c r="J11" s="18">
        <v>0</v>
      </c>
      <c r="K11" s="18">
        <v>0</v>
      </c>
      <c r="L11" s="18">
        <v>0</v>
      </c>
      <c r="M11" s="6">
        <f t="shared" si="5"/>
        <v>492</v>
      </c>
      <c r="N11" s="7">
        <f t="shared" si="1"/>
        <v>2.6283333333333339</v>
      </c>
      <c r="O11" s="19">
        <v>8829</v>
      </c>
      <c r="P11" s="19">
        <v>38019</v>
      </c>
      <c r="Q11" s="8">
        <f t="shared" si="6"/>
        <v>48362</v>
      </c>
      <c r="R11" s="9">
        <f t="shared" si="7"/>
        <v>1.3479452054794521</v>
      </c>
      <c r="S11" s="12">
        <f t="shared" si="8"/>
        <v>2.2265795206971677</v>
      </c>
      <c r="T11" s="1">
        <v>2019</v>
      </c>
      <c r="U11" s="1">
        <v>20</v>
      </c>
      <c r="V11" s="13">
        <v>7.0000000000000001E-3</v>
      </c>
      <c r="W11" s="13">
        <v>8.9999999999999993E-3</v>
      </c>
      <c r="X11" s="7">
        <f t="shared" si="4"/>
        <v>2.4</v>
      </c>
    </row>
    <row r="12" spans="1:24" s="20" customFormat="1" ht="66.75" customHeight="1">
      <c r="A12" s="42" t="s">
        <v>31</v>
      </c>
      <c r="B12" s="43"/>
      <c r="C12" s="17">
        <v>44319</v>
      </c>
      <c r="D12" s="1" t="s">
        <v>24</v>
      </c>
      <c r="E12" s="10"/>
      <c r="F12" s="18">
        <v>31</v>
      </c>
      <c r="G12" s="18">
        <v>2</v>
      </c>
      <c r="H12" s="18">
        <v>459</v>
      </c>
      <c r="I12" s="5">
        <v>1022</v>
      </c>
      <c r="J12" s="18">
        <v>0</v>
      </c>
      <c r="K12" s="18">
        <v>0</v>
      </c>
      <c r="L12" s="18">
        <v>0</v>
      </c>
      <c r="M12" s="6">
        <f t="shared" si="5"/>
        <v>492</v>
      </c>
      <c r="N12" s="7">
        <f t="shared" si="1"/>
        <v>2.6283333333333339</v>
      </c>
      <c r="O12" s="19">
        <v>8829</v>
      </c>
      <c r="P12" s="19">
        <v>38019</v>
      </c>
      <c r="Q12" s="8">
        <f t="shared" si="6"/>
        <v>48362</v>
      </c>
      <c r="R12" s="9">
        <f t="shared" si="7"/>
        <v>1.3479452054794521</v>
      </c>
      <c r="S12" s="12">
        <f t="shared" si="8"/>
        <v>2.2265795206971677</v>
      </c>
      <c r="T12" s="1">
        <v>2019</v>
      </c>
      <c r="U12" s="1">
        <v>20</v>
      </c>
      <c r="V12" s="13">
        <v>7.0000000000000001E-3</v>
      </c>
      <c r="W12" s="13">
        <v>8.9999999999999993E-3</v>
      </c>
      <c r="X12" s="7">
        <f t="shared" si="4"/>
        <v>2.4</v>
      </c>
    </row>
    <row r="13" spans="1:24" s="20" customFormat="1" ht="66.75" customHeight="1">
      <c r="A13" s="42" t="s">
        <v>31</v>
      </c>
      <c r="B13" s="43"/>
      <c r="C13" s="17">
        <v>44320</v>
      </c>
      <c r="D13" s="1" t="s">
        <v>24</v>
      </c>
      <c r="E13" s="10"/>
      <c r="F13" s="18">
        <v>31</v>
      </c>
      <c r="G13" s="18">
        <v>2</v>
      </c>
      <c r="H13" s="18">
        <v>459</v>
      </c>
      <c r="I13" s="5">
        <v>1022</v>
      </c>
      <c r="J13" s="18">
        <v>0</v>
      </c>
      <c r="K13" s="18">
        <v>0</v>
      </c>
      <c r="L13" s="18">
        <v>0</v>
      </c>
      <c r="M13" s="6">
        <f t="shared" si="5"/>
        <v>492</v>
      </c>
      <c r="N13" s="7">
        <f t="shared" si="1"/>
        <v>2.6283333333333339</v>
      </c>
      <c r="O13" s="19">
        <v>8829</v>
      </c>
      <c r="P13" s="19">
        <v>38019</v>
      </c>
      <c r="Q13" s="8">
        <f t="shared" si="6"/>
        <v>48362</v>
      </c>
      <c r="R13" s="9">
        <f t="shared" si="7"/>
        <v>1.3479452054794521</v>
      </c>
      <c r="S13" s="12">
        <f t="shared" si="8"/>
        <v>2.2265795206971677</v>
      </c>
      <c r="T13" s="1">
        <v>2019</v>
      </c>
      <c r="U13" s="1">
        <v>20</v>
      </c>
      <c r="V13" s="13">
        <v>7.0000000000000001E-3</v>
      </c>
      <c r="W13" s="13">
        <v>8.9999999999999993E-3</v>
      </c>
      <c r="X13" s="7">
        <f t="shared" si="4"/>
        <v>2.4</v>
      </c>
    </row>
    <row r="14" spans="1:24" s="20" customFormat="1" ht="66.75" customHeight="1">
      <c r="A14" s="42" t="s">
        <v>31</v>
      </c>
      <c r="B14" s="43"/>
      <c r="C14" s="17">
        <v>44321</v>
      </c>
      <c r="D14" s="1" t="s">
        <v>24</v>
      </c>
      <c r="E14" s="10"/>
      <c r="F14" s="18">
        <v>31</v>
      </c>
      <c r="G14" s="18">
        <v>2</v>
      </c>
      <c r="H14" s="18">
        <v>459</v>
      </c>
      <c r="I14" s="5">
        <v>1022</v>
      </c>
      <c r="J14" s="18">
        <v>0</v>
      </c>
      <c r="K14" s="18">
        <v>0</v>
      </c>
      <c r="L14" s="18">
        <v>0</v>
      </c>
      <c r="M14" s="6">
        <f t="shared" si="5"/>
        <v>492</v>
      </c>
      <c r="N14" s="7">
        <f t="shared" si="1"/>
        <v>2.6283333333333339</v>
      </c>
      <c r="O14" s="19">
        <v>8829</v>
      </c>
      <c r="P14" s="19">
        <v>38019</v>
      </c>
      <c r="Q14" s="8">
        <f t="shared" si="6"/>
        <v>48362</v>
      </c>
      <c r="R14" s="9">
        <f t="shared" si="7"/>
        <v>1.3479452054794521</v>
      </c>
      <c r="S14" s="12">
        <f t="shared" si="8"/>
        <v>2.2265795206971677</v>
      </c>
      <c r="T14" s="1">
        <v>2019</v>
      </c>
      <c r="U14" s="1">
        <v>20</v>
      </c>
      <c r="V14" s="13">
        <v>7.0000000000000001E-3</v>
      </c>
      <c r="W14" s="13">
        <v>8.9999999999999993E-3</v>
      </c>
      <c r="X14" s="7">
        <f t="shared" si="4"/>
        <v>2.4</v>
      </c>
    </row>
    <row r="15" spans="1:24" s="20" customFormat="1" ht="66.75" customHeight="1">
      <c r="A15" s="42" t="s">
        <v>31</v>
      </c>
      <c r="B15" s="43"/>
      <c r="C15" s="17">
        <v>44322</v>
      </c>
      <c r="D15" s="1" t="s">
        <v>24</v>
      </c>
      <c r="E15" s="10"/>
      <c r="F15" s="18">
        <v>31</v>
      </c>
      <c r="G15" s="18">
        <v>2</v>
      </c>
      <c r="H15" s="18">
        <v>459</v>
      </c>
      <c r="I15" s="5">
        <v>1022</v>
      </c>
      <c r="J15" s="18">
        <v>0</v>
      </c>
      <c r="K15" s="18">
        <v>0</v>
      </c>
      <c r="L15" s="18">
        <v>0</v>
      </c>
      <c r="M15" s="6">
        <f t="shared" si="5"/>
        <v>492</v>
      </c>
      <c r="N15" s="7">
        <f t="shared" si="1"/>
        <v>2.6283333333333339</v>
      </c>
      <c r="O15" s="19">
        <v>8829</v>
      </c>
      <c r="P15" s="19">
        <v>38019</v>
      </c>
      <c r="Q15" s="8">
        <f t="shared" si="6"/>
        <v>48362</v>
      </c>
      <c r="R15" s="9">
        <f t="shared" si="7"/>
        <v>1.3479452054794521</v>
      </c>
      <c r="S15" s="12">
        <f t="shared" si="8"/>
        <v>2.2265795206971677</v>
      </c>
      <c r="T15" s="1">
        <v>2019</v>
      </c>
      <c r="U15" s="1">
        <v>20</v>
      </c>
      <c r="V15" s="13">
        <v>7.0000000000000001E-3</v>
      </c>
      <c r="W15" s="13">
        <v>8.9999999999999993E-3</v>
      </c>
      <c r="X15" s="7">
        <f t="shared" si="4"/>
        <v>2.4</v>
      </c>
    </row>
    <row r="16" spans="1:24" s="20" customFormat="1" ht="66.75" customHeight="1">
      <c r="A16" s="42" t="s">
        <v>31</v>
      </c>
      <c r="B16" s="43"/>
      <c r="C16" s="17">
        <v>44323</v>
      </c>
      <c r="D16" s="1" t="s">
        <v>24</v>
      </c>
      <c r="E16" s="10"/>
      <c r="F16" s="18">
        <v>31</v>
      </c>
      <c r="G16" s="18">
        <v>2</v>
      </c>
      <c r="H16" s="18">
        <v>459</v>
      </c>
      <c r="I16" s="5">
        <v>1022</v>
      </c>
      <c r="J16" s="18">
        <v>0</v>
      </c>
      <c r="K16" s="18">
        <v>0</v>
      </c>
      <c r="L16" s="18">
        <v>0</v>
      </c>
      <c r="M16" s="6">
        <f t="shared" si="5"/>
        <v>492</v>
      </c>
      <c r="N16" s="7">
        <f t="shared" si="1"/>
        <v>2.6283333333333339</v>
      </c>
      <c r="O16" s="19">
        <v>8829</v>
      </c>
      <c r="P16" s="19">
        <v>38019</v>
      </c>
      <c r="Q16" s="8">
        <f t="shared" si="6"/>
        <v>48362</v>
      </c>
      <c r="R16" s="9">
        <f t="shared" si="7"/>
        <v>1.3479452054794521</v>
      </c>
      <c r="S16" s="12">
        <f t="shared" si="8"/>
        <v>2.2265795206971677</v>
      </c>
      <c r="T16" s="1">
        <v>2019</v>
      </c>
      <c r="U16" s="1">
        <v>20</v>
      </c>
      <c r="V16" s="13">
        <v>7.0000000000000001E-3</v>
      </c>
      <c r="W16" s="13">
        <v>8.9999999999999993E-3</v>
      </c>
      <c r="X16" s="7">
        <f t="shared" si="4"/>
        <v>2.4</v>
      </c>
    </row>
    <row r="17" spans="1:24" s="20" customFormat="1" ht="66.75" customHeight="1">
      <c r="A17" s="42" t="s">
        <v>31</v>
      </c>
      <c r="B17" s="43"/>
      <c r="C17" s="17">
        <v>44324</v>
      </c>
      <c r="D17" s="1" t="s">
        <v>24</v>
      </c>
      <c r="E17" s="10"/>
      <c r="F17" s="18">
        <v>31</v>
      </c>
      <c r="G17" s="18">
        <v>2</v>
      </c>
      <c r="H17" s="18">
        <v>459</v>
      </c>
      <c r="I17" s="5">
        <v>1022</v>
      </c>
      <c r="J17" s="18">
        <v>0</v>
      </c>
      <c r="K17" s="18">
        <v>0</v>
      </c>
      <c r="L17" s="18">
        <v>0</v>
      </c>
      <c r="M17" s="6">
        <f t="shared" si="5"/>
        <v>492</v>
      </c>
      <c r="N17" s="7">
        <f t="shared" si="1"/>
        <v>2.6283333333333339</v>
      </c>
      <c r="O17" s="19">
        <v>8829</v>
      </c>
      <c r="P17" s="19">
        <v>38019</v>
      </c>
      <c r="Q17" s="8">
        <f t="shared" si="6"/>
        <v>48362</v>
      </c>
      <c r="R17" s="9">
        <f t="shared" si="7"/>
        <v>1.3479452054794521</v>
      </c>
      <c r="S17" s="12">
        <f t="shared" si="8"/>
        <v>2.2265795206971677</v>
      </c>
      <c r="T17" s="1">
        <v>2019</v>
      </c>
      <c r="U17" s="1">
        <v>20</v>
      </c>
      <c r="V17" s="13">
        <v>7.0000000000000001E-3</v>
      </c>
      <c r="W17" s="13">
        <v>8.9999999999999993E-3</v>
      </c>
      <c r="X17" s="7">
        <f t="shared" si="4"/>
        <v>2.4</v>
      </c>
    </row>
    <row r="18" spans="1:24" s="20" customFormat="1" ht="66.75" customHeight="1">
      <c r="A18" s="42" t="s">
        <v>31</v>
      </c>
      <c r="B18" s="43"/>
      <c r="C18" s="17">
        <v>44325</v>
      </c>
      <c r="D18" s="1" t="s">
        <v>24</v>
      </c>
      <c r="E18" s="10"/>
      <c r="F18" s="18">
        <v>31</v>
      </c>
      <c r="G18" s="18">
        <v>2</v>
      </c>
      <c r="H18" s="18">
        <v>459</v>
      </c>
      <c r="I18" s="5">
        <v>1022</v>
      </c>
      <c r="J18" s="18">
        <v>0</v>
      </c>
      <c r="K18" s="18">
        <v>0</v>
      </c>
      <c r="L18" s="18">
        <v>0</v>
      </c>
      <c r="M18" s="6">
        <f t="shared" si="5"/>
        <v>492</v>
      </c>
      <c r="N18" s="7">
        <f t="shared" si="1"/>
        <v>2.6283333333333339</v>
      </c>
      <c r="O18" s="19">
        <v>8829</v>
      </c>
      <c r="P18" s="19">
        <v>38019</v>
      </c>
      <c r="Q18" s="8">
        <f t="shared" si="6"/>
        <v>48362</v>
      </c>
      <c r="R18" s="9">
        <f t="shared" si="7"/>
        <v>1.3479452054794521</v>
      </c>
      <c r="S18" s="12">
        <f t="shared" si="8"/>
        <v>2.2265795206971677</v>
      </c>
      <c r="T18" s="1">
        <v>2019</v>
      </c>
      <c r="U18" s="1">
        <v>20</v>
      </c>
      <c r="V18" s="13">
        <v>7.0000000000000001E-3</v>
      </c>
      <c r="W18" s="13">
        <v>8.9999999999999993E-3</v>
      </c>
      <c r="X18" s="7">
        <f t="shared" si="4"/>
        <v>2.4</v>
      </c>
    </row>
    <row r="19" spans="1:24" s="20" customFormat="1" ht="66.75" customHeight="1">
      <c r="A19" s="42" t="s">
        <v>31</v>
      </c>
      <c r="B19" s="43"/>
      <c r="C19" s="17">
        <v>44326</v>
      </c>
      <c r="D19" s="1" t="s">
        <v>24</v>
      </c>
      <c r="E19" s="10"/>
      <c r="F19" s="18">
        <v>31</v>
      </c>
      <c r="G19" s="18">
        <v>2</v>
      </c>
      <c r="H19" s="18">
        <v>459</v>
      </c>
      <c r="I19" s="5">
        <v>1022</v>
      </c>
      <c r="J19" s="18">
        <v>0</v>
      </c>
      <c r="K19" s="18">
        <v>0</v>
      </c>
      <c r="L19" s="18">
        <v>0</v>
      </c>
      <c r="M19" s="6">
        <f t="shared" si="5"/>
        <v>492</v>
      </c>
      <c r="N19" s="7">
        <f t="shared" si="1"/>
        <v>2.6283333333333339</v>
      </c>
      <c r="O19" s="19">
        <v>8829</v>
      </c>
      <c r="P19" s="19">
        <v>38019</v>
      </c>
      <c r="Q19" s="8">
        <f t="shared" si="6"/>
        <v>48362</v>
      </c>
      <c r="R19" s="9">
        <f t="shared" si="7"/>
        <v>1.3479452054794521</v>
      </c>
      <c r="S19" s="12">
        <f t="shared" si="8"/>
        <v>2.2265795206971677</v>
      </c>
      <c r="T19" s="1">
        <v>2019</v>
      </c>
      <c r="U19" s="1">
        <v>20</v>
      </c>
      <c r="V19" s="13">
        <v>7.0000000000000001E-3</v>
      </c>
      <c r="W19" s="13">
        <v>8.9999999999999993E-3</v>
      </c>
      <c r="X19" s="7">
        <f t="shared" si="4"/>
        <v>2.4</v>
      </c>
    </row>
    <row r="20" spans="1:24" s="20" customFormat="1" ht="66.75" customHeight="1">
      <c r="A20" s="42" t="s">
        <v>31</v>
      </c>
      <c r="B20" s="43"/>
      <c r="C20" s="17">
        <v>44327</v>
      </c>
      <c r="D20" s="1" t="s">
        <v>24</v>
      </c>
      <c r="E20" s="10"/>
      <c r="F20" s="18">
        <v>31</v>
      </c>
      <c r="G20" s="18">
        <v>2</v>
      </c>
      <c r="H20" s="18">
        <v>459</v>
      </c>
      <c r="I20" s="5">
        <v>1022</v>
      </c>
      <c r="J20" s="18">
        <v>0</v>
      </c>
      <c r="K20" s="18">
        <v>0</v>
      </c>
      <c r="L20" s="18">
        <v>0</v>
      </c>
      <c r="M20" s="6">
        <f t="shared" si="5"/>
        <v>492</v>
      </c>
      <c r="N20" s="7">
        <f t="shared" si="1"/>
        <v>2.6283333333333339</v>
      </c>
      <c r="O20" s="19">
        <v>8829</v>
      </c>
      <c r="P20" s="19">
        <v>38019</v>
      </c>
      <c r="Q20" s="8">
        <f t="shared" si="6"/>
        <v>48362</v>
      </c>
      <c r="R20" s="9">
        <f t="shared" si="7"/>
        <v>1.3479452054794521</v>
      </c>
      <c r="S20" s="12">
        <f t="shared" si="8"/>
        <v>2.2265795206971677</v>
      </c>
      <c r="T20" s="1">
        <v>2019</v>
      </c>
      <c r="U20" s="1">
        <v>20</v>
      </c>
      <c r="V20" s="13">
        <v>7.0000000000000001E-3</v>
      </c>
      <c r="W20" s="13">
        <v>8.9999999999999993E-3</v>
      </c>
      <c r="X20" s="7">
        <f t="shared" si="4"/>
        <v>2.4</v>
      </c>
    </row>
    <row r="21" spans="1:24" s="20" customFormat="1" ht="66.75" customHeight="1">
      <c r="A21" s="42" t="s">
        <v>31</v>
      </c>
      <c r="B21" s="43"/>
      <c r="C21" s="17">
        <v>44328</v>
      </c>
      <c r="D21" s="1" t="s">
        <v>24</v>
      </c>
      <c r="E21" s="10"/>
      <c r="F21" s="18">
        <v>31</v>
      </c>
      <c r="G21" s="18">
        <v>2</v>
      </c>
      <c r="H21" s="18">
        <v>459</v>
      </c>
      <c r="I21" s="5">
        <v>1022</v>
      </c>
      <c r="J21" s="18">
        <v>0</v>
      </c>
      <c r="K21" s="18">
        <v>0</v>
      </c>
      <c r="L21" s="18">
        <v>0</v>
      </c>
      <c r="M21" s="6">
        <f t="shared" si="5"/>
        <v>492</v>
      </c>
      <c r="N21" s="7">
        <f t="shared" si="1"/>
        <v>2.6283333333333339</v>
      </c>
      <c r="O21" s="19">
        <v>8829</v>
      </c>
      <c r="P21" s="19">
        <v>38019</v>
      </c>
      <c r="Q21" s="8">
        <f t="shared" si="6"/>
        <v>48362</v>
      </c>
      <c r="R21" s="9">
        <f t="shared" si="7"/>
        <v>1.3479452054794521</v>
      </c>
      <c r="S21" s="12">
        <f t="shared" si="8"/>
        <v>2.2265795206971677</v>
      </c>
      <c r="T21" s="1">
        <v>2019</v>
      </c>
      <c r="U21" s="1">
        <v>20</v>
      </c>
      <c r="V21" s="13">
        <v>7.0000000000000001E-3</v>
      </c>
      <c r="W21" s="13">
        <v>8.9999999999999993E-3</v>
      </c>
      <c r="X21" s="7">
        <f t="shared" si="4"/>
        <v>2.4</v>
      </c>
    </row>
    <row r="22" spans="1:24" s="20" customFormat="1" ht="66.75" customHeight="1">
      <c r="A22" s="42" t="s">
        <v>31</v>
      </c>
      <c r="B22" s="43"/>
      <c r="C22" s="17">
        <v>44329</v>
      </c>
      <c r="D22" s="1" t="s">
        <v>24</v>
      </c>
      <c r="E22" s="10"/>
      <c r="F22" s="18">
        <v>31</v>
      </c>
      <c r="G22" s="18">
        <v>2</v>
      </c>
      <c r="H22" s="18">
        <v>459</v>
      </c>
      <c r="I22" s="5">
        <v>1022</v>
      </c>
      <c r="J22" s="18">
        <v>0</v>
      </c>
      <c r="K22" s="18">
        <v>0</v>
      </c>
      <c r="L22" s="18">
        <v>0</v>
      </c>
      <c r="M22" s="6">
        <f t="shared" si="5"/>
        <v>492</v>
      </c>
      <c r="N22" s="7">
        <f t="shared" si="1"/>
        <v>2.6283333333333339</v>
      </c>
      <c r="O22" s="19">
        <v>8829</v>
      </c>
      <c r="P22" s="19">
        <v>38019</v>
      </c>
      <c r="Q22" s="8">
        <f t="shared" si="6"/>
        <v>48362</v>
      </c>
      <c r="R22" s="9">
        <f t="shared" si="7"/>
        <v>1.3479452054794521</v>
      </c>
      <c r="S22" s="12">
        <f t="shared" si="8"/>
        <v>2.2265795206971677</v>
      </c>
      <c r="T22" s="1">
        <v>2019</v>
      </c>
      <c r="U22" s="1">
        <v>20</v>
      </c>
      <c r="V22" s="13">
        <v>7.0000000000000001E-3</v>
      </c>
      <c r="W22" s="13">
        <v>8.9999999999999993E-3</v>
      </c>
      <c r="X22" s="7">
        <f t="shared" si="4"/>
        <v>2.4</v>
      </c>
    </row>
    <row r="23" spans="1:24" s="20" customFormat="1" ht="66.75" customHeight="1">
      <c r="A23" s="42" t="s">
        <v>31</v>
      </c>
      <c r="B23" s="43"/>
      <c r="C23" s="17">
        <v>44330</v>
      </c>
      <c r="D23" s="1" t="s">
        <v>24</v>
      </c>
      <c r="E23" s="10"/>
      <c r="F23" s="18">
        <v>31</v>
      </c>
      <c r="G23" s="18">
        <v>2</v>
      </c>
      <c r="H23" s="18">
        <v>459</v>
      </c>
      <c r="I23" s="5">
        <v>1022</v>
      </c>
      <c r="J23" s="18">
        <v>0</v>
      </c>
      <c r="K23" s="18">
        <v>0</v>
      </c>
      <c r="L23" s="18">
        <v>0</v>
      </c>
      <c r="M23" s="6">
        <f t="shared" si="5"/>
        <v>492</v>
      </c>
      <c r="N23" s="7">
        <f t="shared" si="1"/>
        <v>2.6283333333333339</v>
      </c>
      <c r="O23" s="19">
        <v>8829</v>
      </c>
      <c r="P23" s="19">
        <v>38019</v>
      </c>
      <c r="Q23" s="8">
        <f t="shared" si="6"/>
        <v>48362</v>
      </c>
      <c r="R23" s="9">
        <f t="shared" si="7"/>
        <v>1.3479452054794521</v>
      </c>
      <c r="S23" s="12">
        <f t="shared" si="8"/>
        <v>2.2265795206971677</v>
      </c>
      <c r="T23" s="1">
        <v>2019</v>
      </c>
      <c r="U23" s="1">
        <v>20</v>
      </c>
      <c r="V23" s="13">
        <v>7.0000000000000001E-3</v>
      </c>
      <c r="W23" s="13">
        <v>8.9999999999999993E-3</v>
      </c>
      <c r="X23" s="7">
        <f t="shared" si="4"/>
        <v>2.4</v>
      </c>
    </row>
    <row r="24" spans="1:24" s="20" customFormat="1" ht="66.75" customHeight="1">
      <c r="A24" s="42" t="s">
        <v>31</v>
      </c>
      <c r="B24" s="43"/>
      <c r="C24" s="17">
        <v>44331</v>
      </c>
      <c r="D24" s="1" t="s">
        <v>24</v>
      </c>
      <c r="E24" s="10"/>
      <c r="F24" s="18">
        <v>31</v>
      </c>
      <c r="G24" s="18">
        <v>2</v>
      </c>
      <c r="H24" s="18">
        <v>459</v>
      </c>
      <c r="I24" s="5">
        <v>1022</v>
      </c>
      <c r="J24" s="18">
        <v>0</v>
      </c>
      <c r="K24" s="18">
        <v>0</v>
      </c>
      <c r="L24" s="18">
        <v>0</v>
      </c>
      <c r="M24" s="6">
        <f t="shared" si="5"/>
        <v>492</v>
      </c>
      <c r="N24" s="7">
        <f t="shared" si="1"/>
        <v>2.6283333333333339</v>
      </c>
      <c r="O24" s="19">
        <v>8829</v>
      </c>
      <c r="P24" s="19">
        <v>38019</v>
      </c>
      <c r="Q24" s="8">
        <f t="shared" si="6"/>
        <v>48362</v>
      </c>
      <c r="R24" s="9">
        <f t="shared" si="7"/>
        <v>1.3479452054794521</v>
      </c>
      <c r="S24" s="12">
        <f t="shared" si="8"/>
        <v>2.2265795206971677</v>
      </c>
      <c r="T24" s="1">
        <v>2019</v>
      </c>
      <c r="U24" s="1">
        <v>20</v>
      </c>
      <c r="V24" s="13">
        <v>7.0000000000000001E-3</v>
      </c>
      <c r="W24" s="13">
        <v>8.9999999999999993E-3</v>
      </c>
      <c r="X24" s="7">
        <f t="shared" si="4"/>
        <v>2.4</v>
      </c>
    </row>
    <row r="25" spans="1:24" s="20" customFormat="1" ht="66.75" customHeight="1">
      <c r="A25" s="42" t="s">
        <v>31</v>
      </c>
      <c r="B25" s="43"/>
      <c r="C25" s="17">
        <v>44332</v>
      </c>
      <c r="D25" s="1" t="s">
        <v>24</v>
      </c>
      <c r="E25" s="10"/>
      <c r="F25" s="18">
        <v>31</v>
      </c>
      <c r="G25" s="18">
        <v>2</v>
      </c>
      <c r="H25" s="18">
        <v>459</v>
      </c>
      <c r="I25" s="5">
        <v>1022</v>
      </c>
      <c r="J25" s="18">
        <v>0</v>
      </c>
      <c r="K25" s="18">
        <v>0</v>
      </c>
      <c r="L25" s="18">
        <v>0</v>
      </c>
      <c r="M25" s="6">
        <f t="shared" si="5"/>
        <v>492</v>
      </c>
      <c r="N25" s="7">
        <f t="shared" si="1"/>
        <v>2.6283333333333339</v>
      </c>
      <c r="O25" s="19">
        <v>8829</v>
      </c>
      <c r="P25" s="19">
        <v>38019</v>
      </c>
      <c r="Q25" s="8">
        <f t="shared" si="6"/>
        <v>48362</v>
      </c>
      <c r="R25" s="9">
        <f t="shared" si="7"/>
        <v>1.3479452054794521</v>
      </c>
      <c r="S25" s="12">
        <f t="shared" si="8"/>
        <v>2.2265795206971677</v>
      </c>
      <c r="T25" s="1">
        <v>2019</v>
      </c>
      <c r="U25" s="1">
        <v>20</v>
      </c>
      <c r="V25" s="13">
        <v>7.0000000000000001E-3</v>
      </c>
      <c r="W25" s="13">
        <v>8.9999999999999993E-3</v>
      </c>
      <c r="X25" s="7">
        <f t="shared" si="4"/>
        <v>2.4</v>
      </c>
    </row>
    <row r="26" spans="1:24" s="20" customFormat="1" ht="66.75" customHeight="1">
      <c r="A26" s="42" t="s">
        <v>31</v>
      </c>
      <c r="B26" s="43"/>
      <c r="C26" s="17">
        <v>44333</v>
      </c>
      <c r="D26" s="1" t="s">
        <v>24</v>
      </c>
      <c r="E26" s="10"/>
      <c r="F26" s="18">
        <v>31</v>
      </c>
      <c r="G26" s="18">
        <v>2</v>
      </c>
      <c r="H26" s="18">
        <v>459</v>
      </c>
      <c r="I26" s="5">
        <v>1022</v>
      </c>
      <c r="J26" s="18">
        <v>0</v>
      </c>
      <c r="K26" s="18">
        <v>0</v>
      </c>
      <c r="L26" s="18">
        <v>0</v>
      </c>
      <c r="M26" s="6">
        <f t="shared" si="5"/>
        <v>492</v>
      </c>
      <c r="N26" s="7">
        <f t="shared" si="1"/>
        <v>2.6283333333333339</v>
      </c>
      <c r="O26" s="19">
        <v>8829</v>
      </c>
      <c r="P26" s="19">
        <v>38019</v>
      </c>
      <c r="Q26" s="8">
        <f t="shared" si="6"/>
        <v>48362</v>
      </c>
      <c r="R26" s="9">
        <f t="shared" si="7"/>
        <v>1.3479452054794521</v>
      </c>
      <c r="S26" s="12">
        <f t="shared" si="8"/>
        <v>2.2265795206971677</v>
      </c>
      <c r="T26" s="1">
        <v>2019</v>
      </c>
      <c r="U26" s="1">
        <v>20</v>
      </c>
      <c r="V26" s="13">
        <v>7.0000000000000001E-3</v>
      </c>
      <c r="W26" s="13">
        <v>8.9999999999999993E-3</v>
      </c>
      <c r="X26" s="7">
        <f t="shared" si="4"/>
        <v>2.4</v>
      </c>
    </row>
    <row r="27" spans="1:24" s="20" customFormat="1" ht="66.75" customHeight="1">
      <c r="A27" s="42" t="s">
        <v>31</v>
      </c>
      <c r="B27" s="43"/>
      <c r="C27" s="17">
        <v>44334</v>
      </c>
      <c r="D27" s="1" t="s">
        <v>24</v>
      </c>
      <c r="E27" s="10"/>
      <c r="F27" s="18">
        <v>31</v>
      </c>
      <c r="G27" s="18">
        <v>2</v>
      </c>
      <c r="H27" s="18">
        <v>459</v>
      </c>
      <c r="I27" s="5">
        <v>1022</v>
      </c>
      <c r="J27" s="18">
        <v>0</v>
      </c>
      <c r="K27" s="18">
        <v>0</v>
      </c>
      <c r="L27" s="18">
        <v>0</v>
      </c>
      <c r="M27" s="6">
        <f t="shared" si="5"/>
        <v>492</v>
      </c>
      <c r="N27" s="7">
        <f t="shared" si="1"/>
        <v>2.6283333333333339</v>
      </c>
      <c r="O27" s="19">
        <v>8829</v>
      </c>
      <c r="P27" s="19">
        <v>38019</v>
      </c>
      <c r="Q27" s="8">
        <f t="shared" si="6"/>
        <v>48362</v>
      </c>
      <c r="R27" s="9">
        <f t="shared" si="7"/>
        <v>1.3479452054794521</v>
      </c>
      <c r="S27" s="12">
        <f t="shared" si="8"/>
        <v>2.2265795206971677</v>
      </c>
      <c r="T27" s="1">
        <v>2019</v>
      </c>
      <c r="U27" s="1">
        <v>20</v>
      </c>
      <c r="V27" s="13">
        <v>7.0000000000000001E-3</v>
      </c>
      <c r="W27" s="13">
        <v>8.9999999999999993E-3</v>
      </c>
      <c r="X27" s="7">
        <f t="shared" si="4"/>
        <v>2.4</v>
      </c>
    </row>
    <row r="28" spans="1:24" s="20" customFormat="1" ht="66.75" customHeight="1">
      <c r="A28" s="42" t="s">
        <v>31</v>
      </c>
      <c r="B28" s="43"/>
      <c r="C28" s="17">
        <v>44335</v>
      </c>
      <c r="D28" s="1" t="s">
        <v>24</v>
      </c>
      <c r="E28" s="10"/>
      <c r="F28" s="18">
        <v>31</v>
      </c>
      <c r="G28" s="18">
        <v>2</v>
      </c>
      <c r="H28" s="18">
        <v>459</v>
      </c>
      <c r="I28" s="5">
        <v>1022</v>
      </c>
      <c r="J28" s="18">
        <v>0</v>
      </c>
      <c r="K28" s="18">
        <v>0</v>
      </c>
      <c r="L28" s="18">
        <v>0</v>
      </c>
      <c r="M28" s="6">
        <f t="shared" si="5"/>
        <v>492</v>
      </c>
      <c r="N28" s="7">
        <f t="shared" si="1"/>
        <v>2.6283333333333339</v>
      </c>
      <c r="O28" s="19">
        <v>8829</v>
      </c>
      <c r="P28" s="19">
        <v>38019</v>
      </c>
      <c r="Q28" s="8">
        <f t="shared" si="6"/>
        <v>48362</v>
      </c>
      <c r="R28" s="9">
        <f t="shared" si="7"/>
        <v>1.3479452054794521</v>
      </c>
      <c r="S28" s="12">
        <f t="shared" si="8"/>
        <v>2.2265795206971677</v>
      </c>
      <c r="T28" s="1">
        <v>2019</v>
      </c>
      <c r="U28" s="1">
        <v>20</v>
      </c>
      <c r="V28" s="13">
        <v>7.0000000000000001E-3</v>
      </c>
      <c r="W28" s="13">
        <v>8.9999999999999993E-3</v>
      </c>
      <c r="X28" s="7">
        <f t="shared" si="4"/>
        <v>2.4</v>
      </c>
    </row>
    <row r="29" spans="1:24" s="20" customFormat="1" ht="66.75" customHeight="1">
      <c r="A29" s="42" t="s">
        <v>31</v>
      </c>
      <c r="B29" s="43"/>
      <c r="C29" s="17">
        <v>44336</v>
      </c>
      <c r="D29" s="1" t="s">
        <v>24</v>
      </c>
      <c r="E29" s="10"/>
      <c r="F29" s="18">
        <v>31</v>
      </c>
      <c r="G29" s="18">
        <v>2</v>
      </c>
      <c r="H29" s="18">
        <v>459</v>
      </c>
      <c r="I29" s="5">
        <v>1022</v>
      </c>
      <c r="J29" s="18">
        <v>0</v>
      </c>
      <c r="K29" s="18">
        <v>0</v>
      </c>
      <c r="L29" s="18">
        <v>0</v>
      </c>
      <c r="M29" s="6">
        <f t="shared" si="5"/>
        <v>492</v>
      </c>
      <c r="N29" s="7">
        <f t="shared" si="1"/>
        <v>2.6283333333333339</v>
      </c>
      <c r="O29" s="19">
        <v>8829</v>
      </c>
      <c r="P29" s="19">
        <v>38019</v>
      </c>
      <c r="Q29" s="8">
        <f t="shared" si="6"/>
        <v>48362</v>
      </c>
      <c r="R29" s="9">
        <f t="shared" si="7"/>
        <v>1.3479452054794521</v>
      </c>
      <c r="S29" s="12">
        <f t="shared" si="8"/>
        <v>2.2265795206971677</v>
      </c>
      <c r="T29" s="1">
        <v>2019</v>
      </c>
      <c r="U29" s="1">
        <v>20</v>
      </c>
      <c r="V29" s="13">
        <v>7.0000000000000001E-3</v>
      </c>
      <c r="W29" s="13">
        <v>8.9999999999999993E-3</v>
      </c>
      <c r="X29" s="7">
        <f t="shared" si="4"/>
        <v>2.4</v>
      </c>
    </row>
    <row r="30" spans="1:24" s="20" customFormat="1" ht="66.75" customHeight="1">
      <c r="A30" s="42" t="s">
        <v>31</v>
      </c>
      <c r="B30" s="43"/>
      <c r="C30" s="17">
        <v>44337</v>
      </c>
      <c r="D30" s="1" t="s">
        <v>24</v>
      </c>
      <c r="E30" s="10"/>
      <c r="F30" s="18">
        <v>31</v>
      </c>
      <c r="G30" s="18">
        <v>2</v>
      </c>
      <c r="H30" s="18">
        <v>459</v>
      </c>
      <c r="I30" s="5">
        <v>1022</v>
      </c>
      <c r="J30" s="18">
        <v>0</v>
      </c>
      <c r="K30" s="18">
        <v>0</v>
      </c>
      <c r="L30" s="18">
        <v>0</v>
      </c>
      <c r="M30" s="6">
        <f t="shared" si="5"/>
        <v>492</v>
      </c>
      <c r="N30" s="7">
        <f t="shared" si="1"/>
        <v>2.6283333333333339</v>
      </c>
      <c r="O30" s="19">
        <v>8829</v>
      </c>
      <c r="P30" s="19">
        <v>38019</v>
      </c>
      <c r="Q30" s="8">
        <f t="shared" si="6"/>
        <v>48362</v>
      </c>
      <c r="R30" s="9">
        <f t="shared" si="7"/>
        <v>1.3479452054794521</v>
      </c>
      <c r="S30" s="12">
        <f t="shared" si="8"/>
        <v>2.2265795206971677</v>
      </c>
      <c r="T30" s="1">
        <v>2019</v>
      </c>
      <c r="U30" s="1">
        <v>20</v>
      </c>
      <c r="V30" s="13">
        <v>7.0000000000000001E-3</v>
      </c>
      <c r="W30" s="13">
        <v>8.9999999999999993E-3</v>
      </c>
      <c r="X30" s="7">
        <f t="shared" si="4"/>
        <v>2.4</v>
      </c>
    </row>
    <row r="31" spans="1:24" s="20" customFormat="1" ht="66.75" customHeight="1">
      <c r="A31" s="42" t="s">
        <v>31</v>
      </c>
      <c r="B31" s="43"/>
      <c r="C31" s="17">
        <v>44338</v>
      </c>
      <c r="D31" s="1" t="s">
        <v>24</v>
      </c>
      <c r="E31" s="10"/>
      <c r="F31" s="18">
        <v>31</v>
      </c>
      <c r="G31" s="18">
        <v>2</v>
      </c>
      <c r="H31" s="18">
        <v>459</v>
      </c>
      <c r="I31" s="5">
        <v>1022</v>
      </c>
      <c r="J31" s="18">
        <v>0</v>
      </c>
      <c r="K31" s="18">
        <v>0</v>
      </c>
      <c r="L31" s="18">
        <v>0</v>
      </c>
      <c r="M31" s="6">
        <f t="shared" si="5"/>
        <v>492</v>
      </c>
      <c r="N31" s="7">
        <f t="shared" si="1"/>
        <v>2.6283333333333339</v>
      </c>
      <c r="O31" s="19">
        <v>8829</v>
      </c>
      <c r="P31" s="19">
        <v>38019</v>
      </c>
      <c r="Q31" s="8">
        <f t="shared" si="6"/>
        <v>48362</v>
      </c>
      <c r="R31" s="9">
        <f t="shared" si="7"/>
        <v>1.3479452054794521</v>
      </c>
      <c r="S31" s="12">
        <f t="shared" si="8"/>
        <v>2.2265795206971677</v>
      </c>
      <c r="T31" s="1">
        <v>2019</v>
      </c>
      <c r="U31" s="1">
        <v>20</v>
      </c>
      <c r="V31" s="13">
        <v>7.0000000000000001E-3</v>
      </c>
      <c r="W31" s="13">
        <v>8.9999999999999993E-3</v>
      </c>
      <c r="X31" s="7">
        <f t="shared" si="4"/>
        <v>2.4</v>
      </c>
    </row>
    <row r="32" spans="1:24" s="20" customFormat="1" ht="66.75" customHeight="1">
      <c r="A32" s="42" t="s">
        <v>31</v>
      </c>
      <c r="B32" s="43"/>
      <c r="C32" s="17">
        <v>44339</v>
      </c>
      <c r="D32" s="1" t="s">
        <v>24</v>
      </c>
      <c r="E32" s="10"/>
      <c r="F32" s="18">
        <v>31</v>
      </c>
      <c r="G32" s="18">
        <v>2</v>
      </c>
      <c r="H32" s="18">
        <v>459</v>
      </c>
      <c r="I32" s="5">
        <v>1022</v>
      </c>
      <c r="J32" s="18">
        <v>0</v>
      </c>
      <c r="K32" s="18">
        <v>0</v>
      </c>
      <c r="L32" s="18">
        <v>0</v>
      </c>
      <c r="M32" s="6">
        <f t="shared" si="5"/>
        <v>492</v>
      </c>
      <c r="N32" s="7">
        <f t="shared" si="1"/>
        <v>2.6283333333333339</v>
      </c>
      <c r="O32" s="19">
        <v>8829</v>
      </c>
      <c r="P32" s="19">
        <v>38019</v>
      </c>
      <c r="Q32" s="8">
        <f t="shared" si="6"/>
        <v>48362</v>
      </c>
      <c r="R32" s="9">
        <f t="shared" si="7"/>
        <v>1.3479452054794521</v>
      </c>
      <c r="S32" s="12">
        <f t="shared" si="8"/>
        <v>2.2265795206971677</v>
      </c>
      <c r="T32" s="1">
        <v>2019</v>
      </c>
      <c r="U32" s="1">
        <v>20</v>
      </c>
      <c r="V32" s="13">
        <v>7.0000000000000001E-3</v>
      </c>
      <c r="W32" s="13">
        <v>8.9999999999999993E-3</v>
      </c>
      <c r="X32" s="7">
        <f t="shared" si="4"/>
        <v>2.4</v>
      </c>
    </row>
    <row r="33" spans="1:24" s="20" customFormat="1" ht="66.75" customHeight="1">
      <c r="A33" s="42" t="s">
        <v>31</v>
      </c>
      <c r="B33" s="43"/>
      <c r="C33" s="17">
        <v>44340</v>
      </c>
      <c r="D33" s="1" t="s">
        <v>24</v>
      </c>
      <c r="E33" s="10"/>
      <c r="F33" s="18">
        <v>31</v>
      </c>
      <c r="G33" s="18">
        <v>2</v>
      </c>
      <c r="H33" s="18">
        <v>459</v>
      </c>
      <c r="I33" s="5">
        <v>1022</v>
      </c>
      <c r="J33" s="18">
        <v>0</v>
      </c>
      <c r="K33" s="18">
        <v>0</v>
      </c>
      <c r="L33" s="18">
        <v>0</v>
      </c>
      <c r="M33" s="6">
        <f t="shared" si="5"/>
        <v>492</v>
      </c>
      <c r="N33" s="7">
        <f t="shared" si="1"/>
        <v>2.6283333333333339</v>
      </c>
      <c r="O33" s="19">
        <v>8829</v>
      </c>
      <c r="P33" s="19">
        <v>38019</v>
      </c>
      <c r="Q33" s="8">
        <f t="shared" si="6"/>
        <v>48362</v>
      </c>
      <c r="R33" s="9">
        <f t="shared" si="7"/>
        <v>1.3479452054794521</v>
      </c>
      <c r="S33" s="12">
        <f t="shared" si="8"/>
        <v>2.2265795206971677</v>
      </c>
      <c r="T33" s="1">
        <v>2019</v>
      </c>
      <c r="U33" s="1">
        <v>20</v>
      </c>
      <c r="V33" s="13">
        <v>7.0000000000000001E-3</v>
      </c>
      <c r="W33" s="13">
        <v>8.9999999999999993E-3</v>
      </c>
      <c r="X33" s="7">
        <f t="shared" si="4"/>
        <v>2.4</v>
      </c>
    </row>
    <row r="34" spans="1:24" s="20" customFormat="1" ht="66.75" customHeight="1">
      <c r="A34" s="42" t="s">
        <v>31</v>
      </c>
      <c r="B34" s="43"/>
      <c r="C34" s="17">
        <v>44341</v>
      </c>
      <c r="D34" s="1" t="s">
        <v>24</v>
      </c>
      <c r="E34" s="10"/>
      <c r="F34" s="18">
        <v>31</v>
      </c>
      <c r="G34" s="18">
        <v>2</v>
      </c>
      <c r="H34" s="18">
        <v>459</v>
      </c>
      <c r="I34" s="5">
        <v>1022</v>
      </c>
      <c r="J34" s="18">
        <v>0</v>
      </c>
      <c r="K34" s="18">
        <v>0</v>
      </c>
      <c r="L34" s="18">
        <v>0</v>
      </c>
      <c r="M34" s="6">
        <f t="shared" si="5"/>
        <v>492</v>
      </c>
      <c r="N34" s="7">
        <f t="shared" si="1"/>
        <v>2.6283333333333339</v>
      </c>
      <c r="O34" s="19">
        <v>8829</v>
      </c>
      <c r="P34" s="19">
        <v>38019</v>
      </c>
      <c r="Q34" s="8">
        <f t="shared" si="6"/>
        <v>48362</v>
      </c>
      <c r="R34" s="9">
        <f t="shared" si="7"/>
        <v>1.3479452054794521</v>
      </c>
      <c r="S34" s="12">
        <f t="shared" si="8"/>
        <v>2.2265795206971677</v>
      </c>
      <c r="T34" s="1">
        <v>2019</v>
      </c>
      <c r="U34" s="1">
        <v>20</v>
      </c>
      <c r="V34" s="13">
        <v>7.0000000000000001E-3</v>
      </c>
      <c r="W34" s="13">
        <v>8.9999999999999993E-3</v>
      </c>
      <c r="X34" s="7">
        <f t="shared" si="4"/>
        <v>2.4</v>
      </c>
    </row>
    <row r="35" spans="1:24" s="20" customFormat="1" ht="66.75" customHeight="1">
      <c r="A35" s="42" t="s">
        <v>31</v>
      </c>
      <c r="B35" s="43"/>
      <c r="C35" s="17">
        <v>44342</v>
      </c>
      <c r="D35" s="1" t="s">
        <v>24</v>
      </c>
      <c r="E35" s="10"/>
      <c r="F35" s="18">
        <v>31</v>
      </c>
      <c r="G35" s="18">
        <v>2</v>
      </c>
      <c r="H35" s="18">
        <v>459</v>
      </c>
      <c r="I35" s="5">
        <v>1022</v>
      </c>
      <c r="J35" s="18">
        <v>0</v>
      </c>
      <c r="K35" s="18">
        <v>0</v>
      </c>
      <c r="L35" s="18">
        <v>0</v>
      </c>
      <c r="M35" s="6">
        <f t="shared" si="5"/>
        <v>492</v>
      </c>
      <c r="N35" s="7">
        <f t="shared" si="1"/>
        <v>2.6283333333333339</v>
      </c>
      <c r="O35" s="19">
        <v>8829</v>
      </c>
      <c r="P35" s="19">
        <v>38019</v>
      </c>
      <c r="Q35" s="8">
        <f t="shared" si="6"/>
        <v>48362</v>
      </c>
      <c r="R35" s="9">
        <f t="shared" si="7"/>
        <v>1.3479452054794521</v>
      </c>
      <c r="S35" s="12">
        <f t="shared" si="8"/>
        <v>2.2265795206971677</v>
      </c>
      <c r="T35" s="1">
        <v>2019</v>
      </c>
      <c r="U35" s="1">
        <v>20</v>
      </c>
      <c r="V35" s="13">
        <v>7.0000000000000001E-3</v>
      </c>
      <c r="W35" s="13">
        <v>8.9999999999999993E-3</v>
      </c>
      <c r="X35" s="7">
        <f t="shared" si="4"/>
        <v>2.4</v>
      </c>
    </row>
    <row r="36" spans="1:24" s="20" customFormat="1" ht="66.75" customHeight="1">
      <c r="A36" s="42" t="s">
        <v>31</v>
      </c>
      <c r="B36" s="43"/>
      <c r="C36" s="17">
        <v>44343</v>
      </c>
      <c r="D36" s="1" t="s">
        <v>24</v>
      </c>
      <c r="E36" s="10"/>
      <c r="F36" s="18">
        <v>31</v>
      </c>
      <c r="G36" s="18">
        <v>2</v>
      </c>
      <c r="H36" s="18">
        <v>459</v>
      </c>
      <c r="I36" s="5">
        <v>1022</v>
      </c>
      <c r="J36" s="18">
        <v>0</v>
      </c>
      <c r="K36" s="18">
        <v>0</v>
      </c>
      <c r="L36" s="18">
        <v>0</v>
      </c>
      <c r="M36" s="6">
        <f t="shared" si="5"/>
        <v>492</v>
      </c>
      <c r="N36" s="7">
        <f t="shared" ref="N36:N67" si="9">0.39*(2*_xlfn.IFS(OR(F36&lt;100,F36=100),3,AND(F36&gt;100,OR(F36&lt;700,F36=700)),2,AND(F36&gt;700,OR(F36&lt;1800,F36=1800)),1,F36&gt;1800,0)+3*_xlfn.IFS(OR(G36&lt;120,G36=120),3,AND(G36&gt;120,OR(G36&lt;400,G36=400)),2,AND(G36&gt;400,OR(G36&lt;1000,G36=1000)),1,G36&gt;1000,0)+5*_xlfn.IFS(OR(L36=1,L36&lt;1),3,AND(L36&gt;1,OR(L36&lt;9,L36=9)),2,AND(L36&gt;9,OR(L36&lt;35,L36=35)),1,L36&gt;35,0)+3*_xlfn.IFS(OR(J36&lt;50,J36=50),3,AND(J36&gt;50,OR(J36&lt;100,J36=100)),2,AND(J36&gt;100,OR(J36&lt;200,J36=200)),1,J36&gt;200,0)+3*_xlfn.IFS(OR(K36&lt;65,K36=65),3,AND(K36&gt;65,OR(K36&lt;100,K36=100)),2,AND(K36&gt;100,OR(K36&lt;150,K36=150)),1,K36&gt;150,0)+1*(_xlfn.IFS(OR(H36&lt;350,H36=350),3,AND(H36&gt;350,OR(H36&lt;570,H36=570)),2,AND(H36&gt;570,OR(H36&lt;1400,H36=1400)),1,H36&gt;1400,0))+1*(_xlfn.IFS(OR(I36&lt;2500,I36=2500),3,AND(I36&gt;2500,OR(I36&lt;4000,I36=4000)),2,AND(I36&gt;4000,OR(I36&lt;10000,I36=10000)),1,I36&gt;10000,0)))/SUM(2,3,5,3,3,1,1) +0.13*_xlfn.IFS(OR(M36&lt;686,M36=686),3,AND(M36&gt;686,OR(M36&lt;1879,M36=1879)),2,AND(M36&gt;1879,OR(M36&lt;4585,M36=4585)),1,M36&gt;4585,0)+0.13*_xlfn.IFS(OR(R36&lt;10,R36=10),3,AND(R36&gt;10,OR(R36&lt;20,R36=20)),2,AND(R36&gt;20,OR(R36&lt;30,R36=30)),1,R36&gt;30,0)+0.35*_xlfn.IFS(OR(U36&lt;10,U36=10),3,AND(U36&gt;10,OR(U36&lt;20,U36=20)),2,AND(U36&gt;20,OR(U36&lt;25,U36=25)),1,U36&gt;25,0)</f>
        <v>2.6283333333333339</v>
      </c>
      <c r="O36" s="19">
        <v>8829</v>
      </c>
      <c r="P36" s="19">
        <v>38019</v>
      </c>
      <c r="Q36" s="8">
        <f t="shared" si="6"/>
        <v>48362</v>
      </c>
      <c r="R36" s="9">
        <f t="shared" si="7"/>
        <v>1.3479452054794521</v>
      </c>
      <c r="S36" s="12">
        <f t="shared" si="8"/>
        <v>2.2265795206971677</v>
      </c>
      <c r="T36" s="1">
        <v>2019</v>
      </c>
      <c r="U36" s="1">
        <v>20</v>
      </c>
      <c r="V36" s="13">
        <v>7.0000000000000001E-3</v>
      </c>
      <c r="W36" s="13">
        <v>8.9999999999999993E-3</v>
      </c>
      <c r="X36" s="7">
        <f t="shared" ref="X36:X67" si="10">_xlfn.IFS(OR(U36&lt;10,U36=10),3,AND(U36&gt;10,OR(U36&lt;20,U36=20)),2,AND(U36&gt;20,OR(U36&lt;25,U36=25)),1,U36&gt;25,0)*0.4+_xlfn.IFS(OR(W36&lt;0.536,W36=0.536),3,AND(W36&gt;0.536,OR(W36&lt;1.528,W36=1.528)),2,AND(W36&gt;1.528,OR(W36&lt;3.75,W36=3.75)),1,W36&gt;3.75,0)*0.2+_xlfn.IFS(OR(V36&lt;0.1,V36=0.1),3,AND(V36&gt;0.1,OR(V36&lt;1,V36=1)),2,AND(V36&gt;1,OR(V36&lt;2.5,V36=2.5)),1,V36&gt;2.5,0)*0.2+0.2*_xlfn.IFS(AND(OR(H36&lt;350,H36=350),OR(I36&lt;2500,I36=2500)),3,OR(OR(AND(H36&gt;350,OR(H36&lt;570,H36=571))),OR(AND(I36&gt;2500,OR(I36&lt;4000,I36=4000)))),2,OR(AND(H36&gt;571,OR(H36&lt;1400,H36=1400)),AND(I36&gt;4000,OR(I36&lt;10000,I36=10000))),1,OR(H36&gt;1400,I36&gt;10000),0)</f>
        <v>2.4</v>
      </c>
    </row>
    <row r="37" spans="1:24" s="20" customFormat="1" ht="66.75" customHeight="1">
      <c r="A37" s="42" t="s">
        <v>31</v>
      </c>
      <c r="B37" s="43"/>
      <c r="C37" s="17">
        <v>44344</v>
      </c>
      <c r="D37" s="1" t="s">
        <v>24</v>
      </c>
      <c r="E37" s="10"/>
      <c r="F37" s="18">
        <v>31</v>
      </c>
      <c r="G37" s="18">
        <v>2</v>
      </c>
      <c r="H37" s="18">
        <v>459</v>
      </c>
      <c r="I37" s="5">
        <v>1022</v>
      </c>
      <c r="J37" s="18">
        <v>0</v>
      </c>
      <c r="K37" s="18">
        <v>0</v>
      </c>
      <c r="L37" s="18">
        <v>0</v>
      </c>
      <c r="M37" s="6">
        <f t="shared" si="5"/>
        <v>492</v>
      </c>
      <c r="N37" s="7">
        <f t="shared" si="9"/>
        <v>2.6283333333333339</v>
      </c>
      <c r="O37" s="19">
        <v>8829</v>
      </c>
      <c r="P37" s="19">
        <v>38019</v>
      </c>
      <c r="Q37" s="8">
        <f t="shared" si="6"/>
        <v>48362</v>
      </c>
      <c r="R37" s="9">
        <f t="shared" si="7"/>
        <v>1.3479452054794521</v>
      </c>
      <c r="S37" s="12">
        <f t="shared" si="8"/>
        <v>2.2265795206971677</v>
      </c>
      <c r="T37" s="1">
        <v>2019</v>
      </c>
      <c r="U37" s="1">
        <v>20</v>
      </c>
      <c r="V37" s="13">
        <v>7.0000000000000001E-3</v>
      </c>
      <c r="W37" s="13">
        <v>8.9999999999999993E-3</v>
      </c>
      <c r="X37" s="7">
        <f t="shared" si="10"/>
        <v>2.4</v>
      </c>
    </row>
    <row r="38" spans="1:24" s="20" customFormat="1" ht="66.75" customHeight="1">
      <c r="A38" s="42" t="s">
        <v>31</v>
      </c>
      <c r="B38" s="43"/>
      <c r="C38" s="17">
        <v>44345</v>
      </c>
      <c r="D38" s="1" t="s">
        <v>24</v>
      </c>
      <c r="E38" s="10"/>
      <c r="F38" s="18">
        <v>31</v>
      </c>
      <c r="G38" s="18">
        <v>2</v>
      </c>
      <c r="H38" s="18">
        <v>459</v>
      </c>
      <c r="I38" s="5">
        <v>1022</v>
      </c>
      <c r="J38" s="18">
        <v>0</v>
      </c>
      <c r="K38" s="18">
        <v>0</v>
      </c>
      <c r="L38" s="18">
        <v>0</v>
      </c>
      <c r="M38" s="6">
        <f t="shared" si="5"/>
        <v>492</v>
      </c>
      <c r="N38" s="7">
        <f t="shared" si="9"/>
        <v>2.6283333333333339</v>
      </c>
      <c r="O38" s="19">
        <v>8829</v>
      </c>
      <c r="P38" s="19">
        <v>38019</v>
      </c>
      <c r="Q38" s="8">
        <f t="shared" si="6"/>
        <v>48362</v>
      </c>
      <c r="R38" s="9">
        <f t="shared" si="7"/>
        <v>1.3479452054794521</v>
      </c>
      <c r="S38" s="12">
        <f t="shared" si="8"/>
        <v>2.2265795206971677</v>
      </c>
      <c r="T38" s="1">
        <v>2019</v>
      </c>
      <c r="U38" s="1">
        <v>20</v>
      </c>
      <c r="V38" s="13">
        <v>7.0000000000000001E-3</v>
      </c>
      <c r="W38" s="13">
        <v>8.9999999999999993E-3</v>
      </c>
      <c r="X38" s="7">
        <f t="shared" si="10"/>
        <v>2.4</v>
      </c>
    </row>
    <row r="39" spans="1:24" s="20" customFormat="1" ht="66.75" customHeight="1">
      <c r="A39" s="42" t="s">
        <v>31</v>
      </c>
      <c r="B39" s="43"/>
      <c r="C39" s="17">
        <v>44346</v>
      </c>
      <c r="D39" s="1" t="s">
        <v>24</v>
      </c>
      <c r="E39" s="10"/>
      <c r="F39" s="18">
        <v>31</v>
      </c>
      <c r="G39" s="18">
        <v>2</v>
      </c>
      <c r="H39" s="18">
        <v>459</v>
      </c>
      <c r="I39" s="5">
        <v>1022</v>
      </c>
      <c r="J39" s="18">
        <v>0</v>
      </c>
      <c r="K39" s="18">
        <v>0</v>
      </c>
      <c r="L39" s="18">
        <v>0</v>
      </c>
      <c r="M39" s="6">
        <f t="shared" si="5"/>
        <v>492</v>
      </c>
      <c r="N39" s="7">
        <f t="shared" si="9"/>
        <v>2.6283333333333339</v>
      </c>
      <c r="O39" s="19">
        <v>8829</v>
      </c>
      <c r="P39" s="19">
        <v>38019</v>
      </c>
      <c r="Q39" s="8">
        <f t="shared" si="6"/>
        <v>48362</v>
      </c>
      <c r="R39" s="9">
        <f t="shared" si="7"/>
        <v>1.3479452054794521</v>
      </c>
      <c r="S39" s="12">
        <f t="shared" si="8"/>
        <v>2.2265795206971677</v>
      </c>
      <c r="T39" s="1">
        <v>2019</v>
      </c>
      <c r="U39" s="1">
        <v>20</v>
      </c>
      <c r="V39" s="13">
        <v>7.0000000000000001E-3</v>
      </c>
      <c r="W39" s="13">
        <v>8.9999999999999993E-3</v>
      </c>
      <c r="X39" s="7">
        <f t="shared" si="10"/>
        <v>2.4</v>
      </c>
    </row>
    <row r="40" spans="1:24" s="20" customFormat="1" ht="66.75" customHeight="1">
      <c r="A40" s="42" t="s">
        <v>31</v>
      </c>
      <c r="B40" s="43"/>
      <c r="C40" s="17">
        <v>44347</v>
      </c>
      <c r="D40" s="1" t="s">
        <v>24</v>
      </c>
      <c r="E40" s="10"/>
      <c r="F40" s="18">
        <v>31</v>
      </c>
      <c r="G40" s="18">
        <v>2</v>
      </c>
      <c r="H40" s="18">
        <v>459</v>
      </c>
      <c r="I40" s="5">
        <v>1022</v>
      </c>
      <c r="J40" s="18">
        <v>0</v>
      </c>
      <c r="K40" s="18">
        <v>0</v>
      </c>
      <c r="L40" s="18">
        <v>0</v>
      </c>
      <c r="M40" s="6">
        <f t="shared" si="5"/>
        <v>492</v>
      </c>
      <c r="N40" s="7">
        <f t="shared" si="9"/>
        <v>2.6283333333333339</v>
      </c>
      <c r="O40" s="19">
        <v>8829</v>
      </c>
      <c r="P40" s="19">
        <v>38019</v>
      </c>
      <c r="Q40" s="8">
        <f t="shared" si="6"/>
        <v>48362</v>
      </c>
      <c r="R40" s="9">
        <f t="shared" si="7"/>
        <v>1.3479452054794521</v>
      </c>
      <c r="S40" s="12">
        <f t="shared" si="8"/>
        <v>2.2265795206971677</v>
      </c>
      <c r="T40" s="1">
        <v>2019</v>
      </c>
      <c r="U40" s="1">
        <v>20</v>
      </c>
      <c r="V40" s="13">
        <v>7.0000000000000001E-3</v>
      </c>
      <c r="W40" s="13">
        <v>8.9999999999999993E-3</v>
      </c>
      <c r="X40" s="7">
        <f t="shared" si="10"/>
        <v>2.4</v>
      </c>
    </row>
    <row r="41" spans="1:24" s="20" customFormat="1" ht="66.75" customHeight="1">
      <c r="A41" s="42" t="s">
        <v>31</v>
      </c>
      <c r="B41" s="43"/>
      <c r="C41" s="17">
        <v>44348</v>
      </c>
      <c r="D41" s="1" t="s">
        <v>24</v>
      </c>
      <c r="E41" s="10"/>
      <c r="F41" s="18">
        <v>31</v>
      </c>
      <c r="G41" s="18">
        <v>2</v>
      </c>
      <c r="H41" s="18">
        <v>459</v>
      </c>
      <c r="I41" s="5">
        <v>1022</v>
      </c>
      <c r="J41" s="18">
        <v>0</v>
      </c>
      <c r="K41" s="18">
        <v>0</v>
      </c>
      <c r="L41" s="18">
        <v>0</v>
      </c>
      <c r="M41" s="6">
        <f t="shared" si="5"/>
        <v>492</v>
      </c>
      <c r="N41" s="7">
        <f t="shared" si="9"/>
        <v>2.6283333333333339</v>
      </c>
      <c r="O41" s="19">
        <v>8829</v>
      </c>
      <c r="P41" s="19">
        <v>38019</v>
      </c>
      <c r="Q41" s="8">
        <f t="shared" si="6"/>
        <v>48362</v>
      </c>
      <c r="R41" s="9">
        <f t="shared" si="7"/>
        <v>1.3479452054794521</v>
      </c>
      <c r="S41" s="12">
        <f t="shared" si="8"/>
        <v>2.2265795206971677</v>
      </c>
      <c r="T41" s="1">
        <v>2019</v>
      </c>
      <c r="U41" s="1">
        <v>20</v>
      </c>
      <c r="V41" s="13">
        <v>7.0000000000000001E-3</v>
      </c>
      <c r="W41" s="13">
        <v>8.9999999999999993E-3</v>
      </c>
      <c r="X41" s="7">
        <f t="shared" si="10"/>
        <v>2.4</v>
      </c>
    </row>
    <row r="42" spans="1:24" s="20" customFormat="1" ht="66.75" customHeight="1">
      <c r="A42" s="42" t="s">
        <v>31</v>
      </c>
      <c r="B42" s="43"/>
      <c r="C42" s="17">
        <v>44349</v>
      </c>
      <c r="D42" s="1" t="s">
        <v>24</v>
      </c>
      <c r="E42" s="10"/>
      <c r="F42" s="18">
        <v>31</v>
      </c>
      <c r="G42" s="18">
        <v>2</v>
      </c>
      <c r="H42" s="18">
        <v>459</v>
      </c>
      <c r="I42" s="5">
        <v>1022</v>
      </c>
      <c r="J42" s="18">
        <v>0</v>
      </c>
      <c r="K42" s="18">
        <v>0</v>
      </c>
      <c r="L42" s="18">
        <v>0</v>
      </c>
      <c r="M42" s="6">
        <f t="shared" si="5"/>
        <v>492</v>
      </c>
      <c r="N42" s="7">
        <f t="shared" si="9"/>
        <v>2.6283333333333339</v>
      </c>
      <c r="O42" s="19">
        <v>8829</v>
      </c>
      <c r="P42" s="19">
        <v>38019</v>
      </c>
      <c r="Q42" s="8">
        <f t="shared" si="6"/>
        <v>48362</v>
      </c>
      <c r="R42" s="9">
        <f t="shared" si="7"/>
        <v>1.3479452054794521</v>
      </c>
      <c r="S42" s="12">
        <f t="shared" si="8"/>
        <v>2.2265795206971677</v>
      </c>
      <c r="T42" s="1">
        <v>2019</v>
      </c>
      <c r="U42" s="1">
        <v>20</v>
      </c>
      <c r="V42" s="13">
        <v>7.0000000000000001E-3</v>
      </c>
      <c r="W42" s="13">
        <v>8.9999999999999993E-3</v>
      </c>
      <c r="X42" s="7">
        <f t="shared" si="10"/>
        <v>2.4</v>
      </c>
    </row>
    <row r="43" spans="1:24" s="20" customFormat="1" ht="66.75" customHeight="1">
      <c r="A43" s="42" t="s">
        <v>31</v>
      </c>
      <c r="B43" s="43"/>
      <c r="C43" s="17">
        <v>44350</v>
      </c>
      <c r="D43" s="1" t="s">
        <v>24</v>
      </c>
      <c r="E43" s="10"/>
      <c r="F43" s="18">
        <v>31</v>
      </c>
      <c r="G43" s="18">
        <v>2</v>
      </c>
      <c r="H43" s="18">
        <v>459</v>
      </c>
      <c r="I43" s="5">
        <v>1022</v>
      </c>
      <c r="J43" s="18">
        <v>0</v>
      </c>
      <c r="K43" s="18">
        <v>0</v>
      </c>
      <c r="L43" s="18">
        <v>0</v>
      </c>
      <c r="M43" s="6">
        <f t="shared" si="5"/>
        <v>492</v>
      </c>
      <c r="N43" s="7">
        <f t="shared" si="9"/>
        <v>2.6283333333333339</v>
      </c>
      <c r="O43" s="19">
        <v>8829</v>
      </c>
      <c r="P43" s="19">
        <v>38019</v>
      </c>
      <c r="Q43" s="8">
        <f t="shared" si="6"/>
        <v>48362</v>
      </c>
      <c r="R43" s="9">
        <f t="shared" si="7"/>
        <v>1.3479452054794521</v>
      </c>
      <c r="S43" s="12">
        <f t="shared" si="8"/>
        <v>2.2265795206971677</v>
      </c>
      <c r="T43" s="1">
        <v>2019</v>
      </c>
      <c r="U43" s="1">
        <v>20</v>
      </c>
      <c r="V43" s="13">
        <v>7.0000000000000001E-3</v>
      </c>
      <c r="W43" s="13">
        <v>8.9999999999999993E-3</v>
      </c>
      <c r="X43" s="7">
        <f t="shared" si="10"/>
        <v>2.4</v>
      </c>
    </row>
    <row r="44" spans="1:24" s="20" customFormat="1" ht="66.75" customHeight="1">
      <c r="A44" s="42" t="s">
        <v>31</v>
      </c>
      <c r="B44" s="43"/>
      <c r="C44" s="17">
        <v>44351</v>
      </c>
      <c r="D44" s="1" t="s">
        <v>24</v>
      </c>
      <c r="E44" s="10"/>
      <c r="F44" s="18">
        <v>31</v>
      </c>
      <c r="G44" s="18">
        <v>2</v>
      </c>
      <c r="H44" s="18">
        <v>459</v>
      </c>
      <c r="I44" s="5">
        <v>1022</v>
      </c>
      <c r="J44" s="18">
        <v>0</v>
      </c>
      <c r="K44" s="18">
        <v>0</v>
      </c>
      <c r="L44" s="18">
        <v>0</v>
      </c>
      <c r="M44" s="6">
        <f t="shared" si="5"/>
        <v>492</v>
      </c>
      <c r="N44" s="7">
        <f t="shared" si="9"/>
        <v>2.6283333333333339</v>
      </c>
      <c r="O44" s="19">
        <v>8829</v>
      </c>
      <c r="P44" s="19">
        <v>38019</v>
      </c>
      <c r="Q44" s="8">
        <f t="shared" si="6"/>
        <v>48362</v>
      </c>
      <c r="R44" s="9">
        <f t="shared" si="7"/>
        <v>1.3479452054794521</v>
      </c>
      <c r="S44" s="12">
        <f t="shared" si="8"/>
        <v>2.2265795206971677</v>
      </c>
      <c r="T44" s="1">
        <v>2019</v>
      </c>
      <c r="U44" s="1">
        <v>20</v>
      </c>
      <c r="V44" s="13">
        <v>7.0000000000000001E-3</v>
      </c>
      <c r="W44" s="13">
        <v>8.9999999999999993E-3</v>
      </c>
      <c r="X44" s="7">
        <f t="shared" si="10"/>
        <v>2.4</v>
      </c>
    </row>
    <row r="45" spans="1:24" s="20" customFormat="1" ht="66.75" customHeight="1">
      <c r="A45" s="42" t="s">
        <v>31</v>
      </c>
      <c r="B45" s="43"/>
      <c r="C45" s="17">
        <v>44352</v>
      </c>
      <c r="D45" s="1" t="s">
        <v>24</v>
      </c>
      <c r="E45" s="10"/>
      <c r="F45" s="18">
        <v>31</v>
      </c>
      <c r="G45" s="18">
        <v>2</v>
      </c>
      <c r="H45" s="18">
        <v>459</v>
      </c>
      <c r="I45" s="5">
        <v>1022</v>
      </c>
      <c r="J45" s="18">
        <v>0</v>
      </c>
      <c r="K45" s="18">
        <v>0</v>
      </c>
      <c r="L45" s="18">
        <v>0</v>
      </c>
      <c r="M45" s="6">
        <f t="shared" si="5"/>
        <v>492</v>
      </c>
      <c r="N45" s="7">
        <f t="shared" si="9"/>
        <v>2.6283333333333339</v>
      </c>
      <c r="O45" s="19">
        <v>8829</v>
      </c>
      <c r="P45" s="19">
        <v>38019</v>
      </c>
      <c r="Q45" s="8">
        <f t="shared" si="6"/>
        <v>48362</v>
      </c>
      <c r="R45" s="9">
        <f t="shared" si="7"/>
        <v>1.3479452054794521</v>
      </c>
      <c r="S45" s="12">
        <f t="shared" si="8"/>
        <v>2.2265795206971677</v>
      </c>
      <c r="T45" s="1">
        <v>2019</v>
      </c>
      <c r="U45" s="1">
        <v>20</v>
      </c>
      <c r="V45" s="13">
        <v>7.0000000000000001E-3</v>
      </c>
      <c r="W45" s="13">
        <v>8.9999999999999993E-3</v>
      </c>
      <c r="X45" s="7">
        <f t="shared" si="10"/>
        <v>2.4</v>
      </c>
    </row>
    <row r="46" spans="1:24" s="20" customFormat="1" ht="66.75" customHeight="1">
      <c r="A46" s="42" t="s">
        <v>31</v>
      </c>
      <c r="B46" s="43"/>
      <c r="C46" s="17">
        <v>44353</v>
      </c>
      <c r="D46" s="1" t="s">
        <v>24</v>
      </c>
      <c r="E46" s="10"/>
      <c r="F46" s="18">
        <v>31</v>
      </c>
      <c r="G46" s="18">
        <v>2</v>
      </c>
      <c r="H46" s="18">
        <v>459</v>
      </c>
      <c r="I46" s="5">
        <v>1022</v>
      </c>
      <c r="J46" s="18">
        <v>0</v>
      </c>
      <c r="K46" s="18">
        <v>0</v>
      </c>
      <c r="L46" s="18">
        <v>0</v>
      </c>
      <c r="M46" s="6">
        <f t="shared" si="5"/>
        <v>492</v>
      </c>
      <c r="N46" s="7">
        <f t="shared" si="9"/>
        <v>2.6283333333333339</v>
      </c>
      <c r="O46" s="19">
        <v>8829</v>
      </c>
      <c r="P46" s="19">
        <v>38019</v>
      </c>
      <c r="Q46" s="8">
        <f t="shared" si="6"/>
        <v>48362</v>
      </c>
      <c r="R46" s="9">
        <f t="shared" si="7"/>
        <v>1.3479452054794521</v>
      </c>
      <c r="S46" s="12">
        <f t="shared" si="8"/>
        <v>2.2265795206971677</v>
      </c>
      <c r="T46" s="1">
        <v>2019</v>
      </c>
      <c r="U46" s="1">
        <v>20</v>
      </c>
      <c r="V46" s="13">
        <v>7.0000000000000001E-3</v>
      </c>
      <c r="W46" s="13">
        <v>8.9999999999999993E-3</v>
      </c>
      <c r="X46" s="7">
        <f t="shared" si="10"/>
        <v>2.4</v>
      </c>
    </row>
    <row r="47" spans="1:24" s="20" customFormat="1" ht="66.75" customHeight="1">
      <c r="A47" s="42" t="s">
        <v>31</v>
      </c>
      <c r="B47" s="43"/>
      <c r="C47" s="17">
        <v>44354</v>
      </c>
      <c r="D47" s="1" t="s">
        <v>24</v>
      </c>
      <c r="E47" s="10"/>
      <c r="F47" s="18">
        <v>31</v>
      </c>
      <c r="G47" s="18">
        <v>2</v>
      </c>
      <c r="H47" s="18">
        <v>459</v>
      </c>
      <c r="I47" s="5">
        <v>1022</v>
      </c>
      <c r="J47" s="18">
        <v>0</v>
      </c>
      <c r="K47" s="18">
        <v>0</v>
      </c>
      <c r="L47" s="18">
        <v>0</v>
      </c>
      <c r="M47" s="6">
        <f t="shared" si="5"/>
        <v>492</v>
      </c>
      <c r="N47" s="7">
        <f t="shared" si="9"/>
        <v>2.6283333333333339</v>
      </c>
      <c r="O47" s="19">
        <v>8829</v>
      </c>
      <c r="P47" s="19">
        <v>38019</v>
      </c>
      <c r="Q47" s="8">
        <f t="shared" si="6"/>
        <v>48362</v>
      </c>
      <c r="R47" s="9">
        <f t="shared" si="7"/>
        <v>1.3479452054794521</v>
      </c>
      <c r="S47" s="12">
        <f t="shared" si="8"/>
        <v>2.2265795206971677</v>
      </c>
      <c r="T47" s="1">
        <v>2019</v>
      </c>
      <c r="U47" s="1">
        <v>20</v>
      </c>
      <c r="V47" s="13">
        <v>7.0000000000000001E-3</v>
      </c>
      <c r="W47" s="13">
        <v>8.9999999999999993E-3</v>
      </c>
      <c r="X47" s="7">
        <f t="shared" si="10"/>
        <v>2.4</v>
      </c>
    </row>
    <row r="48" spans="1:24" s="20" customFormat="1" ht="66.75" customHeight="1">
      <c r="A48" s="42" t="s">
        <v>31</v>
      </c>
      <c r="B48" s="43"/>
      <c r="C48" s="17">
        <v>44355</v>
      </c>
      <c r="D48" s="1" t="s">
        <v>24</v>
      </c>
      <c r="E48" s="10"/>
      <c r="F48" s="18">
        <v>31</v>
      </c>
      <c r="G48" s="18">
        <v>2</v>
      </c>
      <c r="H48" s="18">
        <v>459</v>
      </c>
      <c r="I48" s="5">
        <v>1022</v>
      </c>
      <c r="J48" s="18">
        <v>0</v>
      </c>
      <c r="K48" s="18">
        <v>0</v>
      </c>
      <c r="L48" s="18">
        <v>0</v>
      </c>
      <c r="M48" s="6">
        <f t="shared" si="5"/>
        <v>492</v>
      </c>
      <c r="N48" s="7">
        <f t="shared" si="9"/>
        <v>2.6283333333333339</v>
      </c>
      <c r="O48" s="19">
        <v>8829</v>
      </c>
      <c r="P48" s="19">
        <v>38019</v>
      </c>
      <c r="Q48" s="8">
        <f t="shared" si="6"/>
        <v>48362</v>
      </c>
      <c r="R48" s="9">
        <f t="shared" si="7"/>
        <v>1.3479452054794521</v>
      </c>
      <c r="S48" s="12">
        <f t="shared" si="8"/>
        <v>2.2265795206971677</v>
      </c>
      <c r="T48" s="1">
        <v>2019</v>
      </c>
      <c r="U48" s="1">
        <v>20</v>
      </c>
      <c r="V48" s="13">
        <v>7.0000000000000001E-3</v>
      </c>
      <c r="W48" s="13">
        <v>8.9999999999999993E-3</v>
      </c>
      <c r="X48" s="7">
        <f t="shared" si="10"/>
        <v>2.4</v>
      </c>
    </row>
    <row r="49" spans="1:24" s="20" customFormat="1" ht="66.75" customHeight="1">
      <c r="A49" s="42" t="s">
        <v>31</v>
      </c>
      <c r="B49" s="43"/>
      <c r="C49" s="17">
        <v>44356</v>
      </c>
      <c r="D49" s="1" t="s">
        <v>24</v>
      </c>
      <c r="E49" s="10"/>
      <c r="F49" s="18">
        <v>31</v>
      </c>
      <c r="G49" s="18">
        <v>2</v>
      </c>
      <c r="H49" s="18">
        <v>459</v>
      </c>
      <c r="I49" s="5">
        <v>1022</v>
      </c>
      <c r="J49" s="18">
        <v>0</v>
      </c>
      <c r="K49" s="18">
        <v>0</v>
      </c>
      <c r="L49" s="18">
        <v>0</v>
      </c>
      <c r="M49" s="6">
        <f t="shared" si="5"/>
        <v>492</v>
      </c>
      <c r="N49" s="7">
        <f t="shared" si="9"/>
        <v>2.6283333333333339</v>
      </c>
      <c r="O49" s="19">
        <v>8829</v>
      </c>
      <c r="P49" s="19">
        <v>38019</v>
      </c>
      <c r="Q49" s="8">
        <f t="shared" si="6"/>
        <v>48362</v>
      </c>
      <c r="R49" s="9">
        <f t="shared" si="7"/>
        <v>1.3479452054794521</v>
      </c>
      <c r="S49" s="12">
        <f t="shared" si="8"/>
        <v>2.2265795206971677</v>
      </c>
      <c r="T49" s="1">
        <v>2019</v>
      </c>
      <c r="U49" s="1">
        <v>20</v>
      </c>
      <c r="V49" s="13">
        <v>7.0000000000000001E-3</v>
      </c>
      <c r="W49" s="13">
        <v>8.9999999999999993E-3</v>
      </c>
      <c r="X49" s="7">
        <f t="shared" si="10"/>
        <v>2.4</v>
      </c>
    </row>
    <row r="50" spans="1:24" s="20" customFormat="1" ht="66.75" customHeight="1">
      <c r="A50" s="42" t="s">
        <v>31</v>
      </c>
      <c r="B50" s="43"/>
      <c r="C50" s="17">
        <v>44357</v>
      </c>
      <c r="D50" s="1" t="s">
        <v>24</v>
      </c>
      <c r="E50" s="10"/>
      <c r="F50" s="18">
        <v>31</v>
      </c>
      <c r="G50" s="18">
        <v>2</v>
      </c>
      <c r="H50" s="18">
        <v>459</v>
      </c>
      <c r="I50" s="5">
        <v>1022</v>
      </c>
      <c r="J50" s="18">
        <v>0</v>
      </c>
      <c r="K50" s="18">
        <v>0</v>
      </c>
      <c r="L50" s="18">
        <v>0</v>
      </c>
      <c r="M50" s="6">
        <f t="shared" si="5"/>
        <v>492</v>
      </c>
      <c r="N50" s="7">
        <f t="shared" si="9"/>
        <v>2.6283333333333339</v>
      </c>
      <c r="O50" s="19">
        <v>8829</v>
      </c>
      <c r="P50" s="19">
        <v>38019</v>
      </c>
      <c r="Q50" s="8">
        <f t="shared" si="6"/>
        <v>48362</v>
      </c>
      <c r="R50" s="9">
        <f t="shared" si="7"/>
        <v>1.3479452054794521</v>
      </c>
      <c r="S50" s="12">
        <f t="shared" si="8"/>
        <v>2.2265795206971677</v>
      </c>
      <c r="T50" s="1">
        <v>2019</v>
      </c>
      <c r="U50" s="1">
        <v>20</v>
      </c>
      <c r="V50" s="13">
        <v>7.0000000000000001E-3</v>
      </c>
      <c r="W50" s="13">
        <v>8.9999999999999993E-3</v>
      </c>
      <c r="X50" s="7">
        <f t="shared" si="10"/>
        <v>2.4</v>
      </c>
    </row>
    <row r="51" spans="1:24" s="20" customFormat="1" ht="66.75" customHeight="1">
      <c r="A51" s="42" t="s">
        <v>31</v>
      </c>
      <c r="B51" s="43"/>
      <c r="C51" s="17">
        <v>44358</v>
      </c>
      <c r="D51" s="1" t="s">
        <v>24</v>
      </c>
      <c r="E51" s="10"/>
      <c r="F51" s="18">
        <v>31</v>
      </c>
      <c r="G51" s="18">
        <v>2</v>
      </c>
      <c r="H51" s="18">
        <v>459</v>
      </c>
      <c r="I51" s="5">
        <v>1022</v>
      </c>
      <c r="J51" s="18">
        <v>0</v>
      </c>
      <c r="K51" s="18">
        <v>0</v>
      </c>
      <c r="L51" s="18">
        <v>0</v>
      </c>
      <c r="M51" s="6">
        <f t="shared" si="5"/>
        <v>492</v>
      </c>
      <c r="N51" s="7">
        <f t="shared" si="9"/>
        <v>2.6283333333333339</v>
      </c>
      <c r="O51" s="19">
        <v>8829</v>
      </c>
      <c r="P51" s="19">
        <v>38019</v>
      </c>
      <c r="Q51" s="8">
        <f t="shared" si="6"/>
        <v>48362</v>
      </c>
      <c r="R51" s="9">
        <f t="shared" si="7"/>
        <v>1.3479452054794521</v>
      </c>
      <c r="S51" s="12">
        <f t="shared" si="8"/>
        <v>2.2265795206971677</v>
      </c>
      <c r="T51" s="1">
        <v>2019</v>
      </c>
      <c r="U51" s="1">
        <v>20</v>
      </c>
      <c r="V51" s="13">
        <v>7.0000000000000001E-3</v>
      </c>
      <c r="W51" s="13">
        <v>8.9999999999999993E-3</v>
      </c>
      <c r="X51" s="7">
        <f t="shared" si="10"/>
        <v>2.4</v>
      </c>
    </row>
    <row r="52" spans="1:24" s="20" customFormat="1" ht="66.75" customHeight="1">
      <c r="A52" s="42" t="s">
        <v>31</v>
      </c>
      <c r="B52" s="43"/>
      <c r="C52" s="17">
        <v>44359</v>
      </c>
      <c r="D52" s="1" t="s">
        <v>24</v>
      </c>
      <c r="E52" s="10"/>
      <c r="F52" s="18">
        <v>31</v>
      </c>
      <c r="G52" s="18">
        <v>2</v>
      </c>
      <c r="H52" s="18">
        <v>459</v>
      </c>
      <c r="I52" s="5">
        <v>1022</v>
      </c>
      <c r="J52" s="18">
        <v>0</v>
      </c>
      <c r="K52" s="18">
        <v>0</v>
      </c>
      <c r="L52" s="18">
        <v>0</v>
      </c>
      <c r="M52" s="6">
        <f t="shared" si="5"/>
        <v>492</v>
      </c>
      <c r="N52" s="7">
        <f t="shared" si="9"/>
        <v>2.6283333333333339</v>
      </c>
      <c r="O52" s="19">
        <v>8829</v>
      </c>
      <c r="P52" s="19">
        <v>38019</v>
      </c>
      <c r="Q52" s="8">
        <f t="shared" si="6"/>
        <v>48362</v>
      </c>
      <c r="R52" s="9">
        <f t="shared" si="7"/>
        <v>1.3479452054794521</v>
      </c>
      <c r="S52" s="12">
        <f t="shared" si="8"/>
        <v>2.2265795206971677</v>
      </c>
      <c r="T52" s="1">
        <v>2019</v>
      </c>
      <c r="U52" s="1">
        <v>20</v>
      </c>
      <c r="V52" s="13">
        <v>7.0000000000000001E-3</v>
      </c>
      <c r="W52" s="13">
        <v>8.9999999999999993E-3</v>
      </c>
      <c r="X52" s="7">
        <f t="shared" si="10"/>
        <v>2.4</v>
      </c>
    </row>
    <row r="53" spans="1:24" s="20" customFormat="1" ht="66.75" customHeight="1">
      <c r="A53" s="42" t="s">
        <v>31</v>
      </c>
      <c r="B53" s="43"/>
      <c r="C53" s="17">
        <v>44360</v>
      </c>
      <c r="D53" s="1" t="s">
        <v>24</v>
      </c>
      <c r="E53" s="10"/>
      <c r="F53" s="18">
        <v>31</v>
      </c>
      <c r="G53" s="18">
        <v>2</v>
      </c>
      <c r="H53" s="18">
        <v>459</v>
      </c>
      <c r="I53" s="5">
        <v>1022</v>
      </c>
      <c r="J53" s="18">
        <v>0</v>
      </c>
      <c r="K53" s="18">
        <v>0</v>
      </c>
      <c r="L53" s="18">
        <v>0</v>
      </c>
      <c r="M53" s="6">
        <f t="shared" si="5"/>
        <v>492</v>
      </c>
      <c r="N53" s="7">
        <f t="shared" si="9"/>
        <v>2.6283333333333339</v>
      </c>
      <c r="O53" s="19">
        <v>8829</v>
      </c>
      <c r="P53" s="19">
        <v>38019</v>
      </c>
      <c r="Q53" s="8">
        <f t="shared" si="6"/>
        <v>48362</v>
      </c>
      <c r="R53" s="9">
        <f t="shared" si="7"/>
        <v>1.3479452054794521</v>
      </c>
      <c r="S53" s="12">
        <f t="shared" si="8"/>
        <v>2.2265795206971677</v>
      </c>
      <c r="T53" s="1">
        <v>2019</v>
      </c>
      <c r="U53" s="1">
        <v>20</v>
      </c>
      <c r="V53" s="13">
        <v>7.0000000000000001E-3</v>
      </c>
      <c r="W53" s="13">
        <v>8.9999999999999993E-3</v>
      </c>
      <c r="X53" s="7">
        <f t="shared" si="10"/>
        <v>2.4</v>
      </c>
    </row>
    <row r="54" spans="1:24" s="20" customFormat="1" ht="66.75" customHeight="1">
      <c r="A54" s="42" t="s">
        <v>31</v>
      </c>
      <c r="B54" s="43"/>
      <c r="C54" s="17">
        <v>44361</v>
      </c>
      <c r="D54" s="1" t="s">
        <v>24</v>
      </c>
      <c r="E54" s="10"/>
      <c r="F54" s="18">
        <v>31</v>
      </c>
      <c r="G54" s="18">
        <v>2</v>
      </c>
      <c r="H54" s="18">
        <v>459</v>
      </c>
      <c r="I54" s="5">
        <v>1022</v>
      </c>
      <c r="J54" s="18">
        <v>0</v>
      </c>
      <c r="K54" s="18">
        <v>0</v>
      </c>
      <c r="L54" s="18">
        <v>0</v>
      </c>
      <c r="M54" s="6">
        <f t="shared" si="5"/>
        <v>492</v>
      </c>
      <c r="N54" s="7">
        <f t="shared" si="9"/>
        <v>2.6283333333333339</v>
      </c>
      <c r="O54" s="19">
        <v>8829</v>
      </c>
      <c r="P54" s="19">
        <v>38019</v>
      </c>
      <c r="Q54" s="8">
        <f t="shared" si="6"/>
        <v>48362</v>
      </c>
      <c r="R54" s="9">
        <f t="shared" si="7"/>
        <v>1.3479452054794521</v>
      </c>
      <c r="S54" s="12">
        <f t="shared" si="8"/>
        <v>2.2265795206971677</v>
      </c>
      <c r="T54" s="1">
        <v>2019</v>
      </c>
      <c r="U54" s="1">
        <v>20</v>
      </c>
      <c r="V54" s="13">
        <v>7.0000000000000001E-3</v>
      </c>
      <c r="W54" s="13">
        <v>8.9999999999999993E-3</v>
      </c>
      <c r="X54" s="7">
        <f t="shared" si="10"/>
        <v>2.4</v>
      </c>
    </row>
    <row r="55" spans="1:24" s="20" customFormat="1" ht="66.75" customHeight="1">
      <c r="A55" s="42" t="s">
        <v>31</v>
      </c>
      <c r="B55" s="43"/>
      <c r="C55" s="17">
        <v>44362</v>
      </c>
      <c r="D55" s="1" t="s">
        <v>24</v>
      </c>
      <c r="E55" s="10"/>
      <c r="F55" s="18">
        <v>31</v>
      </c>
      <c r="G55" s="18">
        <v>2</v>
      </c>
      <c r="H55" s="18">
        <v>459</v>
      </c>
      <c r="I55" s="5">
        <v>1022</v>
      </c>
      <c r="J55" s="18">
        <v>0</v>
      </c>
      <c r="K55" s="18">
        <v>0</v>
      </c>
      <c r="L55" s="18">
        <v>0</v>
      </c>
      <c r="M55" s="6">
        <f t="shared" si="5"/>
        <v>492</v>
      </c>
      <c r="N55" s="7">
        <f t="shared" si="9"/>
        <v>2.6283333333333339</v>
      </c>
      <c r="O55" s="19">
        <v>8829</v>
      </c>
      <c r="P55" s="19">
        <v>38019</v>
      </c>
      <c r="Q55" s="8">
        <f t="shared" si="6"/>
        <v>48362</v>
      </c>
      <c r="R55" s="9">
        <f t="shared" si="7"/>
        <v>1.3479452054794521</v>
      </c>
      <c r="S55" s="12">
        <f t="shared" si="8"/>
        <v>2.2265795206971677</v>
      </c>
      <c r="T55" s="1">
        <v>2019</v>
      </c>
      <c r="U55" s="1">
        <v>20</v>
      </c>
      <c r="V55" s="13">
        <v>7.0000000000000001E-3</v>
      </c>
      <c r="W55" s="13">
        <v>8.9999999999999993E-3</v>
      </c>
      <c r="X55" s="7">
        <f t="shared" si="10"/>
        <v>2.4</v>
      </c>
    </row>
    <row r="56" spans="1:24" s="20" customFormat="1" ht="66.75" customHeight="1">
      <c r="A56" s="42" t="s">
        <v>31</v>
      </c>
      <c r="B56" s="43"/>
      <c r="C56" s="17">
        <v>44363</v>
      </c>
      <c r="D56" s="1" t="s">
        <v>24</v>
      </c>
      <c r="E56" s="10"/>
      <c r="F56" s="18">
        <v>31</v>
      </c>
      <c r="G56" s="18">
        <v>2</v>
      </c>
      <c r="H56" s="18">
        <v>459</v>
      </c>
      <c r="I56" s="5">
        <v>1022</v>
      </c>
      <c r="J56" s="18">
        <v>0</v>
      </c>
      <c r="K56" s="18">
        <v>0</v>
      </c>
      <c r="L56" s="18">
        <v>0</v>
      </c>
      <c r="M56" s="6">
        <f t="shared" si="5"/>
        <v>492</v>
      </c>
      <c r="N56" s="7">
        <f t="shared" si="9"/>
        <v>2.6283333333333339</v>
      </c>
      <c r="O56" s="19">
        <v>8829</v>
      </c>
      <c r="P56" s="19">
        <v>38019</v>
      </c>
      <c r="Q56" s="8">
        <f t="shared" si="6"/>
        <v>48362</v>
      </c>
      <c r="R56" s="9">
        <f t="shared" si="7"/>
        <v>1.3479452054794521</v>
      </c>
      <c r="S56" s="12">
        <f t="shared" si="8"/>
        <v>2.2265795206971677</v>
      </c>
      <c r="T56" s="1">
        <v>2019</v>
      </c>
      <c r="U56" s="1">
        <v>20</v>
      </c>
      <c r="V56" s="13">
        <v>7.0000000000000001E-3</v>
      </c>
      <c r="W56" s="13">
        <v>8.9999999999999993E-3</v>
      </c>
      <c r="X56" s="7">
        <f t="shared" si="10"/>
        <v>2.4</v>
      </c>
    </row>
    <row r="57" spans="1:24" s="20" customFormat="1" ht="66.75" customHeight="1">
      <c r="A57" s="42" t="s">
        <v>31</v>
      </c>
      <c r="B57" s="43"/>
      <c r="C57" s="17">
        <v>44364</v>
      </c>
      <c r="D57" s="1" t="s">
        <v>24</v>
      </c>
      <c r="E57" s="10"/>
      <c r="F57" s="18">
        <v>31</v>
      </c>
      <c r="G57" s="18">
        <v>2</v>
      </c>
      <c r="H57" s="18">
        <v>459</v>
      </c>
      <c r="I57" s="5">
        <v>1022</v>
      </c>
      <c r="J57" s="18">
        <v>0</v>
      </c>
      <c r="K57" s="18">
        <v>0</v>
      </c>
      <c r="L57" s="18">
        <v>0</v>
      </c>
      <c r="M57" s="6">
        <f t="shared" si="5"/>
        <v>492</v>
      </c>
      <c r="N57" s="7">
        <f t="shared" si="9"/>
        <v>2.6283333333333339</v>
      </c>
      <c r="O57" s="19">
        <v>8829</v>
      </c>
      <c r="P57" s="19">
        <v>38019</v>
      </c>
      <c r="Q57" s="8">
        <f t="shared" si="6"/>
        <v>48362</v>
      </c>
      <c r="R57" s="9">
        <f t="shared" si="7"/>
        <v>1.3479452054794521</v>
      </c>
      <c r="S57" s="12">
        <f t="shared" si="8"/>
        <v>2.2265795206971677</v>
      </c>
      <c r="T57" s="1">
        <v>2019</v>
      </c>
      <c r="U57" s="1">
        <v>20</v>
      </c>
      <c r="V57" s="13">
        <v>7.0000000000000001E-3</v>
      </c>
      <c r="W57" s="13">
        <v>8.9999999999999993E-3</v>
      </c>
      <c r="X57" s="7">
        <f t="shared" si="10"/>
        <v>2.4</v>
      </c>
    </row>
    <row r="58" spans="1:24" s="20" customFormat="1" ht="66.75" customHeight="1">
      <c r="A58" s="42" t="s">
        <v>31</v>
      </c>
      <c r="B58" s="43"/>
      <c r="C58" s="17">
        <v>44365</v>
      </c>
      <c r="D58" s="1" t="s">
        <v>24</v>
      </c>
      <c r="E58" s="10"/>
      <c r="F58" s="18">
        <v>31</v>
      </c>
      <c r="G58" s="18">
        <v>2</v>
      </c>
      <c r="H58" s="18">
        <v>459</v>
      </c>
      <c r="I58" s="5">
        <v>1022</v>
      </c>
      <c r="J58" s="18">
        <v>0</v>
      </c>
      <c r="K58" s="18">
        <v>0</v>
      </c>
      <c r="L58" s="18">
        <v>0</v>
      </c>
      <c r="M58" s="6">
        <f t="shared" si="5"/>
        <v>492</v>
      </c>
      <c r="N58" s="7">
        <f t="shared" si="9"/>
        <v>2.6283333333333339</v>
      </c>
      <c r="O58" s="19">
        <v>8829</v>
      </c>
      <c r="P58" s="19">
        <v>38019</v>
      </c>
      <c r="Q58" s="8">
        <f t="shared" si="6"/>
        <v>48362</v>
      </c>
      <c r="R58" s="9">
        <f t="shared" si="7"/>
        <v>1.3479452054794521</v>
      </c>
      <c r="S58" s="12">
        <f t="shared" si="8"/>
        <v>2.2265795206971677</v>
      </c>
      <c r="T58" s="1">
        <v>2019</v>
      </c>
      <c r="U58" s="1">
        <v>20</v>
      </c>
      <c r="V58" s="13">
        <v>7.0000000000000001E-3</v>
      </c>
      <c r="W58" s="13">
        <v>8.9999999999999993E-3</v>
      </c>
      <c r="X58" s="7">
        <f t="shared" si="10"/>
        <v>2.4</v>
      </c>
    </row>
    <row r="59" spans="1:24" s="20" customFormat="1" ht="66.75" customHeight="1">
      <c r="A59" s="42" t="s">
        <v>31</v>
      </c>
      <c r="B59" s="43"/>
      <c r="C59" s="17">
        <v>44366</v>
      </c>
      <c r="D59" s="1" t="s">
        <v>24</v>
      </c>
      <c r="E59" s="10"/>
      <c r="F59" s="18">
        <v>31</v>
      </c>
      <c r="G59" s="18">
        <v>2</v>
      </c>
      <c r="H59" s="18">
        <v>459</v>
      </c>
      <c r="I59" s="5">
        <v>1022</v>
      </c>
      <c r="J59" s="18">
        <v>0</v>
      </c>
      <c r="K59" s="18">
        <v>0</v>
      </c>
      <c r="L59" s="18">
        <v>0</v>
      </c>
      <c r="M59" s="6">
        <f t="shared" si="5"/>
        <v>492</v>
      </c>
      <c r="N59" s="7">
        <f t="shared" si="9"/>
        <v>2.6283333333333339</v>
      </c>
      <c r="O59" s="19">
        <v>8829</v>
      </c>
      <c r="P59" s="19">
        <v>38019</v>
      </c>
      <c r="Q59" s="8">
        <f t="shared" si="6"/>
        <v>48362</v>
      </c>
      <c r="R59" s="9">
        <f t="shared" si="7"/>
        <v>1.3479452054794521</v>
      </c>
      <c r="S59" s="12">
        <f t="shared" si="8"/>
        <v>2.2265795206971677</v>
      </c>
      <c r="T59" s="1">
        <v>2019</v>
      </c>
      <c r="U59" s="1">
        <v>20</v>
      </c>
      <c r="V59" s="13">
        <v>7.0000000000000001E-3</v>
      </c>
      <c r="W59" s="13">
        <v>8.9999999999999993E-3</v>
      </c>
      <c r="X59" s="7">
        <f t="shared" si="10"/>
        <v>2.4</v>
      </c>
    </row>
    <row r="60" spans="1:24" s="20" customFormat="1" ht="66.75" customHeight="1">
      <c r="A60" s="42" t="s">
        <v>31</v>
      </c>
      <c r="B60" s="43"/>
      <c r="C60" s="17">
        <v>44367</v>
      </c>
      <c r="D60" s="1" t="s">
        <v>24</v>
      </c>
      <c r="E60" s="10"/>
      <c r="F60" s="18">
        <v>31</v>
      </c>
      <c r="G60" s="18">
        <v>2</v>
      </c>
      <c r="H60" s="18">
        <v>459</v>
      </c>
      <c r="I60" s="5">
        <v>1022</v>
      </c>
      <c r="J60" s="18">
        <v>0</v>
      </c>
      <c r="K60" s="18">
        <v>0</v>
      </c>
      <c r="L60" s="18">
        <v>0</v>
      </c>
      <c r="M60" s="6">
        <f t="shared" si="5"/>
        <v>492</v>
      </c>
      <c r="N60" s="7">
        <f t="shared" si="9"/>
        <v>2.6283333333333339</v>
      </c>
      <c r="O60" s="19">
        <v>8829</v>
      </c>
      <c r="P60" s="19">
        <v>38019</v>
      </c>
      <c r="Q60" s="8">
        <f t="shared" si="6"/>
        <v>48362</v>
      </c>
      <c r="R60" s="9">
        <f t="shared" si="7"/>
        <v>1.3479452054794521</v>
      </c>
      <c r="S60" s="12">
        <f t="shared" si="8"/>
        <v>2.2265795206971677</v>
      </c>
      <c r="T60" s="1">
        <v>2019</v>
      </c>
      <c r="U60" s="1">
        <v>20</v>
      </c>
      <c r="V60" s="13">
        <v>7.0000000000000001E-3</v>
      </c>
      <c r="W60" s="13">
        <v>8.9999999999999993E-3</v>
      </c>
      <c r="X60" s="7">
        <f t="shared" si="10"/>
        <v>2.4</v>
      </c>
    </row>
    <row r="61" spans="1:24" s="20" customFormat="1" ht="66.75" customHeight="1">
      <c r="A61" s="42" t="s">
        <v>31</v>
      </c>
      <c r="B61" s="43"/>
      <c r="C61" s="17">
        <v>44368</v>
      </c>
      <c r="D61" s="1" t="s">
        <v>24</v>
      </c>
      <c r="E61" s="10"/>
      <c r="F61" s="18">
        <v>31</v>
      </c>
      <c r="G61" s="18">
        <v>2</v>
      </c>
      <c r="H61" s="18">
        <v>459</v>
      </c>
      <c r="I61" s="5">
        <v>1022</v>
      </c>
      <c r="J61" s="18">
        <v>0</v>
      </c>
      <c r="K61" s="18">
        <v>0</v>
      </c>
      <c r="L61" s="18">
        <v>0</v>
      </c>
      <c r="M61" s="6">
        <f t="shared" si="5"/>
        <v>492</v>
      </c>
      <c r="N61" s="7">
        <f t="shared" si="9"/>
        <v>2.6283333333333339</v>
      </c>
      <c r="O61" s="19">
        <v>8829</v>
      </c>
      <c r="P61" s="19">
        <v>38019</v>
      </c>
      <c r="Q61" s="8">
        <f t="shared" si="6"/>
        <v>48362</v>
      </c>
      <c r="R61" s="9">
        <f t="shared" si="7"/>
        <v>1.3479452054794521</v>
      </c>
      <c r="S61" s="12">
        <f t="shared" si="8"/>
        <v>2.2265795206971677</v>
      </c>
      <c r="T61" s="1">
        <v>2019</v>
      </c>
      <c r="U61" s="1">
        <v>20</v>
      </c>
      <c r="V61" s="13">
        <v>7.0000000000000001E-3</v>
      </c>
      <c r="W61" s="13">
        <v>8.9999999999999993E-3</v>
      </c>
      <c r="X61" s="7">
        <f t="shared" si="10"/>
        <v>2.4</v>
      </c>
    </row>
    <row r="62" spans="1:24" s="20" customFormat="1" ht="66.75" customHeight="1">
      <c r="A62" s="42" t="s">
        <v>31</v>
      </c>
      <c r="B62" s="43"/>
      <c r="C62" s="17">
        <v>44369</v>
      </c>
      <c r="D62" s="1" t="s">
        <v>24</v>
      </c>
      <c r="E62" s="10"/>
      <c r="F62" s="18">
        <v>31</v>
      </c>
      <c r="G62" s="18">
        <v>2</v>
      </c>
      <c r="H62" s="18">
        <v>459</v>
      </c>
      <c r="I62" s="5">
        <v>1022</v>
      </c>
      <c r="J62" s="18">
        <v>0</v>
      </c>
      <c r="K62" s="18">
        <v>0</v>
      </c>
      <c r="L62" s="18">
        <v>0</v>
      </c>
      <c r="M62" s="6">
        <f t="shared" si="5"/>
        <v>492</v>
      </c>
      <c r="N62" s="7">
        <f t="shared" si="9"/>
        <v>2.6283333333333339</v>
      </c>
      <c r="O62" s="19">
        <v>8829</v>
      </c>
      <c r="P62" s="19">
        <v>38019</v>
      </c>
      <c r="Q62" s="8">
        <f t="shared" si="6"/>
        <v>48362</v>
      </c>
      <c r="R62" s="9">
        <f t="shared" si="7"/>
        <v>1.3479452054794521</v>
      </c>
      <c r="S62" s="12">
        <f t="shared" si="8"/>
        <v>2.2265795206971677</v>
      </c>
      <c r="T62" s="1">
        <v>2019</v>
      </c>
      <c r="U62" s="1">
        <v>20</v>
      </c>
      <c r="V62" s="13">
        <v>7.0000000000000001E-3</v>
      </c>
      <c r="W62" s="13">
        <v>8.9999999999999993E-3</v>
      </c>
      <c r="X62" s="7">
        <f t="shared" si="10"/>
        <v>2.4</v>
      </c>
    </row>
    <row r="63" spans="1:24" s="20" customFormat="1" ht="66.75" customHeight="1">
      <c r="A63" s="42" t="s">
        <v>31</v>
      </c>
      <c r="B63" s="43"/>
      <c r="C63" s="17">
        <v>44370</v>
      </c>
      <c r="D63" s="1" t="s">
        <v>24</v>
      </c>
      <c r="E63" s="10"/>
      <c r="F63" s="18">
        <v>31</v>
      </c>
      <c r="G63" s="18">
        <v>2</v>
      </c>
      <c r="H63" s="18">
        <v>459</v>
      </c>
      <c r="I63" s="5">
        <v>1022</v>
      </c>
      <c r="J63" s="18">
        <v>0</v>
      </c>
      <c r="K63" s="18">
        <v>0</v>
      </c>
      <c r="L63" s="18">
        <v>0</v>
      </c>
      <c r="M63" s="6">
        <f t="shared" si="5"/>
        <v>492</v>
      </c>
      <c r="N63" s="7">
        <f t="shared" si="9"/>
        <v>2.6283333333333339</v>
      </c>
      <c r="O63" s="19">
        <v>8829</v>
      </c>
      <c r="P63" s="19">
        <v>38019</v>
      </c>
      <c r="Q63" s="8">
        <f t="shared" si="6"/>
        <v>48362</v>
      </c>
      <c r="R63" s="9">
        <f t="shared" si="7"/>
        <v>1.3479452054794521</v>
      </c>
      <c r="S63" s="12">
        <f t="shared" si="8"/>
        <v>2.2265795206971677</v>
      </c>
      <c r="T63" s="1">
        <v>2019</v>
      </c>
      <c r="U63" s="1">
        <v>20</v>
      </c>
      <c r="V63" s="13">
        <v>7.0000000000000001E-3</v>
      </c>
      <c r="W63" s="13">
        <v>8.9999999999999993E-3</v>
      </c>
      <c r="X63" s="7">
        <f t="shared" si="10"/>
        <v>2.4</v>
      </c>
    </row>
    <row r="64" spans="1:24" s="20" customFormat="1" ht="66.75" customHeight="1">
      <c r="A64" s="42" t="s">
        <v>31</v>
      </c>
      <c r="B64" s="43"/>
      <c r="C64" s="17">
        <v>44371</v>
      </c>
      <c r="D64" s="1" t="s">
        <v>24</v>
      </c>
      <c r="E64" s="10"/>
      <c r="F64" s="18">
        <v>31</v>
      </c>
      <c r="G64" s="18">
        <v>2</v>
      </c>
      <c r="H64" s="18">
        <v>459</v>
      </c>
      <c r="I64" s="5">
        <v>1022</v>
      </c>
      <c r="J64" s="18">
        <v>0</v>
      </c>
      <c r="K64" s="18">
        <v>0</v>
      </c>
      <c r="L64" s="18">
        <v>0</v>
      </c>
      <c r="M64" s="6">
        <f t="shared" si="5"/>
        <v>492</v>
      </c>
      <c r="N64" s="7">
        <f t="shared" si="9"/>
        <v>2.6283333333333339</v>
      </c>
      <c r="O64" s="19">
        <v>8829</v>
      </c>
      <c r="P64" s="19">
        <v>38019</v>
      </c>
      <c r="Q64" s="8">
        <f t="shared" si="6"/>
        <v>48362</v>
      </c>
      <c r="R64" s="9">
        <f t="shared" si="7"/>
        <v>1.3479452054794521</v>
      </c>
      <c r="S64" s="12">
        <f t="shared" si="8"/>
        <v>2.2265795206971677</v>
      </c>
      <c r="T64" s="1">
        <v>2019</v>
      </c>
      <c r="U64" s="1">
        <v>20</v>
      </c>
      <c r="V64" s="13">
        <v>7.0000000000000001E-3</v>
      </c>
      <c r="W64" s="13">
        <v>8.9999999999999993E-3</v>
      </c>
      <c r="X64" s="7">
        <f t="shared" si="10"/>
        <v>2.4</v>
      </c>
    </row>
    <row r="65" spans="1:24" s="20" customFormat="1" ht="66.75" customHeight="1">
      <c r="A65" s="42" t="s">
        <v>31</v>
      </c>
      <c r="B65" s="43"/>
      <c r="C65" s="17">
        <v>44372</v>
      </c>
      <c r="D65" s="1" t="s">
        <v>24</v>
      </c>
      <c r="E65" s="10"/>
      <c r="F65" s="18">
        <v>31</v>
      </c>
      <c r="G65" s="18">
        <v>2</v>
      </c>
      <c r="H65" s="18">
        <v>459</v>
      </c>
      <c r="I65" s="5">
        <v>1022</v>
      </c>
      <c r="J65" s="18">
        <v>0</v>
      </c>
      <c r="K65" s="18">
        <v>0</v>
      </c>
      <c r="L65" s="18">
        <v>0</v>
      </c>
      <c r="M65" s="6">
        <f t="shared" si="5"/>
        <v>492</v>
      </c>
      <c r="N65" s="7">
        <f t="shared" si="9"/>
        <v>2.6283333333333339</v>
      </c>
      <c r="O65" s="19">
        <v>8829</v>
      </c>
      <c r="P65" s="19">
        <v>38019</v>
      </c>
      <c r="Q65" s="8">
        <f t="shared" si="6"/>
        <v>48362</v>
      </c>
      <c r="R65" s="9">
        <f t="shared" si="7"/>
        <v>1.3479452054794521</v>
      </c>
      <c r="S65" s="12">
        <f t="shared" si="8"/>
        <v>2.2265795206971677</v>
      </c>
      <c r="T65" s="1">
        <v>2019</v>
      </c>
      <c r="U65" s="1">
        <v>20</v>
      </c>
      <c r="V65" s="13">
        <v>7.0000000000000001E-3</v>
      </c>
      <c r="W65" s="13">
        <v>8.9999999999999993E-3</v>
      </c>
      <c r="X65" s="7">
        <f t="shared" si="10"/>
        <v>2.4</v>
      </c>
    </row>
    <row r="66" spans="1:24" s="20" customFormat="1" ht="66.75" customHeight="1">
      <c r="A66" s="42" t="s">
        <v>31</v>
      </c>
      <c r="B66" s="43"/>
      <c r="C66" s="17">
        <v>44373</v>
      </c>
      <c r="D66" s="1" t="s">
        <v>24</v>
      </c>
      <c r="E66" s="10"/>
      <c r="F66" s="18">
        <v>31</v>
      </c>
      <c r="G66" s="18">
        <v>2</v>
      </c>
      <c r="H66" s="18">
        <v>459</v>
      </c>
      <c r="I66" s="5">
        <v>1022</v>
      </c>
      <c r="J66" s="18">
        <v>0</v>
      </c>
      <c r="K66" s="18">
        <v>0</v>
      </c>
      <c r="L66" s="18">
        <v>0</v>
      </c>
      <c r="M66" s="6">
        <f t="shared" si="5"/>
        <v>492</v>
      </c>
      <c r="N66" s="7">
        <f t="shared" si="9"/>
        <v>2.6283333333333339</v>
      </c>
      <c r="O66" s="19">
        <v>8829</v>
      </c>
      <c r="P66" s="19">
        <v>38019</v>
      </c>
      <c r="Q66" s="8">
        <f t="shared" si="6"/>
        <v>48362</v>
      </c>
      <c r="R66" s="9">
        <f t="shared" si="7"/>
        <v>1.3479452054794521</v>
      </c>
      <c r="S66" s="12">
        <f t="shared" si="8"/>
        <v>2.2265795206971677</v>
      </c>
      <c r="T66" s="1">
        <v>2019</v>
      </c>
      <c r="U66" s="1">
        <v>20</v>
      </c>
      <c r="V66" s="13">
        <v>7.0000000000000001E-3</v>
      </c>
      <c r="W66" s="13">
        <v>8.9999999999999993E-3</v>
      </c>
      <c r="X66" s="7">
        <f t="shared" si="10"/>
        <v>2.4</v>
      </c>
    </row>
    <row r="67" spans="1:24" s="20" customFormat="1" ht="66.75" customHeight="1">
      <c r="A67" s="42" t="s">
        <v>31</v>
      </c>
      <c r="B67" s="43"/>
      <c r="C67" s="17">
        <v>44374</v>
      </c>
      <c r="D67" s="1" t="s">
        <v>24</v>
      </c>
      <c r="E67" s="10"/>
      <c r="F67" s="18">
        <v>31</v>
      </c>
      <c r="G67" s="18">
        <v>2</v>
      </c>
      <c r="H67" s="18">
        <v>459</v>
      </c>
      <c r="I67" s="5">
        <v>1022</v>
      </c>
      <c r="J67" s="18">
        <v>0</v>
      </c>
      <c r="K67" s="18">
        <v>0</v>
      </c>
      <c r="L67" s="18">
        <v>0</v>
      </c>
      <c r="M67" s="6">
        <f t="shared" si="5"/>
        <v>492</v>
      </c>
      <c r="N67" s="7">
        <f t="shared" si="9"/>
        <v>2.6283333333333339</v>
      </c>
      <c r="O67" s="19">
        <v>8829</v>
      </c>
      <c r="P67" s="19">
        <v>38019</v>
      </c>
      <c r="Q67" s="8">
        <f t="shared" si="6"/>
        <v>48362</v>
      </c>
      <c r="R67" s="9">
        <f t="shared" si="7"/>
        <v>1.3479452054794521</v>
      </c>
      <c r="S67" s="12">
        <f t="shared" si="8"/>
        <v>2.2265795206971677</v>
      </c>
      <c r="T67" s="1">
        <v>2019</v>
      </c>
      <c r="U67" s="1">
        <v>20</v>
      </c>
      <c r="V67" s="13">
        <v>7.0000000000000001E-3</v>
      </c>
      <c r="W67" s="13">
        <v>8.9999999999999993E-3</v>
      </c>
      <c r="X67" s="7">
        <f t="shared" si="10"/>
        <v>2.4</v>
      </c>
    </row>
    <row r="68" spans="1:24" s="20" customFormat="1" ht="66.75" customHeight="1">
      <c r="A68" s="42" t="s">
        <v>31</v>
      </c>
      <c r="B68" s="43"/>
      <c r="C68" s="17">
        <v>44375</v>
      </c>
      <c r="D68" s="1" t="s">
        <v>24</v>
      </c>
      <c r="E68" s="10"/>
      <c r="F68" s="18">
        <v>31</v>
      </c>
      <c r="G68" s="18">
        <v>2</v>
      </c>
      <c r="H68" s="18">
        <v>459</v>
      </c>
      <c r="I68" s="5">
        <v>1022</v>
      </c>
      <c r="J68" s="18">
        <v>0</v>
      </c>
      <c r="K68" s="18">
        <v>0</v>
      </c>
      <c r="L68" s="18">
        <v>0</v>
      </c>
      <c r="M68" s="6">
        <f t="shared" si="5"/>
        <v>492</v>
      </c>
      <c r="N68" s="7">
        <f t="shared" ref="N68:N99" si="11">0.39*(2*_xlfn.IFS(OR(F68&lt;100,F68=100),3,AND(F68&gt;100,OR(F68&lt;700,F68=700)),2,AND(F68&gt;700,OR(F68&lt;1800,F68=1800)),1,F68&gt;1800,0)+3*_xlfn.IFS(OR(G68&lt;120,G68=120),3,AND(G68&gt;120,OR(G68&lt;400,G68=400)),2,AND(G68&gt;400,OR(G68&lt;1000,G68=1000)),1,G68&gt;1000,0)+5*_xlfn.IFS(OR(L68=1,L68&lt;1),3,AND(L68&gt;1,OR(L68&lt;9,L68=9)),2,AND(L68&gt;9,OR(L68&lt;35,L68=35)),1,L68&gt;35,0)+3*_xlfn.IFS(OR(J68&lt;50,J68=50),3,AND(J68&gt;50,OR(J68&lt;100,J68=100)),2,AND(J68&gt;100,OR(J68&lt;200,J68=200)),1,J68&gt;200,0)+3*_xlfn.IFS(OR(K68&lt;65,K68=65),3,AND(K68&gt;65,OR(K68&lt;100,K68=100)),2,AND(K68&gt;100,OR(K68&lt;150,K68=150)),1,K68&gt;150,0)+1*(_xlfn.IFS(OR(H68&lt;350,H68=350),3,AND(H68&gt;350,OR(H68&lt;570,H68=570)),2,AND(H68&gt;570,OR(H68&lt;1400,H68=1400)),1,H68&gt;1400,0))+1*(_xlfn.IFS(OR(I68&lt;2500,I68=2500),3,AND(I68&gt;2500,OR(I68&lt;4000,I68=4000)),2,AND(I68&gt;4000,OR(I68&lt;10000,I68=10000)),1,I68&gt;10000,0)))/SUM(2,3,5,3,3,1,1) +0.13*_xlfn.IFS(OR(M68&lt;686,M68=686),3,AND(M68&gt;686,OR(M68&lt;1879,M68=1879)),2,AND(M68&gt;1879,OR(M68&lt;4585,M68=4585)),1,M68&gt;4585,0)+0.13*_xlfn.IFS(OR(R68&lt;10,R68=10),3,AND(R68&gt;10,OR(R68&lt;20,R68=20)),2,AND(R68&gt;20,OR(R68&lt;30,R68=30)),1,R68&gt;30,0)+0.35*_xlfn.IFS(OR(U68&lt;10,U68=10),3,AND(U68&gt;10,OR(U68&lt;20,U68=20)),2,AND(U68&gt;20,OR(U68&lt;25,U68=25)),1,U68&gt;25,0)</f>
        <v>2.6283333333333339</v>
      </c>
      <c r="O68" s="19">
        <v>8829</v>
      </c>
      <c r="P68" s="19">
        <v>38019</v>
      </c>
      <c r="Q68" s="8">
        <f t="shared" si="6"/>
        <v>48362</v>
      </c>
      <c r="R68" s="9">
        <f t="shared" si="7"/>
        <v>1.3479452054794521</v>
      </c>
      <c r="S68" s="12">
        <f t="shared" si="8"/>
        <v>2.2265795206971677</v>
      </c>
      <c r="T68" s="1">
        <v>2019</v>
      </c>
      <c r="U68" s="1">
        <v>20</v>
      </c>
      <c r="V68" s="13">
        <v>7.0000000000000001E-3</v>
      </c>
      <c r="W68" s="13">
        <v>8.9999999999999993E-3</v>
      </c>
      <c r="X68" s="7">
        <f t="shared" ref="X68:X99" si="12">_xlfn.IFS(OR(U68&lt;10,U68=10),3,AND(U68&gt;10,OR(U68&lt;20,U68=20)),2,AND(U68&gt;20,OR(U68&lt;25,U68=25)),1,U68&gt;25,0)*0.4+_xlfn.IFS(OR(W68&lt;0.536,W68=0.536),3,AND(W68&gt;0.536,OR(W68&lt;1.528,W68=1.528)),2,AND(W68&gt;1.528,OR(W68&lt;3.75,W68=3.75)),1,W68&gt;3.75,0)*0.2+_xlfn.IFS(OR(V68&lt;0.1,V68=0.1),3,AND(V68&gt;0.1,OR(V68&lt;1,V68=1)),2,AND(V68&gt;1,OR(V68&lt;2.5,V68=2.5)),1,V68&gt;2.5,0)*0.2+0.2*_xlfn.IFS(AND(OR(H68&lt;350,H68=350),OR(I68&lt;2500,I68=2500)),3,OR(OR(AND(H68&gt;350,OR(H68&lt;570,H68=571))),OR(AND(I68&gt;2500,OR(I68&lt;4000,I68=4000)))),2,OR(AND(H68&gt;571,OR(H68&lt;1400,H68=1400)),AND(I68&gt;4000,OR(I68&lt;10000,I68=10000))),1,OR(H68&gt;1400,I68&gt;10000),0)</f>
        <v>2.4</v>
      </c>
    </row>
    <row r="69" spans="1:24" s="20" customFormat="1" ht="66.75" customHeight="1">
      <c r="A69" s="42" t="s">
        <v>31</v>
      </c>
      <c r="B69" s="43"/>
      <c r="C69" s="17">
        <v>44376</v>
      </c>
      <c r="D69" s="1" t="s">
        <v>24</v>
      </c>
      <c r="E69" s="10"/>
      <c r="F69" s="18">
        <v>31</v>
      </c>
      <c r="G69" s="18">
        <v>2</v>
      </c>
      <c r="H69" s="18">
        <v>459</v>
      </c>
      <c r="I69" s="5">
        <v>1022</v>
      </c>
      <c r="J69" s="18">
        <v>0</v>
      </c>
      <c r="K69" s="18">
        <v>0</v>
      </c>
      <c r="L69" s="18">
        <v>0</v>
      </c>
      <c r="M69" s="6">
        <f t="shared" ref="M69:M105" si="13">SUM(F69,G69:H69,J69:L69)</f>
        <v>492</v>
      </c>
      <c r="N69" s="7">
        <f t="shared" si="11"/>
        <v>2.6283333333333339</v>
      </c>
      <c r="O69" s="19">
        <v>8829</v>
      </c>
      <c r="P69" s="19">
        <v>38019</v>
      </c>
      <c r="Q69" s="8">
        <f t="shared" ref="Q69:Q105" si="14">SUM(F69:L69,O69:P69)</f>
        <v>48362</v>
      </c>
      <c r="R69" s="9">
        <f t="shared" ref="R69:R105" si="15">M69/365</f>
        <v>1.3479452054794521</v>
      </c>
      <c r="S69" s="12">
        <f t="shared" ref="S69:S105" si="16">I69/H69</f>
        <v>2.2265795206971677</v>
      </c>
      <c r="T69" s="1">
        <v>2019</v>
      </c>
      <c r="U69" s="1">
        <v>20</v>
      </c>
      <c r="V69" s="13">
        <v>7.0000000000000001E-3</v>
      </c>
      <c r="W69" s="13">
        <v>8.9999999999999993E-3</v>
      </c>
      <c r="X69" s="7">
        <f t="shared" si="12"/>
        <v>2.4</v>
      </c>
    </row>
    <row r="70" spans="1:24" s="20" customFormat="1" ht="66.75" customHeight="1">
      <c r="A70" s="42" t="s">
        <v>31</v>
      </c>
      <c r="B70" s="43"/>
      <c r="C70" s="17">
        <v>44377</v>
      </c>
      <c r="D70" s="1" t="s">
        <v>24</v>
      </c>
      <c r="E70" s="10"/>
      <c r="F70" s="18">
        <v>31</v>
      </c>
      <c r="G70" s="18">
        <v>2</v>
      </c>
      <c r="H70" s="18">
        <v>459</v>
      </c>
      <c r="I70" s="5">
        <v>1022</v>
      </c>
      <c r="J70" s="18">
        <v>0</v>
      </c>
      <c r="K70" s="18">
        <v>0</v>
      </c>
      <c r="L70" s="18">
        <v>0</v>
      </c>
      <c r="M70" s="6">
        <f t="shared" si="13"/>
        <v>492</v>
      </c>
      <c r="N70" s="7">
        <f t="shared" si="11"/>
        <v>2.6283333333333339</v>
      </c>
      <c r="O70" s="19">
        <v>8829</v>
      </c>
      <c r="P70" s="19">
        <v>38019</v>
      </c>
      <c r="Q70" s="8">
        <f t="shared" si="14"/>
        <v>48362</v>
      </c>
      <c r="R70" s="9">
        <f t="shared" si="15"/>
        <v>1.3479452054794521</v>
      </c>
      <c r="S70" s="12">
        <f t="shared" si="16"/>
        <v>2.2265795206971677</v>
      </c>
      <c r="T70" s="1">
        <v>2019</v>
      </c>
      <c r="U70" s="1">
        <v>20</v>
      </c>
      <c r="V70" s="13">
        <v>7.0000000000000001E-3</v>
      </c>
      <c r="W70" s="13">
        <v>8.9999999999999993E-3</v>
      </c>
      <c r="X70" s="7">
        <f t="shared" si="12"/>
        <v>2.4</v>
      </c>
    </row>
    <row r="71" spans="1:24" s="20" customFormat="1" ht="66.75" customHeight="1">
      <c r="A71" s="42" t="s">
        <v>31</v>
      </c>
      <c r="B71" s="43"/>
      <c r="C71" s="17">
        <v>44378</v>
      </c>
      <c r="D71" s="1" t="s">
        <v>24</v>
      </c>
      <c r="E71" s="10"/>
      <c r="F71" s="18">
        <v>31</v>
      </c>
      <c r="G71" s="18">
        <v>2</v>
      </c>
      <c r="H71" s="18">
        <v>459</v>
      </c>
      <c r="I71" s="5">
        <v>1022</v>
      </c>
      <c r="J71" s="18">
        <v>0</v>
      </c>
      <c r="K71" s="18">
        <v>0</v>
      </c>
      <c r="L71" s="18">
        <v>0</v>
      </c>
      <c r="M71" s="6">
        <f t="shared" si="13"/>
        <v>492</v>
      </c>
      <c r="N71" s="7">
        <f t="shared" si="11"/>
        <v>2.6283333333333339</v>
      </c>
      <c r="O71" s="19">
        <v>8829</v>
      </c>
      <c r="P71" s="19">
        <v>38019</v>
      </c>
      <c r="Q71" s="8">
        <f t="shared" si="14"/>
        <v>48362</v>
      </c>
      <c r="R71" s="9">
        <f t="shared" si="15"/>
        <v>1.3479452054794521</v>
      </c>
      <c r="S71" s="12">
        <f t="shared" si="16"/>
        <v>2.2265795206971677</v>
      </c>
      <c r="T71" s="1">
        <v>2019</v>
      </c>
      <c r="U71" s="1">
        <v>20</v>
      </c>
      <c r="V71" s="13">
        <v>7.0000000000000001E-3</v>
      </c>
      <c r="W71" s="13">
        <v>8.9999999999999993E-3</v>
      </c>
      <c r="X71" s="7">
        <f t="shared" si="12"/>
        <v>2.4</v>
      </c>
    </row>
    <row r="72" spans="1:24" s="20" customFormat="1" ht="66.75" customHeight="1">
      <c r="A72" s="42" t="s">
        <v>31</v>
      </c>
      <c r="B72" s="43"/>
      <c r="C72" s="17">
        <v>44379</v>
      </c>
      <c r="D72" s="1" t="s">
        <v>24</v>
      </c>
      <c r="E72" s="10"/>
      <c r="F72" s="18">
        <v>31</v>
      </c>
      <c r="G72" s="18">
        <v>2</v>
      </c>
      <c r="H72" s="18">
        <v>459</v>
      </c>
      <c r="I72" s="5">
        <v>1022</v>
      </c>
      <c r="J72" s="18">
        <v>0</v>
      </c>
      <c r="K72" s="18">
        <v>0</v>
      </c>
      <c r="L72" s="18">
        <v>0</v>
      </c>
      <c r="M72" s="6">
        <f t="shared" si="13"/>
        <v>492</v>
      </c>
      <c r="N72" s="7">
        <f t="shared" si="11"/>
        <v>2.6283333333333339</v>
      </c>
      <c r="O72" s="19">
        <v>8829</v>
      </c>
      <c r="P72" s="19">
        <v>38019</v>
      </c>
      <c r="Q72" s="8">
        <f t="shared" si="14"/>
        <v>48362</v>
      </c>
      <c r="R72" s="9">
        <f t="shared" si="15"/>
        <v>1.3479452054794521</v>
      </c>
      <c r="S72" s="12">
        <f t="shared" si="16"/>
        <v>2.2265795206971677</v>
      </c>
      <c r="T72" s="1">
        <v>2019</v>
      </c>
      <c r="U72" s="1">
        <v>20</v>
      </c>
      <c r="V72" s="13">
        <v>7.0000000000000001E-3</v>
      </c>
      <c r="W72" s="13">
        <v>8.9999999999999993E-3</v>
      </c>
      <c r="X72" s="7">
        <f t="shared" si="12"/>
        <v>2.4</v>
      </c>
    </row>
    <row r="73" spans="1:24" s="20" customFormat="1" ht="66.75" customHeight="1">
      <c r="A73" s="42" t="s">
        <v>31</v>
      </c>
      <c r="B73" s="43"/>
      <c r="C73" s="17">
        <v>44380</v>
      </c>
      <c r="D73" s="1" t="s">
        <v>24</v>
      </c>
      <c r="E73" s="10"/>
      <c r="F73" s="18">
        <v>31</v>
      </c>
      <c r="G73" s="18">
        <v>2</v>
      </c>
      <c r="H73" s="18">
        <v>459</v>
      </c>
      <c r="I73" s="5">
        <v>1022</v>
      </c>
      <c r="J73" s="18">
        <v>0</v>
      </c>
      <c r="K73" s="18">
        <v>0</v>
      </c>
      <c r="L73" s="18">
        <v>0</v>
      </c>
      <c r="M73" s="6">
        <f t="shared" si="13"/>
        <v>492</v>
      </c>
      <c r="N73" s="7">
        <f t="shared" si="11"/>
        <v>2.6283333333333339</v>
      </c>
      <c r="O73" s="19">
        <v>8829</v>
      </c>
      <c r="P73" s="19">
        <v>38019</v>
      </c>
      <c r="Q73" s="8">
        <f t="shared" si="14"/>
        <v>48362</v>
      </c>
      <c r="R73" s="9">
        <f t="shared" si="15"/>
        <v>1.3479452054794521</v>
      </c>
      <c r="S73" s="12">
        <f t="shared" si="16"/>
        <v>2.2265795206971677</v>
      </c>
      <c r="T73" s="1">
        <v>2019</v>
      </c>
      <c r="U73" s="1">
        <v>20</v>
      </c>
      <c r="V73" s="13">
        <v>7.0000000000000001E-3</v>
      </c>
      <c r="W73" s="13">
        <v>8.9999999999999993E-3</v>
      </c>
      <c r="X73" s="7">
        <f t="shared" si="12"/>
        <v>2.4</v>
      </c>
    </row>
    <row r="74" spans="1:24" s="20" customFormat="1" ht="66.75" customHeight="1">
      <c r="A74" s="42" t="s">
        <v>31</v>
      </c>
      <c r="B74" s="43"/>
      <c r="C74" s="17">
        <v>44381</v>
      </c>
      <c r="D74" s="1" t="s">
        <v>24</v>
      </c>
      <c r="E74" s="10"/>
      <c r="F74" s="18">
        <v>31</v>
      </c>
      <c r="G74" s="18">
        <v>2</v>
      </c>
      <c r="H74" s="18">
        <v>459</v>
      </c>
      <c r="I74" s="5">
        <v>1022</v>
      </c>
      <c r="J74" s="18">
        <v>0</v>
      </c>
      <c r="K74" s="18">
        <v>0</v>
      </c>
      <c r="L74" s="18">
        <v>0</v>
      </c>
      <c r="M74" s="6">
        <f t="shared" si="13"/>
        <v>492</v>
      </c>
      <c r="N74" s="7">
        <f t="shared" si="11"/>
        <v>2.6283333333333339</v>
      </c>
      <c r="O74" s="19">
        <v>8829</v>
      </c>
      <c r="P74" s="19">
        <v>38019</v>
      </c>
      <c r="Q74" s="8">
        <f t="shared" si="14"/>
        <v>48362</v>
      </c>
      <c r="R74" s="9">
        <f t="shared" si="15"/>
        <v>1.3479452054794521</v>
      </c>
      <c r="S74" s="12">
        <f t="shared" si="16"/>
        <v>2.2265795206971677</v>
      </c>
      <c r="T74" s="1">
        <v>2019</v>
      </c>
      <c r="U74" s="1">
        <v>20</v>
      </c>
      <c r="V74" s="13">
        <v>7.0000000000000001E-3</v>
      </c>
      <c r="W74" s="13">
        <v>8.9999999999999993E-3</v>
      </c>
      <c r="X74" s="7">
        <f t="shared" si="12"/>
        <v>2.4</v>
      </c>
    </row>
    <row r="75" spans="1:24" s="20" customFormat="1" ht="66.75" customHeight="1">
      <c r="A75" s="42" t="s">
        <v>31</v>
      </c>
      <c r="B75" s="43"/>
      <c r="C75" s="17">
        <v>44382</v>
      </c>
      <c r="D75" s="1" t="s">
        <v>24</v>
      </c>
      <c r="E75" s="10"/>
      <c r="F75" s="18">
        <v>31</v>
      </c>
      <c r="G75" s="18">
        <v>2</v>
      </c>
      <c r="H75" s="18">
        <v>459</v>
      </c>
      <c r="I75" s="5">
        <v>1022</v>
      </c>
      <c r="J75" s="18">
        <v>0</v>
      </c>
      <c r="K75" s="18">
        <v>0</v>
      </c>
      <c r="L75" s="18">
        <v>0</v>
      </c>
      <c r="M75" s="6">
        <f t="shared" si="13"/>
        <v>492</v>
      </c>
      <c r="N75" s="7">
        <f t="shared" si="11"/>
        <v>2.6283333333333339</v>
      </c>
      <c r="O75" s="19">
        <v>8829</v>
      </c>
      <c r="P75" s="19">
        <v>38019</v>
      </c>
      <c r="Q75" s="8">
        <f t="shared" si="14"/>
        <v>48362</v>
      </c>
      <c r="R75" s="9">
        <f t="shared" si="15"/>
        <v>1.3479452054794521</v>
      </c>
      <c r="S75" s="12">
        <f t="shared" si="16"/>
        <v>2.2265795206971677</v>
      </c>
      <c r="T75" s="1">
        <v>2019</v>
      </c>
      <c r="U75" s="1">
        <v>20</v>
      </c>
      <c r="V75" s="13">
        <v>7.0000000000000001E-3</v>
      </c>
      <c r="W75" s="13">
        <v>8.9999999999999993E-3</v>
      </c>
      <c r="X75" s="7">
        <f t="shared" si="12"/>
        <v>2.4</v>
      </c>
    </row>
    <row r="76" spans="1:24" s="20" customFormat="1" ht="66.75" customHeight="1">
      <c r="A76" s="42" t="s">
        <v>31</v>
      </c>
      <c r="B76" s="43"/>
      <c r="C76" s="17">
        <v>44383</v>
      </c>
      <c r="D76" s="1" t="s">
        <v>24</v>
      </c>
      <c r="E76" s="10"/>
      <c r="F76" s="18">
        <v>31</v>
      </c>
      <c r="G76" s="18">
        <v>2</v>
      </c>
      <c r="H76" s="18">
        <v>459</v>
      </c>
      <c r="I76" s="5">
        <v>1022</v>
      </c>
      <c r="J76" s="18">
        <v>0</v>
      </c>
      <c r="K76" s="18">
        <v>0</v>
      </c>
      <c r="L76" s="18">
        <v>0</v>
      </c>
      <c r="M76" s="6">
        <f t="shared" si="13"/>
        <v>492</v>
      </c>
      <c r="N76" s="7">
        <f t="shared" si="11"/>
        <v>2.6283333333333339</v>
      </c>
      <c r="O76" s="19">
        <v>8829</v>
      </c>
      <c r="P76" s="19">
        <v>38019</v>
      </c>
      <c r="Q76" s="8">
        <f t="shared" si="14"/>
        <v>48362</v>
      </c>
      <c r="R76" s="9">
        <f t="shared" si="15"/>
        <v>1.3479452054794521</v>
      </c>
      <c r="S76" s="12">
        <f t="shared" si="16"/>
        <v>2.2265795206971677</v>
      </c>
      <c r="T76" s="1">
        <v>2019</v>
      </c>
      <c r="U76" s="1">
        <v>20</v>
      </c>
      <c r="V76" s="13">
        <v>7.0000000000000001E-3</v>
      </c>
      <c r="W76" s="13">
        <v>8.9999999999999993E-3</v>
      </c>
      <c r="X76" s="7">
        <f t="shared" si="12"/>
        <v>2.4</v>
      </c>
    </row>
    <row r="77" spans="1:24" s="20" customFormat="1" ht="66.75" customHeight="1">
      <c r="A77" s="42" t="s">
        <v>31</v>
      </c>
      <c r="B77" s="43"/>
      <c r="C77" s="17">
        <v>44384</v>
      </c>
      <c r="D77" s="1" t="s">
        <v>24</v>
      </c>
      <c r="E77" s="10"/>
      <c r="F77" s="18">
        <v>31</v>
      </c>
      <c r="G77" s="18">
        <v>2</v>
      </c>
      <c r="H77" s="18">
        <v>459</v>
      </c>
      <c r="I77" s="5">
        <v>1022</v>
      </c>
      <c r="J77" s="18">
        <v>0</v>
      </c>
      <c r="K77" s="18">
        <v>0</v>
      </c>
      <c r="L77" s="18">
        <v>0</v>
      </c>
      <c r="M77" s="6">
        <f t="shared" si="13"/>
        <v>492</v>
      </c>
      <c r="N77" s="7">
        <f t="shared" si="11"/>
        <v>2.6283333333333339</v>
      </c>
      <c r="O77" s="19">
        <v>8829</v>
      </c>
      <c r="P77" s="19">
        <v>38019</v>
      </c>
      <c r="Q77" s="8">
        <f t="shared" si="14"/>
        <v>48362</v>
      </c>
      <c r="R77" s="9">
        <f t="shared" si="15"/>
        <v>1.3479452054794521</v>
      </c>
      <c r="S77" s="12">
        <f t="shared" si="16"/>
        <v>2.2265795206971677</v>
      </c>
      <c r="T77" s="1">
        <v>2019</v>
      </c>
      <c r="U77" s="1">
        <v>20</v>
      </c>
      <c r="V77" s="13">
        <v>7.0000000000000001E-3</v>
      </c>
      <c r="W77" s="13">
        <v>8.9999999999999993E-3</v>
      </c>
      <c r="X77" s="7">
        <f t="shared" si="12"/>
        <v>2.4</v>
      </c>
    </row>
    <row r="78" spans="1:24" s="20" customFormat="1" ht="66.75" customHeight="1">
      <c r="A78" s="42" t="s">
        <v>31</v>
      </c>
      <c r="B78" s="43"/>
      <c r="C78" s="17">
        <v>44385</v>
      </c>
      <c r="D78" s="1" t="s">
        <v>24</v>
      </c>
      <c r="E78" s="10"/>
      <c r="F78" s="18">
        <v>31</v>
      </c>
      <c r="G78" s="18">
        <v>2</v>
      </c>
      <c r="H78" s="18">
        <v>459</v>
      </c>
      <c r="I78" s="5">
        <v>1022</v>
      </c>
      <c r="J78" s="18">
        <v>0</v>
      </c>
      <c r="K78" s="18">
        <v>0</v>
      </c>
      <c r="L78" s="18">
        <v>0</v>
      </c>
      <c r="M78" s="6">
        <f t="shared" si="13"/>
        <v>492</v>
      </c>
      <c r="N78" s="7">
        <f t="shared" si="11"/>
        <v>2.6283333333333339</v>
      </c>
      <c r="O78" s="19">
        <v>8829</v>
      </c>
      <c r="P78" s="19">
        <v>38019</v>
      </c>
      <c r="Q78" s="8">
        <f t="shared" si="14"/>
        <v>48362</v>
      </c>
      <c r="R78" s="9">
        <f t="shared" si="15"/>
        <v>1.3479452054794521</v>
      </c>
      <c r="S78" s="12">
        <f t="shared" si="16"/>
        <v>2.2265795206971677</v>
      </c>
      <c r="T78" s="1">
        <v>2019</v>
      </c>
      <c r="U78" s="1">
        <v>20</v>
      </c>
      <c r="V78" s="13">
        <v>7.0000000000000001E-3</v>
      </c>
      <c r="W78" s="13">
        <v>8.9999999999999993E-3</v>
      </c>
      <c r="X78" s="7">
        <f t="shared" si="12"/>
        <v>2.4</v>
      </c>
    </row>
    <row r="79" spans="1:24" s="20" customFormat="1" ht="66.75" customHeight="1">
      <c r="A79" s="42" t="s">
        <v>31</v>
      </c>
      <c r="B79" s="43"/>
      <c r="C79" s="17">
        <v>44386</v>
      </c>
      <c r="D79" s="1" t="s">
        <v>24</v>
      </c>
      <c r="E79" s="10"/>
      <c r="F79" s="18">
        <v>31</v>
      </c>
      <c r="G79" s="18">
        <v>2</v>
      </c>
      <c r="H79" s="18">
        <v>459</v>
      </c>
      <c r="I79" s="5">
        <v>1022</v>
      </c>
      <c r="J79" s="18">
        <v>0</v>
      </c>
      <c r="K79" s="18">
        <v>0</v>
      </c>
      <c r="L79" s="18">
        <v>0</v>
      </c>
      <c r="M79" s="6">
        <f t="shared" si="13"/>
        <v>492</v>
      </c>
      <c r="N79" s="7">
        <f t="shared" si="11"/>
        <v>2.6283333333333339</v>
      </c>
      <c r="O79" s="19">
        <v>8829</v>
      </c>
      <c r="P79" s="19">
        <v>38019</v>
      </c>
      <c r="Q79" s="8">
        <f t="shared" si="14"/>
        <v>48362</v>
      </c>
      <c r="R79" s="9">
        <f t="shared" si="15"/>
        <v>1.3479452054794521</v>
      </c>
      <c r="S79" s="12">
        <f t="shared" si="16"/>
        <v>2.2265795206971677</v>
      </c>
      <c r="T79" s="1">
        <v>2019</v>
      </c>
      <c r="U79" s="1">
        <v>20</v>
      </c>
      <c r="V79" s="13">
        <v>7.0000000000000001E-3</v>
      </c>
      <c r="W79" s="13">
        <v>8.9999999999999993E-3</v>
      </c>
      <c r="X79" s="7">
        <f t="shared" si="12"/>
        <v>2.4</v>
      </c>
    </row>
    <row r="80" spans="1:24" s="20" customFormat="1" ht="66.75" customHeight="1">
      <c r="A80" s="42" t="s">
        <v>31</v>
      </c>
      <c r="B80" s="43"/>
      <c r="C80" s="17">
        <v>44387</v>
      </c>
      <c r="D80" s="1" t="s">
        <v>24</v>
      </c>
      <c r="E80" s="10"/>
      <c r="F80" s="18">
        <v>31</v>
      </c>
      <c r="G80" s="18">
        <v>2</v>
      </c>
      <c r="H80" s="18">
        <v>459</v>
      </c>
      <c r="I80" s="5">
        <v>1022</v>
      </c>
      <c r="J80" s="18">
        <v>0</v>
      </c>
      <c r="K80" s="18">
        <v>0</v>
      </c>
      <c r="L80" s="18">
        <v>0</v>
      </c>
      <c r="M80" s="6">
        <f t="shared" si="13"/>
        <v>492</v>
      </c>
      <c r="N80" s="7">
        <f t="shared" si="11"/>
        <v>2.6283333333333339</v>
      </c>
      <c r="O80" s="19">
        <v>8829</v>
      </c>
      <c r="P80" s="19">
        <v>38019</v>
      </c>
      <c r="Q80" s="8">
        <f t="shared" si="14"/>
        <v>48362</v>
      </c>
      <c r="R80" s="9">
        <f t="shared" si="15"/>
        <v>1.3479452054794521</v>
      </c>
      <c r="S80" s="12">
        <f t="shared" si="16"/>
        <v>2.2265795206971677</v>
      </c>
      <c r="T80" s="1">
        <v>2019</v>
      </c>
      <c r="U80" s="1">
        <v>20</v>
      </c>
      <c r="V80" s="13">
        <v>7.0000000000000001E-3</v>
      </c>
      <c r="W80" s="13">
        <v>8.9999999999999993E-3</v>
      </c>
      <c r="X80" s="7">
        <f t="shared" si="12"/>
        <v>2.4</v>
      </c>
    </row>
    <row r="81" spans="1:24" s="20" customFormat="1" ht="66.75" customHeight="1">
      <c r="A81" s="42" t="s">
        <v>31</v>
      </c>
      <c r="B81" s="43"/>
      <c r="C81" s="17">
        <v>44388</v>
      </c>
      <c r="D81" s="1" t="s">
        <v>24</v>
      </c>
      <c r="E81" s="10"/>
      <c r="F81" s="18">
        <v>31</v>
      </c>
      <c r="G81" s="18">
        <v>2</v>
      </c>
      <c r="H81" s="18">
        <v>459</v>
      </c>
      <c r="I81" s="5">
        <v>1022</v>
      </c>
      <c r="J81" s="18">
        <v>0</v>
      </c>
      <c r="K81" s="18">
        <v>0</v>
      </c>
      <c r="L81" s="18">
        <v>0</v>
      </c>
      <c r="M81" s="6">
        <f t="shared" si="13"/>
        <v>492</v>
      </c>
      <c r="N81" s="7">
        <f t="shared" si="11"/>
        <v>2.6283333333333339</v>
      </c>
      <c r="O81" s="19">
        <v>8829</v>
      </c>
      <c r="P81" s="19">
        <v>38019</v>
      </c>
      <c r="Q81" s="8">
        <f t="shared" si="14"/>
        <v>48362</v>
      </c>
      <c r="R81" s="9">
        <f t="shared" si="15"/>
        <v>1.3479452054794521</v>
      </c>
      <c r="S81" s="12">
        <f t="shared" si="16"/>
        <v>2.2265795206971677</v>
      </c>
      <c r="T81" s="1">
        <v>2019</v>
      </c>
      <c r="U81" s="1">
        <v>20</v>
      </c>
      <c r="V81" s="13">
        <v>7.0000000000000001E-3</v>
      </c>
      <c r="W81" s="13">
        <v>8.9999999999999993E-3</v>
      </c>
      <c r="X81" s="7">
        <f t="shared" si="12"/>
        <v>2.4</v>
      </c>
    </row>
    <row r="82" spans="1:24" s="20" customFormat="1" ht="66.75" customHeight="1">
      <c r="A82" s="42" t="s">
        <v>31</v>
      </c>
      <c r="B82" s="43"/>
      <c r="C82" s="17">
        <v>44389</v>
      </c>
      <c r="D82" s="1" t="s">
        <v>24</v>
      </c>
      <c r="E82" s="10"/>
      <c r="F82" s="18">
        <v>31</v>
      </c>
      <c r="G82" s="18">
        <v>2</v>
      </c>
      <c r="H82" s="18">
        <v>459</v>
      </c>
      <c r="I82" s="5">
        <v>1022</v>
      </c>
      <c r="J82" s="18">
        <v>0</v>
      </c>
      <c r="K82" s="18">
        <v>0</v>
      </c>
      <c r="L82" s="18">
        <v>0</v>
      </c>
      <c r="M82" s="6">
        <f t="shared" si="13"/>
        <v>492</v>
      </c>
      <c r="N82" s="7">
        <f t="shared" si="11"/>
        <v>2.6283333333333339</v>
      </c>
      <c r="O82" s="19">
        <v>8829</v>
      </c>
      <c r="P82" s="19">
        <v>38019</v>
      </c>
      <c r="Q82" s="8">
        <f t="shared" si="14"/>
        <v>48362</v>
      </c>
      <c r="R82" s="9">
        <f t="shared" si="15"/>
        <v>1.3479452054794521</v>
      </c>
      <c r="S82" s="12">
        <f t="shared" si="16"/>
        <v>2.2265795206971677</v>
      </c>
      <c r="T82" s="1">
        <v>2019</v>
      </c>
      <c r="U82" s="1">
        <v>20</v>
      </c>
      <c r="V82" s="13">
        <v>7.0000000000000001E-3</v>
      </c>
      <c r="W82" s="13">
        <v>8.9999999999999993E-3</v>
      </c>
      <c r="X82" s="7">
        <f t="shared" si="12"/>
        <v>2.4</v>
      </c>
    </row>
    <row r="83" spans="1:24" s="20" customFormat="1" ht="66.75" customHeight="1">
      <c r="A83" s="42" t="s">
        <v>31</v>
      </c>
      <c r="B83" s="43"/>
      <c r="C83" s="17">
        <v>44390</v>
      </c>
      <c r="D83" s="1" t="s">
        <v>24</v>
      </c>
      <c r="E83" s="10"/>
      <c r="F83" s="18">
        <v>31</v>
      </c>
      <c r="G83" s="18">
        <v>2</v>
      </c>
      <c r="H83" s="18">
        <v>459</v>
      </c>
      <c r="I83" s="5">
        <v>1022</v>
      </c>
      <c r="J83" s="18">
        <v>0</v>
      </c>
      <c r="K83" s="18">
        <v>0</v>
      </c>
      <c r="L83" s="18">
        <v>0</v>
      </c>
      <c r="M83" s="6">
        <f t="shared" si="13"/>
        <v>492</v>
      </c>
      <c r="N83" s="7">
        <f t="shared" si="11"/>
        <v>2.6283333333333339</v>
      </c>
      <c r="O83" s="19">
        <v>8829</v>
      </c>
      <c r="P83" s="19">
        <v>38019</v>
      </c>
      <c r="Q83" s="8">
        <f t="shared" si="14"/>
        <v>48362</v>
      </c>
      <c r="R83" s="9">
        <f t="shared" si="15"/>
        <v>1.3479452054794521</v>
      </c>
      <c r="S83" s="12">
        <f t="shared" si="16"/>
        <v>2.2265795206971677</v>
      </c>
      <c r="T83" s="1">
        <v>2019</v>
      </c>
      <c r="U83" s="1">
        <v>20</v>
      </c>
      <c r="V83" s="13">
        <v>7.0000000000000001E-3</v>
      </c>
      <c r="W83" s="13">
        <v>8.9999999999999993E-3</v>
      </c>
      <c r="X83" s="7">
        <f t="shared" si="12"/>
        <v>2.4</v>
      </c>
    </row>
    <row r="84" spans="1:24" s="20" customFormat="1" ht="66.75" customHeight="1">
      <c r="A84" s="42" t="s">
        <v>31</v>
      </c>
      <c r="B84" s="43"/>
      <c r="C84" s="17">
        <v>44391</v>
      </c>
      <c r="D84" s="1" t="s">
        <v>24</v>
      </c>
      <c r="E84" s="10"/>
      <c r="F84" s="18">
        <v>31</v>
      </c>
      <c r="G84" s="18">
        <v>2</v>
      </c>
      <c r="H84" s="18">
        <v>459</v>
      </c>
      <c r="I84" s="5">
        <v>1022</v>
      </c>
      <c r="J84" s="18">
        <v>0</v>
      </c>
      <c r="K84" s="18">
        <v>0</v>
      </c>
      <c r="L84" s="18">
        <v>0</v>
      </c>
      <c r="M84" s="6">
        <f t="shared" si="13"/>
        <v>492</v>
      </c>
      <c r="N84" s="7">
        <f t="shared" si="11"/>
        <v>2.6283333333333339</v>
      </c>
      <c r="O84" s="19">
        <v>8829</v>
      </c>
      <c r="P84" s="19">
        <v>38019</v>
      </c>
      <c r="Q84" s="8">
        <f t="shared" si="14"/>
        <v>48362</v>
      </c>
      <c r="R84" s="9">
        <f t="shared" si="15"/>
        <v>1.3479452054794521</v>
      </c>
      <c r="S84" s="12">
        <f t="shared" si="16"/>
        <v>2.2265795206971677</v>
      </c>
      <c r="T84" s="1">
        <v>2019</v>
      </c>
      <c r="U84" s="1">
        <v>20</v>
      </c>
      <c r="V84" s="13">
        <v>7.0000000000000001E-3</v>
      </c>
      <c r="W84" s="13">
        <v>8.9999999999999993E-3</v>
      </c>
      <c r="X84" s="7">
        <f t="shared" si="12"/>
        <v>2.4</v>
      </c>
    </row>
    <row r="85" spans="1:24" s="20" customFormat="1" ht="66.75" customHeight="1">
      <c r="A85" s="42" t="s">
        <v>31</v>
      </c>
      <c r="B85" s="43"/>
      <c r="C85" s="17">
        <v>44392</v>
      </c>
      <c r="D85" s="1" t="s">
        <v>24</v>
      </c>
      <c r="E85" s="10"/>
      <c r="F85" s="18">
        <v>31</v>
      </c>
      <c r="G85" s="18">
        <v>2</v>
      </c>
      <c r="H85" s="18">
        <v>459</v>
      </c>
      <c r="I85" s="5">
        <v>1022</v>
      </c>
      <c r="J85" s="18">
        <v>0</v>
      </c>
      <c r="K85" s="18">
        <v>0</v>
      </c>
      <c r="L85" s="18">
        <v>0</v>
      </c>
      <c r="M85" s="6">
        <f t="shared" si="13"/>
        <v>492</v>
      </c>
      <c r="N85" s="7">
        <f t="shared" si="11"/>
        <v>2.6283333333333339</v>
      </c>
      <c r="O85" s="19">
        <v>8829</v>
      </c>
      <c r="P85" s="19">
        <v>38019</v>
      </c>
      <c r="Q85" s="8">
        <f t="shared" si="14"/>
        <v>48362</v>
      </c>
      <c r="R85" s="9">
        <f t="shared" si="15"/>
        <v>1.3479452054794521</v>
      </c>
      <c r="S85" s="12">
        <f t="shared" si="16"/>
        <v>2.2265795206971677</v>
      </c>
      <c r="T85" s="1">
        <v>2019</v>
      </c>
      <c r="U85" s="1">
        <v>20</v>
      </c>
      <c r="V85" s="13">
        <v>7.0000000000000001E-3</v>
      </c>
      <c r="W85" s="13">
        <v>8.9999999999999993E-3</v>
      </c>
      <c r="X85" s="7">
        <f t="shared" si="12"/>
        <v>2.4</v>
      </c>
    </row>
    <row r="86" spans="1:24" s="20" customFormat="1" ht="66.75" customHeight="1">
      <c r="A86" s="42" t="s">
        <v>31</v>
      </c>
      <c r="B86" s="43"/>
      <c r="C86" s="17">
        <v>44393</v>
      </c>
      <c r="D86" s="1" t="s">
        <v>24</v>
      </c>
      <c r="E86" s="10"/>
      <c r="F86" s="18">
        <v>31</v>
      </c>
      <c r="G86" s="18">
        <v>2</v>
      </c>
      <c r="H86" s="18">
        <v>459</v>
      </c>
      <c r="I86" s="5">
        <v>1022</v>
      </c>
      <c r="J86" s="18">
        <v>0</v>
      </c>
      <c r="K86" s="18">
        <v>0</v>
      </c>
      <c r="L86" s="18">
        <v>0</v>
      </c>
      <c r="M86" s="6">
        <f t="shared" si="13"/>
        <v>492</v>
      </c>
      <c r="N86" s="7">
        <f t="shared" si="11"/>
        <v>2.6283333333333339</v>
      </c>
      <c r="O86" s="19">
        <v>8829</v>
      </c>
      <c r="P86" s="19">
        <v>38019</v>
      </c>
      <c r="Q86" s="8">
        <f t="shared" si="14"/>
        <v>48362</v>
      </c>
      <c r="R86" s="9">
        <f t="shared" si="15"/>
        <v>1.3479452054794521</v>
      </c>
      <c r="S86" s="12">
        <f t="shared" si="16"/>
        <v>2.2265795206971677</v>
      </c>
      <c r="T86" s="1">
        <v>2019</v>
      </c>
      <c r="U86" s="1">
        <v>20</v>
      </c>
      <c r="V86" s="13">
        <v>7.0000000000000001E-3</v>
      </c>
      <c r="W86" s="13">
        <v>8.9999999999999993E-3</v>
      </c>
      <c r="X86" s="7">
        <f t="shared" si="12"/>
        <v>2.4</v>
      </c>
    </row>
    <row r="87" spans="1:24" s="20" customFormat="1" ht="66.75" customHeight="1">
      <c r="A87" s="42" t="s">
        <v>31</v>
      </c>
      <c r="B87" s="43"/>
      <c r="C87" s="17">
        <v>44394</v>
      </c>
      <c r="D87" s="1" t="s">
        <v>24</v>
      </c>
      <c r="E87" s="10"/>
      <c r="F87" s="18">
        <v>31</v>
      </c>
      <c r="G87" s="18">
        <v>2</v>
      </c>
      <c r="H87" s="18">
        <v>459</v>
      </c>
      <c r="I87" s="5">
        <v>1022</v>
      </c>
      <c r="J87" s="18">
        <v>0</v>
      </c>
      <c r="K87" s="18">
        <v>0</v>
      </c>
      <c r="L87" s="18">
        <v>0</v>
      </c>
      <c r="M87" s="6">
        <f t="shared" si="13"/>
        <v>492</v>
      </c>
      <c r="N87" s="7">
        <f t="shared" si="11"/>
        <v>2.6283333333333339</v>
      </c>
      <c r="O87" s="19">
        <v>8829</v>
      </c>
      <c r="P87" s="19">
        <v>38019</v>
      </c>
      <c r="Q87" s="8">
        <f t="shared" si="14"/>
        <v>48362</v>
      </c>
      <c r="R87" s="9">
        <f t="shared" si="15"/>
        <v>1.3479452054794521</v>
      </c>
      <c r="S87" s="12">
        <f t="shared" si="16"/>
        <v>2.2265795206971677</v>
      </c>
      <c r="T87" s="1">
        <v>2019</v>
      </c>
      <c r="U87" s="1">
        <v>20</v>
      </c>
      <c r="V87" s="13">
        <v>7.0000000000000001E-3</v>
      </c>
      <c r="W87" s="13">
        <v>8.9999999999999993E-3</v>
      </c>
      <c r="X87" s="7">
        <f t="shared" si="12"/>
        <v>2.4</v>
      </c>
    </row>
    <row r="88" spans="1:24" s="20" customFormat="1" ht="66.75" customHeight="1">
      <c r="A88" s="42" t="s">
        <v>31</v>
      </c>
      <c r="B88" s="43"/>
      <c r="C88" s="17">
        <v>44395</v>
      </c>
      <c r="D88" s="1" t="s">
        <v>24</v>
      </c>
      <c r="E88" s="10"/>
      <c r="F88" s="18">
        <v>31</v>
      </c>
      <c r="G88" s="18">
        <v>2</v>
      </c>
      <c r="H88" s="18">
        <v>459</v>
      </c>
      <c r="I88" s="5">
        <v>1022</v>
      </c>
      <c r="J88" s="18">
        <v>0</v>
      </c>
      <c r="K88" s="18">
        <v>0</v>
      </c>
      <c r="L88" s="18">
        <v>0</v>
      </c>
      <c r="M88" s="6">
        <f t="shared" si="13"/>
        <v>492</v>
      </c>
      <c r="N88" s="7">
        <f t="shared" si="11"/>
        <v>2.6283333333333339</v>
      </c>
      <c r="O88" s="19">
        <v>8829</v>
      </c>
      <c r="P88" s="19">
        <v>38019</v>
      </c>
      <c r="Q88" s="8">
        <f t="shared" si="14"/>
        <v>48362</v>
      </c>
      <c r="R88" s="9">
        <f t="shared" si="15"/>
        <v>1.3479452054794521</v>
      </c>
      <c r="S88" s="12">
        <f t="shared" si="16"/>
        <v>2.2265795206971677</v>
      </c>
      <c r="T88" s="1">
        <v>2019</v>
      </c>
      <c r="U88" s="1">
        <v>20</v>
      </c>
      <c r="V88" s="13">
        <v>7.0000000000000001E-3</v>
      </c>
      <c r="W88" s="13">
        <v>8.9999999999999993E-3</v>
      </c>
      <c r="X88" s="7">
        <f t="shared" si="12"/>
        <v>2.4</v>
      </c>
    </row>
    <row r="89" spans="1:24" s="20" customFormat="1" ht="66.75" customHeight="1">
      <c r="A89" s="42" t="s">
        <v>31</v>
      </c>
      <c r="B89" s="43"/>
      <c r="C89" s="17">
        <v>44396</v>
      </c>
      <c r="D89" s="1" t="s">
        <v>24</v>
      </c>
      <c r="E89" s="10"/>
      <c r="F89" s="18">
        <v>31</v>
      </c>
      <c r="G89" s="18">
        <v>2</v>
      </c>
      <c r="H89" s="18">
        <v>459</v>
      </c>
      <c r="I89" s="5">
        <v>1022</v>
      </c>
      <c r="J89" s="18">
        <v>0</v>
      </c>
      <c r="K89" s="18">
        <v>0</v>
      </c>
      <c r="L89" s="18">
        <v>0</v>
      </c>
      <c r="M89" s="6">
        <f t="shared" si="13"/>
        <v>492</v>
      </c>
      <c r="N89" s="7">
        <f t="shared" si="11"/>
        <v>2.6283333333333339</v>
      </c>
      <c r="O89" s="19">
        <v>8829</v>
      </c>
      <c r="P89" s="19">
        <v>38019</v>
      </c>
      <c r="Q89" s="8">
        <f t="shared" si="14"/>
        <v>48362</v>
      </c>
      <c r="R89" s="9">
        <f t="shared" si="15"/>
        <v>1.3479452054794521</v>
      </c>
      <c r="S89" s="12">
        <f t="shared" si="16"/>
        <v>2.2265795206971677</v>
      </c>
      <c r="T89" s="1">
        <v>2019</v>
      </c>
      <c r="U89" s="1">
        <v>20</v>
      </c>
      <c r="V89" s="13">
        <v>7.0000000000000001E-3</v>
      </c>
      <c r="W89" s="13">
        <v>8.9999999999999993E-3</v>
      </c>
      <c r="X89" s="7">
        <f t="shared" si="12"/>
        <v>2.4</v>
      </c>
    </row>
    <row r="90" spans="1:24" s="20" customFormat="1" ht="66.75" customHeight="1">
      <c r="A90" s="42" t="s">
        <v>31</v>
      </c>
      <c r="B90" s="43"/>
      <c r="C90" s="17">
        <v>44397</v>
      </c>
      <c r="D90" s="1" t="s">
        <v>24</v>
      </c>
      <c r="E90" s="10"/>
      <c r="F90" s="18">
        <v>31</v>
      </c>
      <c r="G90" s="18">
        <v>2</v>
      </c>
      <c r="H90" s="18">
        <v>459</v>
      </c>
      <c r="I90" s="5">
        <v>1022</v>
      </c>
      <c r="J90" s="18">
        <v>0</v>
      </c>
      <c r="K90" s="18">
        <v>0</v>
      </c>
      <c r="L90" s="18">
        <v>0</v>
      </c>
      <c r="M90" s="6">
        <f t="shared" si="13"/>
        <v>492</v>
      </c>
      <c r="N90" s="7">
        <f t="shared" si="11"/>
        <v>2.6283333333333339</v>
      </c>
      <c r="O90" s="19">
        <v>8829</v>
      </c>
      <c r="P90" s="19">
        <v>38019</v>
      </c>
      <c r="Q90" s="8">
        <f t="shared" si="14"/>
        <v>48362</v>
      </c>
      <c r="R90" s="9">
        <f t="shared" si="15"/>
        <v>1.3479452054794521</v>
      </c>
      <c r="S90" s="12">
        <f t="shared" si="16"/>
        <v>2.2265795206971677</v>
      </c>
      <c r="T90" s="1">
        <v>2019</v>
      </c>
      <c r="U90" s="1">
        <v>20</v>
      </c>
      <c r="V90" s="13">
        <v>7.0000000000000001E-3</v>
      </c>
      <c r="W90" s="13">
        <v>8.9999999999999993E-3</v>
      </c>
      <c r="X90" s="7">
        <f t="shared" si="12"/>
        <v>2.4</v>
      </c>
    </row>
    <row r="91" spans="1:24" s="20" customFormat="1" ht="66.75" customHeight="1">
      <c r="A91" s="42" t="s">
        <v>31</v>
      </c>
      <c r="B91" s="43"/>
      <c r="C91" s="17">
        <v>44398</v>
      </c>
      <c r="D91" s="1" t="s">
        <v>24</v>
      </c>
      <c r="E91" s="10"/>
      <c r="F91" s="18">
        <v>31</v>
      </c>
      <c r="G91" s="18">
        <v>2</v>
      </c>
      <c r="H91" s="18">
        <v>459</v>
      </c>
      <c r="I91" s="5">
        <v>1022</v>
      </c>
      <c r="J91" s="18">
        <v>0</v>
      </c>
      <c r="K91" s="18">
        <v>0</v>
      </c>
      <c r="L91" s="18">
        <v>0</v>
      </c>
      <c r="M91" s="6">
        <f t="shared" si="13"/>
        <v>492</v>
      </c>
      <c r="N91" s="7">
        <f t="shared" si="11"/>
        <v>2.6283333333333339</v>
      </c>
      <c r="O91" s="19">
        <v>8829</v>
      </c>
      <c r="P91" s="19">
        <v>38019</v>
      </c>
      <c r="Q91" s="8">
        <f t="shared" si="14"/>
        <v>48362</v>
      </c>
      <c r="R91" s="9">
        <f t="shared" si="15"/>
        <v>1.3479452054794521</v>
      </c>
      <c r="S91" s="12">
        <f t="shared" si="16"/>
        <v>2.2265795206971677</v>
      </c>
      <c r="T91" s="1">
        <v>2019</v>
      </c>
      <c r="U91" s="1">
        <v>20</v>
      </c>
      <c r="V91" s="13">
        <v>7.0000000000000001E-3</v>
      </c>
      <c r="W91" s="13">
        <v>8.9999999999999993E-3</v>
      </c>
      <c r="X91" s="7">
        <f t="shared" si="12"/>
        <v>2.4</v>
      </c>
    </row>
    <row r="92" spans="1:24" s="20" customFormat="1" ht="66.75" customHeight="1">
      <c r="A92" s="42" t="s">
        <v>31</v>
      </c>
      <c r="B92" s="43"/>
      <c r="C92" s="17">
        <v>44399</v>
      </c>
      <c r="D92" s="1" t="s">
        <v>24</v>
      </c>
      <c r="E92" s="10"/>
      <c r="F92" s="18">
        <v>31</v>
      </c>
      <c r="G92" s="18">
        <v>2</v>
      </c>
      <c r="H92" s="18">
        <v>459</v>
      </c>
      <c r="I92" s="5">
        <v>1022</v>
      </c>
      <c r="J92" s="18">
        <v>0</v>
      </c>
      <c r="K92" s="18">
        <v>0</v>
      </c>
      <c r="L92" s="18">
        <v>0</v>
      </c>
      <c r="M92" s="6">
        <f t="shared" si="13"/>
        <v>492</v>
      </c>
      <c r="N92" s="7">
        <f t="shared" si="11"/>
        <v>2.6283333333333339</v>
      </c>
      <c r="O92" s="19">
        <v>8829</v>
      </c>
      <c r="P92" s="19">
        <v>38019</v>
      </c>
      <c r="Q92" s="8">
        <f t="shared" si="14"/>
        <v>48362</v>
      </c>
      <c r="R92" s="9">
        <f t="shared" si="15"/>
        <v>1.3479452054794521</v>
      </c>
      <c r="S92" s="12">
        <f t="shared" si="16"/>
        <v>2.2265795206971677</v>
      </c>
      <c r="T92" s="1">
        <v>2019</v>
      </c>
      <c r="U92" s="1">
        <v>20</v>
      </c>
      <c r="V92" s="13">
        <v>7.0000000000000001E-3</v>
      </c>
      <c r="W92" s="13">
        <v>8.9999999999999993E-3</v>
      </c>
      <c r="X92" s="7">
        <f t="shared" si="12"/>
        <v>2.4</v>
      </c>
    </row>
    <row r="93" spans="1:24" s="20" customFormat="1" ht="66.75" customHeight="1">
      <c r="A93" s="42" t="s">
        <v>31</v>
      </c>
      <c r="B93" s="43"/>
      <c r="C93" s="17">
        <v>44400</v>
      </c>
      <c r="D93" s="1" t="s">
        <v>24</v>
      </c>
      <c r="E93" s="10"/>
      <c r="F93" s="18">
        <v>31</v>
      </c>
      <c r="G93" s="18">
        <v>2</v>
      </c>
      <c r="H93" s="18">
        <v>459</v>
      </c>
      <c r="I93" s="5">
        <v>1022</v>
      </c>
      <c r="J93" s="18">
        <v>0</v>
      </c>
      <c r="K93" s="18">
        <v>0</v>
      </c>
      <c r="L93" s="18">
        <v>0</v>
      </c>
      <c r="M93" s="6">
        <f t="shared" si="13"/>
        <v>492</v>
      </c>
      <c r="N93" s="7">
        <f t="shared" si="11"/>
        <v>2.6283333333333339</v>
      </c>
      <c r="O93" s="19">
        <v>8829</v>
      </c>
      <c r="P93" s="19">
        <v>38019</v>
      </c>
      <c r="Q93" s="8">
        <f t="shared" si="14"/>
        <v>48362</v>
      </c>
      <c r="R93" s="9">
        <f t="shared" si="15"/>
        <v>1.3479452054794521</v>
      </c>
      <c r="S93" s="12">
        <f t="shared" si="16"/>
        <v>2.2265795206971677</v>
      </c>
      <c r="T93" s="1">
        <v>2019</v>
      </c>
      <c r="U93" s="1">
        <v>20</v>
      </c>
      <c r="V93" s="13">
        <v>7.0000000000000001E-3</v>
      </c>
      <c r="W93" s="13">
        <v>8.9999999999999993E-3</v>
      </c>
      <c r="X93" s="7">
        <f t="shared" si="12"/>
        <v>2.4</v>
      </c>
    </row>
    <row r="94" spans="1:24" s="20" customFormat="1" ht="66.75" customHeight="1">
      <c r="A94" s="42" t="s">
        <v>31</v>
      </c>
      <c r="B94" s="43"/>
      <c r="C94" s="17">
        <v>44401</v>
      </c>
      <c r="D94" s="1" t="s">
        <v>24</v>
      </c>
      <c r="E94" s="10"/>
      <c r="F94" s="18">
        <v>31</v>
      </c>
      <c r="G94" s="18">
        <v>2</v>
      </c>
      <c r="H94" s="18">
        <v>459</v>
      </c>
      <c r="I94" s="5">
        <v>1022</v>
      </c>
      <c r="J94" s="18">
        <v>0</v>
      </c>
      <c r="K94" s="18">
        <v>0</v>
      </c>
      <c r="L94" s="18">
        <v>0</v>
      </c>
      <c r="M94" s="6">
        <f t="shared" si="13"/>
        <v>492</v>
      </c>
      <c r="N94" s="7">
        <f t="shared" si="11"/>
        <v>2.6283333333333339</v>
      </c>
      <c r="O94" s="19">
        <v>8829</v>
      </c>
      <c r="P94" s="19">
        <v>38019</v>
      </c>
      <c r="Q94" s="8">
        <f t="shared" si="14"/>
        <v>48362</v>
      </c>
      <c r="R94" s="9">
        <f t="shared" si="15"/>
        <v>1.3479452054794521</v>
      </c>
      <c r="S94" s="12">
        <f t="shared" si="16"/>
        <v>2.2265795206971677</v>
      </c>
      <c r="T94" s="1">
        <v>2019</v>
      </c>
      <c r="U94" s="1">
        <v>20</v>
      </c>
      <c r="V94" s="13">
        <v>7.0000000000000001E-3</v>
      </c>
      <c r="W94" s="13">
        <v>8.9999999999999993E-3</v>
      </c>
      <c r="X94" s="7">
        <f t="shared" si="12"/>
        <v>2.4</v>
      </c>
    </row>
    <row r="95" spans="1:24" s="20" customFormat="1" ht="66.75" customHeight="1">
      <c r="A95" s="42" t="s">
        <v>31</v>
      </c>
      <c r="B95" s="43"/>
      <c r="C95" s="17">
        <v>44402</v>
      </c>
      <c r="D95" s="1" t="s">
        <v>24</v>
      </c>
      <c r="E95" s="10"/>
      <c r="F95" s="18">
        <v>31</v>
      </c>
      <c r="G95" s="18">
        <v>2</v>
      </c>
      <c r="H95" s="18">
        <v>459</v>
      </c>
      <c r="I95" s="5">
        <v>1022</v>
      </c>
      <c r="J95" s="18">
        <v>0</v>
      </c>
      <c r="K95" s="18">
        <v>0</v>
      </c>
      <c r="L95" s="18">
        <v>0</v>
      </c>
      <c r="M95" s="6">
        <f t="shared" si="13"/>
        <v>492</v>
      </c>
      <c r="N95" s="7">
        <f t="shared" si="11"/>
        <v>2.6283333333333339</v>
      </c>
      <c r="O95" s="19">
        <v>8829</v>
      </c>
      <c r="P95" s="19">
        <v>38019</v>
      </c>
      <c r="Q95" s="8">
        <f t="shared" si="14"/>
        <v>48362</v>
      </c>
      <c r="R95" s="9">
        <f t="shared" si="15"/>
        <v>1.3479452054794521</v>
      </c>
      <c r="S95" s="12">
        <f t="shared" si="16"/>
        <v>2.2265795206971677</v>
      </c>
      <c r="T95" s="1">
        <v>2019</v>
      </c>
      <c r="U95" s="1">
        <v>20</v>
      </c>
      <c r="V95" s="13">
        <v>7.0000000000000001E-3</v>
      </c>
      <c r="W95" s="13">
        <v>8.9999999999999993E-3</v>
      </c>
      <c r="X95" s="7">
        <f t="shared" si="12"/>
        <v>2.4</v>
      </c>
    </row>
    <row r="96" spans="1:24" s="20" customFormat="1" ht="66.75" customHeight="1">
      <c r="A96" s="42" t="s">
        <v>31</v>
      </c>
      <c r="B96" s="43"/>
      <c r="C96" s="17">
        <v>44403</v>
      </c>
      <c r="D96" s="1" t="s">
        <v>24</v>
      </c>
      <c r="E96" s="10"/>
      <c r="F96" s="18">
        <v>31</v>
      </c>
      <c r="G96" s="18">
        <v>2</v>
      </c>
      <c r="H96" s="18">
        <v>459</v>
      </c>
      <c r="I96" s="5">
        <v>1022</v>
      </c>
      <c r="J96" s="18">
        <v>0</v>
      </c>
      <c r="K96" s="18">
        <v>0</v>
      </c>
      <c r="L96" s="18">
        <v>0</v>
      </c>
      <c r="M96" s="6">
        <f t="shared" si="13"/>
        <v>492</v>
      </c>
      <c r="N96" s="7">
        <f t="shared" si="11"/>
        <v>2.6283333333333339</v>
      </c>
      <c r="O96" s="19">
        <v>8829</v>
      </c>
      <c r="P96" s="19">
        <v>38019</v>
      </c>
      <c r="Q96" s="8">
        <f t="shared" si="14"/>
        <v>48362</v>
      </c>
      <c r="R96" s="9">
        <f t="shared" si="15"/>
        <v>1.3479452054794521</v>
      </c>
      <c r="S96" s="12">
        <f t="shared" si="16"/>
        <v>2.2265795206971677</v>
      </c>
      <c r="T96" s="1">
        <v>2019</v>
      </c>
      <c r="U96" s="1">
        <v>20</v>
      </c>
      <c r="V96" s="13">
        <v>7.0000000000000001E-3</v>
      </c>
      <c r="W96" s="13">
        <v>8.9999999999999993E-3</v>
      </c>
      <c r="X96" s="7">
        <f t="shared" si="12"/>
        <v>2.4</v>
      </c>
    </row>
    <row r="97" spans="1:24" s="20" customFormat="1" ht="66.75" customHeight="1">
      <c r="A97" s="42" t="s">
        <v>31</v>
      </c>
      <c r="B97" s="43"/>
      <c r="C97" s="17">
        <v>44404</v>
      </c>
      <c r="D97" s="1" t="s">
        <v>24</v>
      </c>
      <c r="E97" s="10"/>
      <c r="F97" s="18">
        <v>31</v>
      </c>
      <c r="G97" s="18">
        <v>2</v>
      </c>
      <c r="H97" s="18">
        <v>459</v>
      </c>
      <c r="I97" s="5">
        <v>1022</v>
      </c>
      <c r="J97" s="18">
        <v>0</v>
      </c>
      <c r="K97" s="18">
        <v>0</v>
      </c>
      <c r="L97" s="18">
        <v>0</v>
      </c>
      <c r="M97" s="6">
        <f t="shared" si="13"/>
        <v>492</v>
      </c>
      <c r="N97" s="7">
        <f t="shared" si="11"/>
        <v>2.6283333333333339</v>
      </c>
      <c r="O97" s="19">
        <v>8829</v>
      </c>
      <c r="P97" s="19">
        <v>38019</v>
      </c>
      <c r="Q97" s="8">
        <f t="shared" si="14"/>
        <v>48362</v>
      </c>
      <c r="R97" s="9">
        <f t="shared" si="15"/>
        <v>1.3479452054794521</v>
      </c>
      <c r="S97" s="12">
        <f t="shared" si="16"/>
        <v>2.2265795206971677</v>
      </c>
      <c r="T97" s="1">
        <v>2019</v>
      </c>
      <c r="U97" s="1">
        <v>20</v>
      </c>
      <c r="V97" s="13">
        <v>7.0000000000000001E-3</v>
      </c>
      <c r="W97" s="13">
        <v>8.9999999999999993E-3</v>
      </c>
      <c r="X97" s="7">
        <f t="shared" si="12"/>
        <v>2.4</v>
      </c>
    </row>
    <row r="98" spans="1:24" s="20" customFormat="1" ht="66.75" customHeight="1">
      <c r="A98" s="42" t="s">
        <v>31</v>
      </c>
      <c r="B98" s="43"/>
      <c r="C98" s="17">
        <v>44405</v>
      </c>
      <c r="D98" s="1" t="s">
        <v>24</v>
      </c>
      <c r="E98" s="10"/>
      <c r="F98" s="18">
        <v>31</v>
      </c>
      <c r="G98" s="18">
        <v>2</v>
      </c>
      <c r="H98" s="18">
        <v>459</v>
      </c>
      <c r="I98" s="5">
        <v>1022</v>
      </c>
      <c r="J98" s="18">
        <v>0</v>
      </c>
      <c r="K98" s="18">
        <v>0</v>
      </c>
      <c r="L98" s="18">
        <v>0</v>
      </c>
      <c r="M98" s="6">
        <f t="shared" si="13"/>
        <v>492</v>
      </c>
      <c r="N98" s="7">
        <f t="shared" si="11"/>
        <v>2.6283333333333339</v>
      </c>
      <c r="O98" s="19">
        <v>8829</v>
      </c>
      <c r="P98" s="19">
        <v>38019</v>
      </c>
      <c r="Q98" s="8">
        <f t="shared" si="14"/>
        <v>48362</v>
      </c>
      <c r="R98" s="9">
        <f t="shared" si="15"/>
        <v>1.3479452054794521</v>
      </c>
      <c r="S98" s="12">
        <f t="shared" si="16"/>
        <v>2.2265795206971677</v>
      </c>
      <c r="T98" s="1">
        <v>2019</v>
      </c>
      <c r="U98" s="1">
        <v>20</v>
      </c>
      <c r="V98" s="13">
        <v>7.0000000000000001E-3</v>
      </c>
      <c r="W98" s="13">
        <v>8.9999999999999993E-3</v>
      </c>
      <c r="X98" s="7">
        <f t="shared" si="12"/>
        <v>2.4</v>
      </c>
    </row>
    <row r="99" spans="1:24" s="20" customFormat="1" ht="66.75" customHeight="1">
      <c r="A99" s="42" t="s">
        <v>31</v>
      </c>
      <c r="B99" s="43"/>
      <c r="C99" s="17">
        <v>44406</v>
      </c>
      <c r="D99" s="1" t="s">
        <v>24</v>
      </c>
      <c r="E99" s="10"/>
      <c r="F99" s="18">
        <v>31</v>
      </c>
      <c r="G99" s="18">
        <v>2</v>
      </c>
      <c r="H99" s="18">
        <v>459</v>
      </c>
      <c r="I99" s="5">
        <v>1022</v>
      </c>
      <c r="J99" s="18">
        <v>0</v>
      </c>
      <c r="K99" s="18">
        <v>0</v>
      </c>
      <c r="L99" s="18">
        <v>0</v>
      </c>
      <c r="M99" s="6">
        <f t="shared" si="13"/>
        <v>492</v>
      </c>
      <c r="N99" s="7">
        <f t="shared" si="11"/>
        <v>2.6283333333333339</v>
      </c>
      <c r="O99" s="19">
        <v>8829</v>
      </c>
      <c r="P99" s="19">
        <v>38019</v>
      </c>
      <c r="Q99" s="8">
        <f t="shared" si="14"/>
        <v>48362</v>
      </c>
      <c r="R99" s="9">
        <f t="shared" si="15"/>
        <v>1.3479452054794521</v>
      </c>
      <c r="S99" s="12">
        <f t="shared" si="16"/>
        <v>2.2265795206971677</v>
      </c>
      <c r="T99" s="1">
        <v>2019</v>
      </c>
      <c r="U99" s="1">
        <v>20</v>
      </c>
      <c r="V99" s="13">
        <v>7.0000000000000001E-3</v>
      </c>
      <c r="W99" s="13">
        <v>8.9999999999999993E-3</v>
      </c>
      <c r="X99" s="7">
        <f t="shared" si="12"/>
        <v>2.4</v>
      </c>
    </row>
    <row r="100" spans="1:24" s="20" customFormat="1" ht="66.75" customHeight="1">
      <c r="A100" s="42" t="s">
        <v>31</v>
      </c>
      <c r="B100" s="43"/>
      <c r="C100" s="17">
        <v>44407</v>
      </c>
      <c r="D100" s="1" t="s">
        <v>24</v>
      </c>
      <c r="E100" s="10"/>
      <c r="F100" s="18">
        <v>31</v>
      </c>
      <c r="G100" s="18">
        <v>2</v>
      </c>
      <c r="H100" s="18">
        <v>459</v>
      </c>
      <c r="I100" s="5">
        <v>1022</v>
      </c>
      <c r="J100" s="18">
        <v>0</v>
      </c>
      <c r="K100" s="18">
        <v>0</v>
      </c>
      <c r="L100" s="18">
        <v>0</v>
      </c>
      <c r="M100" s="6">
        <f t="shared" si="13"/>
        <v>492</v>
      </c>
      <c r="N100" s="7">
        <f t="shared" ref="N100:N105" si="17">0.39*(2*_xlfn.IFS(OR(F100&lt;100,F100=100),3,AND(F100&gt;100,OR(F100&lt;700,F100=700)),2,AND(F100&gt;700,OR(F100&lt;1800,F100=1800)),1,F100&gt;1800,0)+3*_xlfn.IFS(OR(G100&lt;120,G100=120),3,AND(G100&gt;120,OR(G100&lt;400,G100=400)),2,AND(G100&gt;400,OR(G100&lt;1000,G100=1000)),1,G100&gt;1000,0)+5*_xlfn.IFS(OR(L100=1,L100&lt;1),3,AND(L100&gt;1,OR(L100&lt;9,L100=9)),2,AND(L100&gt;9,OR(L100&lt;35,L100=35)),1,L100&gt;35,0)+3*_xlfn.IFS(OR(J100&lt;50,J100=50),3,AND(J100&gt;50,OR(J100&lt;100,J100=100)),2,AND(J100&gt;100,OR(J100&lt;200,J100=200)),1,J100&gt;200,0)+3*_xlfn.IFS(OR(K100&lt;65,K100=65),3,AND(K100&gt;65,OR(K100&lt;100,K100=100)),2,AND(K100&gt;100,OR(K100&lt;150,K100=150)),1,K100&gt;150,0)+1*(_xlfn.IFS(OR(H100&lt;350,H100=350),3,AND(H100&gt;350,OR(H100&lt;570,H100=570)),2,AND(H100&gt;570,OR(H100&lt;1400,H100=1400)),1,H100&gt;1400,0))+1*(_xlfn.IFS(OR(I100&lt;2500,I100=2500),3,AND(I100&gt;2500,OR(I100&lt;4000,I100=4000)),2,AND(I100&gt;4000,OR(I100&lt;10000,I100=10000)),1,I100&gt;10000,0)))/SUM(2,3,5,3,3,1,1) +0.13*_xlfn.IFS(OR(M100&lt;686,M100=686),3,AND(M100&gt;686,OR(M100&lt;1879,M100=1879)),2,AND(M100&gt;1879,OR(M100&lt;4585,M100=4585)),1,M100&gt;4585,0)+0.13*_xlfn.IFS(OR(R100&lt;10,R100=10),3,AND(R100&gt;10,OR(R100&lt;20,R100=20)),2,AND(R100&gt;20,OR(R100&lt;30,R100=30)),1,R100&gt;30,0)+0.35*_xlfn.IFS(OR(U100&lt;10,U100=10),3,AND(U100&gt;10,OR(U100&lt;20,U100=20)),2,AND(U100&gt;20,OR(U100&lt;25,U100=25)),1,U100&gt;25,0)</f>
        <v>2.6283333333333339</v>
      </c>
      <c r="O100" s="19">
        <v>8829</v>
      </c>
      <c r="P100" s="19">
        <v>38019</v>
      </c>
      <c r="Q100" s="8">
        <f t="shared" si="14"/>
        <v>48362</v>
      </c>
      <c r="R100" s="9">
        <f t="shared" si="15"/>
        <v>1.3479452054794521</v>
      </c>
      <c r="S100" s="12">
        <f t="shared" si="16"/>
        <v>2.2265795206971677</v>
      </c>
      <c r="T100" s="1">
        <v>2019</v>
      </c>
      <c r="U100" s="1">
        <v>20</v>
      </c>
      <c r="V100" s="13">
        <v>7.0000000000000001E-3</v>
      </c>
      <c r="W100" s="13">
        <v>8.9999999999999993E-3</v>
      </c>
      <c r="X100" s="7">
        <f t="shared" ref="X100:X105" si="18">_xlfn.IFS(OR(U100&lt;10,U100=10),3,AND(U100&gt;10,OR(U100&lt;20,U100=20)),2,AND(U100&gt;20,OR(U100&lt;25,U100=25)),1,U100&gt;25,0)*0.4+_xlfn.IFS(OR(W100&lt;0.536,W100=0.536),3,AND(W100&gt;0.536,OR(W100&lt;1.528,W100=1.528)),2,AND(W100&gt;1.528,OR(W100&lt;3.75,W100=3.75)),1,W100&gt;3.75,0)*0.2+_xlfn.IFS(OR(V100&lt;0.1,V100=0.1),3,AND(V100&gt;0.1,OR(V100&lt;1,V100=1)),2,AND(V100&gt;1,OR(V100&lt;2.5,V100=2.5)),1,V100&gt;2.5,0)*0.2+0.2*_xlfn.IFS(AND(OR(H100&lt;350,H100=350),OR(I100&lt;2500,I100=2500)),3,OR(OR(AND(H100&gt;350,OR(H100&lt;570,H100=571))),OR(AND(I100&gt;2500,OR(I100&lt;4000,I100=4000)))),2,OR(AND(H100&gt;571,OR(H100&lt;1400,H100=1400)),AND(I100&gt;4000,OR(I100&lt;10000,I100=10000))),1,OR(H100&gt;1400,I100&gt;10000),0)</f>
        <v>2.4</v>
      </c>
    </row>
    <row r="101" spans="1:24" s="20" customFormat="1" ht="66.75" customHeight="1">
      <c r="A101" s="42" t="s">
        <v>31</v>
      </c>
      <c r="B101" s="43"/>
      <c r="C101" s="17">
        <v>44408</v>
      </c>
      <c r="D101" s="1" t="s">
        <v>24</v>
      </c>
      <c r="E101" s="10"/>
      <c r="F101" s="18">
        <v>31</v>
      </c>
      <c r="G101" s="18">
        <v>2</v>
      </c>
      <c r="H101" s="18">
        <v>459</v>
      </c>
      <c r="I101" s="5">
        <v>1022</v>
      </c>
      <c r="J101" s="18">
        <v>0</v>
      </c>
      <c r="K101" s="18">
        <v>0</v>
      </c>
      <c r="L101" s="18">
        <v>0</v>
      </c>
      <c r="M101" s="6">
        <f t="shared" si="13"/>
        <v>492</v>
      </c>
      <c r="N101" s="7">
        <f t="shared" si="17"/>
        <v>2.6283333333333339</v>
      </c>
      <c r="O101" s="19">
        <v>8829</v>
      </c>
      <c r="P101" s="19">
        <v>38019</v>
      </c>
      <c r="Q101" s="8">
        <f t="shared" si="14"/>
        <v>48362</v>
      </c>
      <c r="R101" s="9">
        <f t="shared" si="15"/>
        <v>1.3479452054794521</v>
      </c>
      <c r="S101" s="12">
        <f t="shared" si="16"/>
        <v>2.2265795206971677</v>
      </c>
      <c r="T101" s="1">
        <v>2019</v>
      </c>
      <c r="U101" s="1">
        <v>20</v>
      </c>
      <c r="V101" s="13">
        <v>7.0000000000000001E-3</v>
      </c>
      <c r="W101" s="13">
        <v>8.9999999999999993E-3</v>
      </c>
      <c r="X101" s="7">
        <f t="shared" si="18"/>
        <v>2.4</v>
      </c>
    </row>
    <row r="102" spans="1:24" s="20" customFormat="1" ht="66.75" customHeight="1">
      <c r="A102" s="42" t="s">
        <v>31</v>
      </c>
      <c r="B102" s="43"/>
      <c r="C102" s="17">
        <v>44409</v>
      </c>
      <c r="D102" s="1" t="s">
        <v>24</v>
      </c>
      <c r="E102" s="10"/>
      <c r="F102" s="18">
        <v>31</v>
      </c>
      <c r="G102" s="18">
        <v>2</v>
      </c>
      <c r="H102" s="18">
        <v>459</v>
      </c>
      <c r="I102" s="5">
        <v>1022</v>
      </c>
      <c r="J102" s="18">
        <v>0</v>
      </c>
      <c r="K102" s="18">
        <v>0</v>
      </c>
      <c r="L102" s="18">
        <v>0</v>
      </c>
      <c r="M102" s="6">
        <f t="shared" si="13"/>
        <v>492</v>
      </c>
      <c r="N102" s="7">
        <f t="shared" si="17"/>
        <v>2.6283333333333339</v>
      </c>
      <c r="O102" s="19">
        <v>8829</v>
      </c>
      <c r="P102" s="19">
        <v>38019</v>
      </c>
      <c r="Q102" s="8">
        <f t="shared" si="14"/>
        <v>48362</v>
      </c>
      <c r="R102" s="9">
        <f t="shared" si="15"/>
        <v>1.3479452054794521</v>
      </c>
      <c r="S102" s="12">
        <f t="shared" si="16"/>
        <v>2.2265795206971677</v>
      </c>
      <c r="T102" s="1">
        <v>2019</v>
      </c>
      <c r="U102" s="1">
        <v>20</v>
      </c>
      <c r="V102" s="13">
        <v>7.0000000000000001E-3</v>
      </c>
      <c r="W102" s="13">
        <v>8.9999999999999993E-3</v>
      </c>
      <c r="X102" s="7">
        <f t="shared" si="18"/>
        <v>2.4</v>
      </c>
    </row>
    <row r="103" spans="1:24" s="20" customFormat="1" ht="66.75" customHeight="1">
      <c r="A103" s="42" t="s">
        <v>31</v>
      </c>
      <c r="B103" s="43"/>
      <c r="C103" s="17">
        <v>44410</v>
      </c>
      <c r="D103" s="1" t="s">
        <v>24</v>
      </c>
      <c r="E103" s="10"/>
      <c r="F103" s="18">
        <v>31</v>
      </c>
      <c r="G103" s="18">
        <v>2</v>
      </c>
      <c r="H103" s="18">
        <v>459</v>
      </c>
      <c r="I103" s="5">
        <v>1022</v>
      </c>
      <c r="J103" s="18">
        <v>0</v>
      </c>
      <c r="K103" s="18">
        <v>0</v>
      </c>
      <c r="L103" s="18">
        <v>0</v>
      </c>
      <c r="M103" s="6">
        <f t="shared" si="13"/>
        <v>492</v>
      </c>
      <c r="N103" s="7">
        <f t="shared" si="17"/>
        <v>2.6283333333333339</v>
      </c>
      <c r="O103" s="19">
        <v>8829</v>
      </c>
      <c r="P103" s="19">
        <v>38019</v>
      </c>
      <c r="Q103" s="8">
        <f t="shared" si="14"/>
        <v>48362</v>
      </c>
      <c r="R103" s="9">
        <f t="shared" si="15"/>
        <v>1.3479452054794521</v>
      </c>
      <c r="S103" s="12">
        <f t="shared" si="16"/>
        <v>2.2265795206971677</v>
      </c>
      <c r="T103" s="1">
        <v>2019</v>
      </c>
      <c r="U103" s="1">
        <v>20</v>
      </c>
      <c r="V103" s="13">
        <v>7.0000000000000001E-3</v>
      </c>
      <c r="W103" s="13">
        <v>8.9999999999999993E-3</v>
      </c>
      <c r="X103" s="7">
        <f t="shared" si="18"/>
        <v>2.4</v>
      </c>
    </row>
    <row r="104" spans="1:24" s="20" customFormat="1" ht="66.75" customHeight="1">
      <c r="A104" s="42" t="s">
        <v>31</v>
      </c>
      <c r="B104" s="43"/>
      <c r="C104" s="17">
        <v>44411</v>
      </c>
      <c r="D104" s="1" t="s">
        <v>24</v>
      </c>
      <c r="E104" s="10"/>
      <c r="F104" s="18">
        <v>31</v>
      </c>
      <c r="G104" s="18">
        <v>2</v>
      </c>
      <c r="H104" s="18">
        <v>459</v>
      </c>
      <c r="I104" s="5">
        <v>1022</v>
      </c>
      <c r="J104" s="18">
        <v>0</v>
      </c>
      <c r="K104" s="18">
        <v>0</v>
      </c>
      <c r="L104" s="18">
        <v>0</v>
      </c>
      <c r="M104" s="6">
        <f t="shared" si="13"/>
        <v>492</v>
      </c>
      <c r="N104" s="7">
        <f t="shared" si="17"/>
        <v>2.6283333333333339</v>
      </c>
      <c r="O104" s="19">
        <v>8829</v>
      </c>
      <c r="P104" s="19">
        <v>38019</v>
      </c>
      <c r="Q104" s="8">
        <f t="shared" si="14"/>
        <v>48362</v>
      </c>
      <c r="R104" s="9">
        <f t="shared" si="15"/>
        <v>1.3479452054794521</v>
      </c>
      <c r="S104" s="12">
        <f t="shared" si="16"/>
        <v>2.2265795206971677</v>
      </c>
      <c r="T104" s="1">
        <v>2019</v>
      </c>
      <c r="U104" s="1">
        <v>20</v>
      </c>
      <c r="V104" s="13">
        <v>7.0000000000000001E-3</v>
      </c>
      <c r="W104" s="13">
        <v>8.9999999999999993E-3</v>
      </c>
      <c r="X104" s="7">
        <f t="shared" si="18"/>
        <v>2.4</v>
      </c>
    </row>
    <row r="105" spans="1:24" s="20" customFormat="1" ht="66.75" customHeight="1">
      <c r="A105" s="42" t="s">
        <v>31</v>
      </c>
      <c r="B105" s="43"/>
      <c r="C105" s="17">
        <v>44412</v>
      </c>
      <c r="D105" s="1" t="s">
        <v>24</v>
      </c>
      <c r="E105" s="10"/>
      <c r="F105" s="18">
        <v>31</v>
      </c>
      <c r="G105" s="18">
        <v>2</v>
      </c>
      <c r="H105" s="18">
        <v>459</v>
      </c>
      <c r="I105" s="5">
        <v>1022</v>
      </c>
      <c r="J105" s="18">
        <v>0</v>
      </c>
      <c r="K105" s="18">
        <v>0</v>
      </c>
      <c r="L105" s="18">
        <v>0</v>
      </c>
      <c r="M105" s="6">
        <f t="shared" si="13"/>
        <v>492</v>
      </c>
      <c r="N105" s="7">
        <f t="shared" si="17"/>
        <v>2.6283333333333339</v>
      </c>
      <c r="O105" s="19">
        <v>8829</v>
      </c>
      <c r="P105" s="19">
        <v>38019</v>
      </c>
      <c r="Q105" s="8">
        <f t="shared" si="14"/>
        <v>48362</v>
      </c>
      <c r="R105" s="9">
        <f t="shared" si="15"/>
        <v>1.3479452054794521</v>
      </c>
      <c r="S105" s="12">
        <f t="shared" si="16"/>
        <v>2.2265795206971677</v>
      </c>
      <c r="T105" s="1">
        <v>2019</v>
      </c>
      <c r="U105" s="1">
        <v>20</v>
      </c>
      <c r="V105" s="13">
        <v>7.0000000000000001E-3</v>
      </c>
      <c r="W105" s="13">
        <v>8.9999999999999993E-3</v>
      </c>
      <c r="X105" s="7">
        <f t="shared" si="18"/>
        <v>2.4</v>
      </c>
    </row>
    <row r="106" spans="1:24" ht="52.5" customHeight="1"/>
    <row r="107" spans="1:24" ht="52.5" customHeight="1"/>
    <row r="108" spans="1:24" ht="52.5" customHeight="1"/>
    <row r="109" spans="1:24" ht="52.5" customHeight="1"/>
    <row r="110" spans="1:24" ht="52.5" customHeight="1"/>
    <row r="111" spans="1:24" ht="52.5" customHeight="1"/>
    <row r="112" spans="1:24" ht="52.5" customHeight="1"/>
  </sheetData>
  <mergeCells count="6">
    <mergeCell ref="A1:X1"/>
    <mergeCell ref="A2:A3"/>
    <mergeCell ref="C2:C3"/>
    <mergeCell ref="D2:S2"/>
    <mergeCell ref="T2:X2"/>
    <mergeCell ref="B2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5"/>
  <sheetViews>
    <sheetView zoomScaleNormal="100" workbookViewId="0">
      <selection activeCell="B2" sqref="A2:B3"/>
    </sheetView>
  </sheetViews>
  <sheetFormatPr defaultRowHeight="51.75" customHeight="1"/>
  <cols>
    <col min="1" max="2" width="23.125" style="33" customWidth="1"/>
    <col min="3" max="3" width="15.625" style="25" customWidth="1"/>
    <col min="4" max="16" width="10.75" style="25" customWidth="1"/>
    <col min="17" max="17" width="12.625" style="25" customWidth="1"/>
    <col min="18" max="19" width="9" style="25"/>
    <col min="20" max="20" width="9" style="34"/>
    <col min="21" max="21" width="14.5" style="24" customWidth="1"/>
    <col min="22" max="22" width="14.875" style="24" customWidth="1"/>
    <col min="23" max="23" width="16" style="24" customWidth="1"/>
    <col min="24" max="24" width="12.875" style="24" customWidth="1"/>
    <col min="25" max="25" width="10.875" style="24" customWidth="1"/>
    <col min="26" max="26" width="10.375" style="24" customWidth="1"/>
    <col min="27" max="16384" width="9" style="25"/>
  </cols>
  <sheetData>
    <row r="1" spans="1:27" ht="51.75" customHeight="1">
      <c r="A1" s="35" t="s">
        <v>36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7" ht="51.75" customHeight="1">
      <c r="A2" s="36" t="s">
        <v>0</v>
      </c>
      <c r="B2" s="36" t="s">
        <v>37</v>
      </c>
      <c r="C2" s="37" t="s">
        <v>1</v>
      </c>
      <c r="D2" s="36" t="s">
        <v>2</v>
      </c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40" t="s">
        <v>33</v>
      </c>
      <c r="U2" s="40"/>
      <c r="V2" s="40"/>
      <c r="W2" s="40"/>
      <c r="X2" s="40"/>
      <c r="Y2" s="11" t="s">
        <v>32</v>
      </c>
      <c r="Z2" s="21"/>
      <c r="AA2" s="26"/>
    </row>
    <row r="3" spans="1:27" ht="102.75" customHeight="1">
      <c r="A3" s="46"/>
      <c r="B3" s="36"/>
      <c r="C3" s="41"/>
      <c r="D3" s="2" t="s">
        <v>4</v>
      </c>
      <c r="E3" s="2" t="s">
        <v>34</v>
      </c>
      <c r="F3" s="2" t="s">
        <v>38</v>
      </c>
      <c r="G3" s="2" t="s">
        <v>39</v>
      </c>
      <c r="H3" s="2" t="s">
        <v>7</v>
      </c>
      <c r="I3" s="3" t="s">
        <v>8</v>
      </c>
      <c r="J3" s="2" t="s">
        <v>40</v>
      </c>
      <c r="K3" s="2" t="s">
        <v>41</v>
      </c>
      <c r="L3" s="2" t="s">
        <v>42</v>
      </c>
      <c r="M3" s="2" t="s">
        <v>12</v>
      </c>
      <c r="N3" s="4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16" t="s">
        <v>35</v>
      </c>
      <c r="U3" s="2" t="s">
        <v>25</v>
      </c>
      <c r="V3" s="2" t="s">
        <v>26</v>
      </c>
      <c r="W3" s="2" t="s">
        <v>27</v>
      </c>
      <c r="X3" s="2" t="s">
        <v>28</v>
      </c>
      <c r="Y3" s="11" t="s">
        <v>29</v>
      </c>
      <c r="Z3" s="27" t="s">
        <v>30</v>
      </c>
      <c r="AA3" s="26"/>
    </row>
    <row r="4" spans="1:27" s="32" customFormat="1" ht="51.75" customHeight="1">
      <c r="A4" s="47"/>
      <c r="B4" s="47"/>
      <c r="C4" s="39"/>
      <c r="D4" s="40" t="s">
        <v>24</v>
      </c>
      <c r="E4" s="22">
        <v>38</v>
      </c>
      <c r="F4" s="22">
        <v>215</v>
      </c>
      <c r="G4" s="22">
        <v>38</v>
      </c>
      <c r="H4" s="22">
        <v>622</v>
      </c>
      <c r="I4" s="22">
        <v>9918</v>
      </c>
      <c r="J4" s="22">
        <v>-80</v>
      </c>
      <c r="K4" s="22">
        <v>0</v>
      </c>
      <c r="L4" s="22">
        <v>-50</v>
      </c>
      <c r="M4" s="6">
        <f t="shared" ref="M4:M5" si="0">SUM(F4,G4:H4,J4:L4)</f>
        <v>745</v>
      </c>
      <c r="N4" s="11">
        <f t="shared" ref="N4:N5" si="1">T4*0.25+Y4*0.75</f>
        <v>2.75</v>
      </c>
      <c r="O4" s="22">
        <v>17445</v>
      </c>
      <c r="P4" s="22">
        <v>89834</v>
      </c>
      <c r="Q4" s="6">
        <f t="shared" ref="Q4:Q5" si="2">SUM(F4:L4,O4:P4)</f>
        <v>117942</v>
      </c>
      <c r="R4" s="14">
        <f t="shared" ref="R4:R5" si="3">(M4-H4)/E4*1000</f>
        <v>3236.8421052631579</v>
      </c>
      <c r="S4" s="15">
        <f t="shared" ref="S4:S5" si="4">I4/H4</f>
        <v>15.945337620578778</v>
      </c>
      <c r="T4" s="23">
        <f t="shared" ref="T4" si="5">_xlfn.IFS(OR(R4=2000,R4&lt;2000),3,AND(2000&lt;R4,OR(R4&lt;4000,R4=4000)),2,AND(4000&lt;R4,OR(R4=6000,R4&lt;6000)),1,R4&gt;6000,0)</f>
        <v>2</v>
      </c>
      <c r="U4" s="28">
        <f t="shared" ref="U4:U5" si="6">G4/(G4+J4+L4)</f>
        <v>-0.41304347826086957</v>
      </c>
      <c r="V4" s="28">
        <f t="shared" ref="V4:V5" si="7">J4/(G4+J4+L4)</f>
        <v>0.86956521739130432</v>
      </c>
      <c r="W4" s="28">
        <f t="shared" ref="W4:W5" si="8">L4/(G4+J4+L4)</f>
        <v>0.54347826086956519</v>
      </c>
      <c r="X4" s="29" t="str">
        <f t="shared" ref="X4" si="9">_xlfn.IFS(R4&lt;=6000,"N",AND(R4&gt;6000,0.02&lt;=U4&lt;=0.19,0.06&lt;=V4&lt;=0.23),"N",AND(R4&gt;6000,V4&gt;=0.5,W4&lt;=0.15),"T3",AND(R4&gt;6000,V4&gt;0.23,W4&gt;0.15),"X3",AND(R4&gt;6000,V4&gt;=0.23,W4&lt;=0.15),"T2",OR(AND(R4&gt;6000,U4&lt;=0.19,V4&lt;0.06),AND(R4&gt;6000,U4&lt;0.02,0.06&lt;V4&lt;0.23)),"D1",AND(R4&gt;6000,U4&gt;0.19,V4&lt;0.23),"X1")</f>
        <v>N</v>
      </c>
      <c r="Y4" s="30" t="str">
        <f t="shared" ref="Y4" si="10">_xlfn.IFS(R4&lt;=6000,"3",AND(Q4&gt;6000,0.02&lt;=U4&lt;=0.19,0.06&lt;=V4&lt;=0.23),"3",AND(R4&gt;6000,V4&gt;=0.5,W4&lt;=0.15),"0",AND(R4&gt;6000,V4&gt;0.23,W4&gt;0.15),"0",AND(R4&gt;6000,V4&gt;=0.23,W4&lt;=0.15),"1",OR(AND(R4&gt;6000,U4&lt;=0.19,V4&lt;0.06),AND(R4&gt;6000,U4&lt;0.02,0.06&lt;V4&lt;0.23)),"2",AND(R4&gt;6000,U4&gt;0.19,V4&lt;0.23),"2")</f>
        <v>3</v>
      </c>
      <c r="Z4" s="31">
        <f t="shared" ref="Z4:Z5" si="11">0.25*T4+0.75*Y4</f>
        <v>2.75</v>
      </c>
    </row>
    <row r="5" spans="1:27" s="32" customFormat="1" ht="51.75" customHeight="1">
      <c r="A5" s="47"/>
      <c r="B5" s="47"/>
      <c r="C5" s="39"/>
      <c r="D5" s="40"/>
      <c r="E5" s="22">
        <v>38</v>
      </c>
      <c r="F5" s="22">
        <v>215</v>
      </c>
      <c r="G5" s="22">
        <v>38</v>
      </c>
      <c r="H5" s="22">
        <v>622</v>
      </c>
      <c r="I5" s="22">
        <v>9918</v>
      </c>
      <c r="J5" s="22">
        <v>-165</v>
      </c>
      <c r="K5" s="22">
        <v>0</v>
      </c>
      <c r="L5" s="22">
        <v>-100</v>
      </c>
      <c r="M5" s="6">
        <f t="shared" si="0"/>
        <v>610</v>
      </c>
      <c r="N5" s="11">
        <f t="shared" si="1"/>
        <v>3</v>
      </c>
      <c r="O5" s="22">
        <v>17445</v>
      </c>
      <c r="P5" s="22">
        <v>89834</v>
      </c>
      <c r="Q5" s="6">
        <f t="shared" si="2"/>
        <v>117807</v>
      </c>
      <c r="R5" s="14">
        <f t="shared" si="3"/>
        <v>-315.78947368421052</v>
      </c>
      <c r="S5" s="15">
        <f t="shared" si="4"/>
        <v>15.945337620578778</v>
      </c>
      <c r="T5" s="23">
        <f t="shared" ref="T5" si="12">_xlfn.IFS(OR(R5=10,R5&lt;10),3,AND(10&lt;R5,OR(R5&lt;20,R5=20)),2,AND(20&lt;R5,OR(R5=30,R5&lt;30)),1,R5&gt;30,0)</f>
        <v>3</v>
      </c>
      <c r="U5" s="28">
        <f t="shared" si="6"/>
        <v>-0.16740088105726872</v>
      </c>
      <c r="V5" s="28">
        <f t="shared" si="7"/>
        <v>0.72687224669603523</v>
      </c>
      <c r="W5" s="28">
        <f t="shared" si="8"/>
        <v>0.44052863436123346</v>
      </c>
      <c r="X5" s="29" t="str" cm="1">
        <f t="array" ref="X5">_xlfn.IFS(R5&lt;=30,"N",AND(R5&gt;30,0.02&lt;=U5&lt;=0.19,0.06&lt;=V5&lt;=0.23),"N",AND(R5&gt;30,V5&gt;=0.5,W5&lt;=0.15),"T3",AND(R5&gt;30,V5&gt;0.23,W5&gt;0.15),"X3",AND(R5&gt;30,V5&gt;=0.23,W5&lt;=0.15),"T2",OR(AND(R5&gt;30,U5&lt;=0.19,V5&lt;0.06),AND(R5&gt;30,U5&lt;0.02,0.06&lt;V5&lt;0.23)),"D1",AND(R5&gt;30,U5&gt;0.19,V5&lt;0.23),"X1")</f>
        <v>N</v>
      </c>
      <c r="Y5" s="30" t="str" cm="1">
        <f t="array" ref="Y5">_xlfn.IFS(R5&lt;=30,"3",AND(Q5&gt;30,0.02&lt;=U5&lt;=0.19,0.06&lt;=V5&lt;=0.23),"3",AND(R5&gt;30,V5&gt;=0.5,W5&lt;=0.15),"0",AND(R5&gt;30,V5&gt;0.23,W5&gt;0.15),"0",AND(R5&gt;30,V5&gt;=0.23,W5&lt;=0.15),"1",OR(AND(R5&gt;30,U5&lt;=0.19,V5&lt;0.06),AND(R5&gt;30,U5&lt;0.02,0.06&lt;V5&lt;0.23)),"2",AND(R5&gt;30,U5&gt;0.19,V5&lt;0.23),"2")</f>
        <v>3</v>
      </c>
      <c r="Z5" s="31">
        <f t="shared" si="11"/>
        <v>3</v>
      </c>
    </row>
    <row r="6" spans="1:27" s="32" customFormat="1" ht="51.75" customHeight="1">
      <c r="A6" s="47"/>
      <c r="B6" s="47"/>
      <c r="C6" s="39"/>
      <c r="D6" s="40" t="s">
        <v>24</v>
      </c>
      <c r="E6" s="22">
        <v>38</v>
      </c>
      <c r="F6" s="22">
        <v>215</v>
      </c>
      <c r="G6" s="22">
        <v>38</v>
      </c>
      <c r="H6" s="22">
        <v>622</v>
      </c>
      <c r="I6" s="22">
        <v>9918</v>
      </c>
      <c r="J6" s="22">
        <v>-250</v>
      </c>
      <c r="K6" s="22">
        <v>0</v>
      </c>
      <c r="L6" s="22">
        <v>-150</v>
      </c>
      <c r="M6" s="6">
        <f t="shared" ref="M6:M69" si="13">SUM(F6,G6:H6,J6:L6)</f>
        <v>475</v>
      </c>
      <c r="N6" s="11">
        <f t="shared" ref="N6:N69" si="14">T6*0.25+Y6*0.75</f>
        <v>3</v>
      </c>
      <c r="O6" s="22">
        <v>17445</v>
      </c>
      <c r="P6" s="22">
        <v>89834</v>
      </c>
      <c r="Q6" s="6">
        <f t="shared" ref="Q6:Q69" si="15">SUM(F6:L6,O6:P6)</f>
        <v>117672</v>
      </c>
      <c r="R6" s="14">
        <f t="shared" ref="R6:R69" si="16">(M6-H6)/E6*1000</f>
        <v>-3868.4210526315787</v>
      </c>
      <c r="S6" s="15">
        <f t="shared" ref="S6:S69" si="17">I6/H6</f>
        <v>15.945337620578778</v>
      </c>
      <c r="T6" s="23">
        <f t="shared" ref="T6" si="18">_xlfn.IFS(OR(R6=2000,R6&lt;2000),3,AND(2000&lt;R6,OR(R6&lt;4000,R6=4000)),2,AND(4000&lt;R6,OR(R6=6000,R6&lt;6000)),1,R6&gt;6000,0)</f>
        <v>3</v>
      </c>
      <c r="U6" s="28">
        <f t="shared" ref="U6:U69" si="19">G6/(G6+J6+L6)</f>
        <v>-0.10497237569060773</v>
      </c>
      <c r="V6" s="28">
        <f t="shared" ref="V6:V69" si="20">J6/(G6+J6+L6)</f>
        <v>0.69060773480662985</v>
      </c>
      <c r="W6" s="28">
        <f t="shared" ref="W6:W69" si="21">L6/(G6+J6+L6)</f>
        <v>0.4143646408839779</v>
      </c>
      <c r="X6" s="29" t="str">
        <f t="shared" ref="X6" si="22">_xlfn.IFS(R6&lt;=6000,"N",AND(R6&gt;6000,0.02&lt;=U6&lt;=0.19,0.06&lt;=V6&lt;=0.23),"N",AND(R6&gt;6000,V6&gt;=0.5,W6&lt;=0.15),"T3",AND(R6&gt;6000,V6&gt;0.23,W6&gt;0.15),"X3",AND(R6&gt;6000,V6&gt;=0.23,W6&lt;=0.15),"T2",OR(AND(R6&gt;6000,U6&lt;=0.19,V6&lt;0.06),AND(R6&gt;6000,U6&lt;0.02,0.06&lt;V6&lt;0.23)),"D1",AND(R6&gt;6000,U6&gt;0.19,V6&lt;0.23),"X1")</f>
        <v>N</v>
      </c>
      <c r="Y6" s="30" t="str">
        <f t="shared" ref="Y6" si="23">_xlfn.IFS(R6&lt;=6000,"3",AND(Q6&gt;6000,0.02&lt;=U6&lt;=0.19,0.06&lt;=V6&lt;=0.23),"3",AND(R6&gt;6000,V6&gt;=0.5,W6&lt;=0.15),"0",AND(R6&gt;6000,V6&gt;0.23,W6&gt;0.15),"0",AND(R6&gt;6000,V6&gt;=0.23,W6&lt;=0.15),"1",OR(AND(R6&gt;6000,U6&lt;=0.19,V6&lt;0.06),AND(R6&gt;6000,U6&lt;0.02,0.06&lt;V6&lt;0.23)),"2",AND(R6&gt;6000,U6&gt;0.19,V6&lt;0.23),"2")</f>
        <v>3</v>
      </c>
      <c r="Z6" s="31">
        <f t="shared" ref="Z6:Z69" si="24">0.25*T6+0.75*Y6</f>
        <v>3</v>
      </c>
    </row>
    <row r="7" spans="1:27" s="32" customFormat="1" ht="51.75" customHeight="1">
      <c r="A7" s="47"/>
      <c r="B7" s="47"/>
      <c r="C7" s="39"/>
      <c r="D7" s="40"/>
      <c r="E7" s="22">
        <v>38</v>
      </c>
      <c r="F7" s="22">
        <v>215</v>
      </c>
      <c r="G7" s="22">
        <v>38</v>
      </c>
      <c r="H7" s="22">
        <v>622</v>
      </c>
      <c r="I7" s="22">
        <v>9918</v>
      </c>
      <c r="J7" s="22">
        <v>-335</v>
      </c>
      <c r="K7" s="22">
        <v>0</v>
      </c>
      <c r="L7" s="22">
        <v>-200</v>
      </c>
      <c r="M7" s="6">
        <f t="shared" si="13"/>
        <v>340</v>
      </c>
      <c r="N7" s="11">
        <f t="shared" si="14"/>
        <v>3</v>
      </c>
      <c r="O7" s="22">
        <v>17445</v>
      </c>
      <c r="P7" s="22">
        <v>89834</v>
      </c>
      <c r="Q7" s="6">
        <f t="shared" si="15"/>
        <v>117537</v>
      </c>
      <c r="R7" s="14">
        <f t="shared" si="16"/>
        <v>-7421.0526315789475</v>
      </c>
      <c r="S7" s="15">
        <f t="shared" si="17"/>
        <v>15.945337620578778</v>
      </c>
      <c r="T7" s="23">
        <f t="shared" ref="T7" si="25">_xlfn.IFS(OR(R7=10,R7&lt;10),3,AND(10&lt;R7,OR(R7&lt;20,R7=20)),2,AND(20&lt;R7,OR(R7=30,R7&lt;30)),1,R7&gt;30,0)</f>
        <v>3</v>
      </c>
      <c r="U7" s="28">
        <f t="shared" si="19"/>
        <v>-7.6458752515090544E-2</v>
      </c>
      <c r="V7" s="28">
        <f t="shared" si="20"/>
        <v>0.67404426559356134</v>
      </c>
      <c r="W7" s="28">
        <f t="shared" si="21"/>
        <v>0.4024144869215292</v>
      </c>
      <c r="X7" s="29" t="str" cm="1">
        <f t="array" ref="X7">_xlfn.IFS(R7&lt;=30,"N",AND(R7&gt;30,0.02&lt;=U7&lt;=0.19,0.06&lt;=V7&lt;=0.23),"N",AND(R7&gt;30,V7&gt;=0.5,W7&lt;=0.15),"T3",AND(R7&gt;30,V7&gt;0.23,W7&gt;0.15),"X3",AND(R7&gt;30,V7&gt;=0.23,W7&lt;=0.15),"T2",OR(AND(R7&gt;30,U7&lt;=0.19,V7&lt;0.06),AND(R7&gt;30,U7&lt;0.02,0.06&lt;V7&lt;0.23)),"D1",AND(R7&gt;30,U7&gt;0.19,V7&lt;0.23),"X1")</f>
        <v>N</v>
      </c>
      <c r="Y7" s="30" t="str" cm="1">
        <f t="array" ref="Y7">_xlfn.IFS(R7&lt;=30,"3",AND(Q7&gt;30,0.02&lt;=U7&lt;=0.19,0.06&lt;=V7&lt;=0.23),"3",AND(R7&gt;30,V7&gt;=0.5,W7&lt;=0.15),"0",AND(R7&gt;30,V7&gt;0.23,W7&gt;0.15),"0",AND(R7&gt;30,V7&gt;=0.23,W7&lt;=0.15),"1",OR(AND(R7&gt;30,U7&lt;=0.19,V7&lt;0.06),AND(R7&gt;30,U7&lt;0.02,0.06&lt;V7&lt;0.23)),"2",AND(R7&gt;30,U7&gt;0.19,V7&lt;0.23),"2")</f>
        <v>3</v>
      </c>
      <c r="Z7" s="31">
        <f t="shared" si="24"/>
        <v>3</v>
      </c>
    </row>
    <row r="8" spans="1:27" s="32" customFormat="1" ht="51.75" customHeight="1">
      <c r="A8" s="47"/>
      <c r="B8" s="47"/>
      <c r="C8" s="39"/>
      <c r="D8" s="40" t="s">
        <v>24</v>
      </c>
      <c r="E8" s="22">
        <v>38</v>
      </c>
      <c r="F8" s="22">
        <v>215</v>
      </c>
      <c r="G8" s="22">
        <v>38</v>
      </c>
      <c r="H8" s="22">
        <v>622</v>
      </c>
      <c r="I8" s="22">
        <v>9918</v>
      </c>
      <c r="J8" s="22">
        <v>-420</v>
      </c>
      <c r="K8" s="22">
        <v>0</v>
      </c>
      <c r="L8" s="22">
        <v>-250</v>
      </c>
      <c r="M8" s="6">
        <f t="shared" si="13"/>
        <v>205</v>
      </c>
      <c r="N8" s="11">
        <f t="shared" si="14"/>
        <v>3</v>
      </c>
      <c r="O8" s="22">
        <v>17445</v>
      </c>
      <c r="P8" s="22">
        <v>89834</v>
      </c>
      <c r="Q8" s="6">
        <f t="shared" si="15"/>
        <v>117402</v>
      </c>
      <c r="R8" s="14">
        <f t="shared" si="16"/>
        <v>-10973.684210526315</v>
      </c>
      <c r="S8" s="15">
        <f t="shared" si="17"/>
        <v>15.945337620578778</v>
      </c>
      <c r="T8" s="23">
        <f t="shared" ref="T8" si="26">_xlfn.IFS(OR(R8=2000,R8&lt;2000),3,AND(2000&lt;R8,OR(R8&lt;4000,R8=4000)),2,AND(4000&lt;R8,OR(R8=6000,R8&lt;6000)),1,R8&gt;6000,0)</f>
        <v>3</v>
      </c>
      <c r="U8" s="28">
        <f t="shared" si="19"/>
        <v>-6.0126582278481014E-2</v>
      </c>
      <c r="V8" s="28">
        <f t="shared" si="20"/>
        <v>0.66455696202531644</v>
      </c>
      <c r="W8" s="28">
        <f t="shared" si="21"/>
        <v>0.39556962025316456</v>
      </c>
      <c r="X8" s="29" t="str">
        <f t="shared" ref="X8" si="27">_xlfn.IFS(R8&lt;=6000,"N",AND(R8&gt;6000,0.02&lt;=U8&lt;=0.19,0.06&lt;=V8&lt;=0.23),"N",AND(R8&gt;6000,V8&gt;=0.5,W8&lt;=0.15),"T3",AND(R8&gt;6000,V8&gt;0.23,W8&gt;0.15),"X3",AND(R8&gt;6000,V8&gt;=0.23,W8&lt;=0.15),"T2",OR(AND(R8&gt;6000,U8&lt;=0.19,V8&lt;0.06),AND(R8&gt;6000,U8&lt;0.02,0.06&lt;V8&lt;0.23)),"D1",AND(R8&gt;6000,U8&gt;0.19,V8&lt;0.23),"X1")</f>
        <v>N</v>
      </c>
      <c r="Y8" s="30" t="str">
        <f t="shared" ref="Y8" si="28">_xlfn.IFS(R8&lt;=6000,"3",AND(Q8&gt;6000,0.02&lt;=U8&lt;=0.19,0.06&lt;=V8&lt;=0.23),"3",AND(R8&gt;6000,V8&gt;=0.5,W8&lt;=0.15),"0",AND(R8&gt;6000,V8&gt;0.23,W8&gt;0.15),"0",AND(R8&gt;6000,V8&gt;=0.23,W8&lt;=0.15),"1",OR(AND(R8&gt;6000,U8&lt;=0.19,V8&lt;0.06),AND(R8&gt;6000,U8&lt;0.02,0.06&lt;V8&lt;0.23)),"2",AND(R8&gt;6000,U8&gt;0.19,V8&lt;0.23),"2")</f>
        <v>3</v>
      </c>
      <c r="Z8" s="31">
        <f t="shared" si="24"/>
        <v>3</v>
      </c>
    </row>
    <row r="9" spans="1:27" s="32" customFormat="1" ht="51.75" customHeight="1">
      <c r="A9" s="47"/>
      <c r="B9" s="47"/>
      <c r="C9" s="39"/>
      <c r="D9" s="40"/>
      <c r="E9" s="22">
        <v>38</v>
      </c>
      <c r="F9" s="22">
        <v>215</v>
      </c>
      <c r="G9" s="22">
        <v>38</v>
      </c>
      <c r="H9" s="22">
        <v>622</v>
      </c>
      <c r="I9" s="22">
        <v>9918</v>
      </c>
      <c r="J9" s="22">
        <v>-505</v>
      </c>
      <c r="K9" s="22">
        <v>0</v>
      </c>
      <c r="L9" s="22">
        <v>-300</v>
      </c>
      <c r="M9" s="6">
        <f t="shared" si="13"/>
        <v>70</v>
      </c>
      <c r="N9" s="11">
        <f t="shared" si="14"/>
        <v>3</v>
      </c>
      <c r="O9" s="22">
        <v>17445</v>
      </c>
      <c r="P9" s="22">
        <v>89834</v>
      </c>
      <c r="Q9" s="6">
        <f t="shared" si="15"/>
        <v>117267</v>
      </c>
      <c r="R9" s="14">
        <f t="shared" si="16"/>
        <v>-14526.315789473685</v>
      </c>
      <c r="S9" s="15">
        <f t="shared" si="17"/>
        <v>15.945337620578778</v>
      </c>
      <c r="T9" s="23">
        <f t="shared" ref="T9" si="29">_xlfn.IFS(OR(R9=10,R9&lt;10),3,AND(10&lt;R9,OR(R9&lt;20,R9=20)),2,AND(20&lt;R9,OR(R9=30,R9&lt;30)),1,R9&gt;30,0)</f>
        <v>3</v>
      </c>
      <c r="U9" s="28">
        <f t="shared" si="19"/>
        <v>-4.9543676662320728E-2</v>
      </c>
      <c r="V9" s="28">
        <f t="shared" si="20"/>
        <v>0.65840938722294651</v>
      </c>
      <c r="W9" s="28">
        <f t="shared" si="21"/>
        <v>0.39113428943937417</v>
      </c>
      <c r="X9" s="29" t="str" cm="1">
        <f t="array" ref="X9">_xlfn.IFS(R9&lt;=30,"N",AND(R9&gt;30,0.02&lt;=U9&lt;=0.19,0.06&lt;=V9&lt;=0.23),"N",AND(R9&gt;30,V9&gt;=0.5,W9&lt;=0.15),"T3",AND(R9&gt;30,V9&gt;0.23,W9&gt;0.15),"X3",AND(R9&gt;30,V9&gt;=0.23,W9&lt;=0.15),"T2",OR(AND(R9&gt;30,U9&lt;=0.19,V9&lt;0.06),AND(R9&gt;30,U9&lt;0.02,0.06&lt;V9&lt;0.23)),"D1",AND(R9&gt;30,U9&gt;0.19,V9&lt;0.23),"X1")</f>
        <v>N</v>
      </c>
      <c r="Y9" s="30" t="str" cm="1">
        <f t="array" ref="Y9">_xlfn.IFS(R9&lt;=30,"3",AND(Q9&gt;30,0.02&lt;=U9&lt;=0.19,0.06&lt;=V9&lt;=0.23),"3",AND(R9&gt;30,V9&gt;=0.5,W9&lt;=0.15),"0",AND(R9&gt;30,V9&gt;0.23,W9&gt;0.15),"0",AND(R9&gt;30,V9&gt;=0.23,W9&lt;=0.15),"1",OR(AND(R9&gt;30,U9&lt;=0.19,V9&lt;0.06),AND(R9&gt;30,U9&lt;0.02,0.06&lt;V9&lt;0.23)),"2",AND(R9&gt;30,U9&gt;0.19,V9&lt;0.23),"2")</f>
        <v>3</v>
      </c>
      <c r="Z9" s="31">
        <f t="shared" si="24"/>
        <v>3</v>
      </c>
    </row>
    <row r="10" spans="1:27" s="32" customFormat="1" ht="51.75" customHeight="1">
      <c r="A10" s="47"/>
      <c r="B10" s="47"/>
      <c r="C10" s="39"/>
      <c r="D10" s="40" t="s">
        <v>24</v>
      </c>
      <c r="E10" s="22">
        <v>38</v>
      </c>
      <c r="F10" s="22">
        <v>215</v>
      </c>
      <c r="G10" s="22">
        <v>38</v>
      </c>
      <c r="H10" s="22">
        <v>622</v>
      </c>
      <c r="I10" s="22">
        <v>9918</v>
      </c>
      <c r="J10" s="22">
        <v>-590</v>
      </c>
      <c r="K10" s="22">
        <v>0</v>
      </c>
      <c r="L10" s="22">
        <v>-350</v>
      </c>
      <c r="M10" s="6">
        <f t="shared" si="13"/>
        <v>-65</v>
      </c>
      <c r="N10" s="11">
        <f t="shared" si="14"/>
        <v>3</v>
      </c>
      <c r="O10" s="22">
        <v>17445</v>
      </c>
      <c r="P10" s="22">
        <v>89834</v>
      </c>
      <c r="Q10" s="6">
        <f t="shared" si="15"/>
        <v>117132</v>
      </c>
      <c r="R10" s="14">
        <f t="shared" si="16"/>
        <v>-18078.94736842105</v>
      </c>
      <c r="S10" s="15">
        <f t="shared" si="17"/>
        <v>15.945337620578778</v>
      </c>
      <c r="T10" s="23">
        <f t="shared" ref="T10" si="30">_xlfn.IFS(OR(R10=2000,R10&lt;2000),3,AND(2000&lt;R10,OR(R10&lt;4000,R10=4000)),2,AND(4000&lt;R10,OR(R10=6000,R10&lt;6000)),1,R10&gt;6000,0)</f>
        <v>3</v>
      </c>
      <c r="U10" s="28">
        <f t="shared" si="19"/>
        <v>-4.2128603104212861E-2</v>
      </c>
      <c r="V10" s="28">
        <f t="shared" si="20"/>
        <v>0.65410199556541015</v>
      </c>
      <c r="W10" s="28">
        <f t="shared" si="21"/>
        <v>0.38802660753880264</v>
      </c>
      <c r="X10" s="29" t="str">
        <f t="shared" ref="X10" si="31">_xlfn.IFS(R10&lt;=6000,"N",AND(R10&gt;6000,0.02&lt;=U10&lt;=0.19,0.06&lt;=V10&lt;=0.23),"N",AND(R10&gt;6000,V10&gt;=0.5,W10&lt;=0.15),"T3",AND(R10&gt;6000,V10&gt;0.23,W10&gt;0.15),"X3",AND(R10&gt;6000,V10&gt;=0.23,W10&lt;=0.15),"T2",OR(AND(R10&gt;6000,U10&lt;=0.19,V10&lt;0.06),AND(R10&gt;6000,U10&lt;0.02,0.06&lt;V10&lt;0.23)),"D1",AND(R10&gt;6000,U10&gt;0.19,V10&lt;0.23),"X1")</f>
        <v>N</v>
      </c>
      <c r="Y10" s="30" t="str">
        <f t="shared" ref="Y10" si="32">_xlfn.IFS(R10&lt;=6000,"3",AND(Q10&gt;6000,0.02&lt;=U10&lt;=0.19,0.06&lt;=V10&lt;=0.23),"3",AND(R10&gt;6000,V10&gt;=0.5,W10&lt;=0.15),"0",AND(R10&gt;6000,V10&gt;0.23,W10&gt;0.15),"0",AND(R10&gt;6000,V10&gt;=0.23,W10&lt;=0.15),"1",OR(AND(R10&gt;6000,U10&lt;=0.19,V10&lt;0.06),AND(R10&gt;6000,U10&lt;0.02,0.06&lt;V10&lt;0.23)),"2",AND(R10&gt;6000,U10&gt;0.19,V10&lt;0.23),"2")</f>
        <v>3</v>
      </c>
      <c r="Z10" s="31">
        <f t="shared" si="24"/>
        <v>3</v>
      </c>
    </row>
    <row r="11" spans="1:27" s="32" customFormat="1" ht="51.75" customHeight="1">
      <c r="A11" s="47"/>
      <c r="B11" s="47"/>
      <c r="C11" s="39"/>
      <c r="D11" s="40"/>
      <c r="E11" s="22">
        <v>38</v>
      </c>
      <c r="F11" s="22">
        <v>215</v>
      </c>
      <c r="G11" s="22">
        <v>38</v>
      </c>
      <c r="H11" s="22">
        <v>622</v>
      </c>
      <c r="I11" s="22">
        <v>9918</v>
      </c>
      <c r="J11" s="22">
        <v>-675</v>
      </c>
      <c r="K11" s="22">
        <v>0</v>
      </c>
      <c r="L11" s="22">
        <v>-400</v>
      </c>
      <c r="M11" s="6">
        <f t="shared" si="13"/>
        <v>-200</v>
      </c>
      <c r="N11" s="11">
        <f t="shared" si="14"/>
        <v>3</v>
      </c>
      <c r="O11" s="22">
        <v>17445</v>
      </c>
      <c r="P11" s="22">
        <v>89834</v>
      </c>
      <c r="Q11" s="6">
        <f t="shared" si="15"/>
        <v>116997</v>
      </c>
      <c r="R11" s="14">
        <f t="shared" si="16"/>
        <v>-21631.57894736842</v>
      </c>
      <c r="S11" s="15">
        <f t="shared" si="17"/>
        <v>15.945337620578778</v>
      </c>
      <c r="T11" s="23">
        <f t="shared" ref="T11" si="33">_xlfn.IFS(OR(R11=10,R11&lt;10),3,AND(10&lt;R11,OR(R11&lt;20,R11=20)),2,AND(20&lt;R11,OR(R11=30,R11&lt;30)),1,R11&gt;30,0)</f>
        <v>3</v>
      </c>
      <c r="U11" s="28">
        <f t="shared" si="19"/>
        <v>-3.6644165863066541E-2</v>
      </c>
      <c r="V11" s="28">
        <f t="shared" si="20"/>
        <v>0.65091610414657664</v>
      </c>
      <c r="W11" s="28">
        <f t="shared" si="21"/>
        <v>0.38572806171648988</v>
      </c>
      <c r="X11" s="29" t="str" cm="1">
        <f t="array" ref="X11">_xlfn.IFS(R11&lt;=30,"N",AND(R11&gt;30,0.02&lt;=U11&lt;=0.19,0.06&lt;=V11&lt;=0.23),"N",AND(R11&gt;30,V11&gt;=0.5,W11&lt;=0.15),"T3",AND(R11&gt;30,V11&gt;0.23,W11&gt;0.15),"X3",AND(R11&gt;30,V11&gt;=0.23,W11&lt;=0.15),"T2",OR(AND(R11&gt;30,U11&lt;=0.19,V11&lt;0.06),AND(R11&gt;30,U11&lt;0.02,0.06&lt;V11&lt;0.23)),"D1",AND(R11&gt;30,U11&gt;0.19,V11&lt;0.23),"X1")</f>
        <v>N</v>
      </c>
      <c r="Y11" s="30" t="str" cm="1">
        <f t="array" ref="Y11">_xlfn.IFS(R11&lt;=30,"3",AND(Q11&gt;30,0.02&lt;=U11&lt;=0.19,0.06&lt;=V11&lt;=0.23),"3",AND(R11&gt;30,V11&gt;=0.5,W11&lt;=0.15),"0",AND(R11&gt;30,V11&gt;0.23,W11&gt;0.15),"0",AND(R11&gt;30,V11&gt;=0.23,W11&lt;=0.15),"1",OR(AND(R11&gt;30,U11&lt;=0.19,V11&lt;0.06),AND(R11&gt;30,U11&lt;0.02,0.06&lt;V11&lt;0.23)),"2",AND(R11&gt;30,U11&gt;0.19,V11&lt;0.23),"2")</f>
        <v>3</v>
      </c>
      <c r="Z11" s="31">
        <f t="shared" si="24"/>
        <v>3</v>
      </c>
    </row>
    <row r="12" spans="1:27" s="32" customFormat="1" ht="51.75" customHeight="1">
      <c r="A12" s="47"/>
      <c r="B12" s="47"/>
      <c r="C12" s="39"/>
      <c r="D12" s="40" t="s">
        <v>24</v>
      </c>
      <c r="E12" s="22">
        <v>38</v>
      </c>
      <c r="F12" s="22">
        <v>215</v>
      </c>
      <c r="G12" s="22">
        <v>38</v>
      </c>
      <c r="H12" s="22">
        <v>622</v>
      </c>
      <c r="I12" s="22">
        <v>9918</v>
      </c>
      <c r="J12" s="22">
        <v>-760</v>
      </c>
      <c r="K12" s="22">
        <v>0</v>
      </c>
      <c r="L12" s="22">
        <v>-450</v>
      </c>
      <c r="M12" s="6">
        <f t="shared" si="13"/>
        <v>-335</v>
      </c>
      <c r="N12" s="11">
        <f t="shared" si="14"/>
        <v>3</v>
      </c>
      <c r="O12" s="22">
        <v>17445</v>
      </c>
      <c r="P12" s="22">
        <v>89834</v>
      </c>
      <c r="Q12" s="6">
        <f t="shared" si="15"/>
        <v>116862</v>
      </c>
      <c r="R12" s="14">
        <f t="shared" si="16"/>
        <v>-25184.21052631579</v>
      </c>
      <c r="S12" s="15">
        <f t="shared" si="17"/>
        <v>15.945337620578778</v>
      </c>
      <c r="T12" s="23">
        <f t="shared" ref="T12" si="34">_xlfn.IFS(OR(R12=2000,R12&lt;2000),3,AND(2000&lt;R12,OR(R12&lt;4000,R12=4000)),2,AND(4000&lt;R12,OR(R12=6000,R12&lt;6000)),1,R12&gt;6000,0)</f>
        <v>3</v>
      </c>
      <c r="U12" s="28">
        <f t="shared" si="19"/>
        <v>-3.2423208191126277E-2</v>
      </c>
      <c r="V12" s="28">
        <f t="shared" si="20"/>
        <v>0.64846416382252559</v>
      </c>
      <c r="W12" s="28">
        <f t="shared" si="21"/>
        <v>0.38395904436860068</v>
      </c>
      <c r="X12" s="29" t="str">
        <f t="shared" ref="X12" si="35">_xlfn.IFS(R12&lt;=6000,"N",AND(R12&gt;6000,0.02&lt;=U12&lt;=0.19,0.06&lt;=V12&lt;=0.23),"N",AND(R12&gt;6000,V12&gt;=0.5,W12&lt;=0.15),"T3",AND(R12&gt;6000,V12&gt;0.23,W12&gt;0.15),"X3",AND(R12&gt;6000,V12&gt;=0.23,W12&lt;=0.15),"T2",OR(AND(R12&gt;6000,U12&lt;=0.19,V12&lt;0.06),AND(R12&gt;6000,U12&lt;0.02,0.06&lt;V12&lt;0.23)),"D1",AND(R12&gt;6000,U12&gt;0.19,V12&lt;0.23),"X1")</f>
        <v>N</v>
      </c>
      <c r="Y12" s="30" t="str">
        <f t="shared" ref="Y12" si="36">_xlfn.IFS(R12&lt;=6000,"3",AND(Q12&gt;6000,0.02&lt;=U12&lt;=0.19,0.06&lt;=V12&lt;=0.23),"3",AND(R12&gt;6000,V12&gt;=0.5,W12&lt;=0.15),"0",AND(R12&gt;6000,V12&gt;0.23,W12&gt;0.15),"0",AND(R12&gt;6000,V12&gt;=0.23,W12&lt;=0.15),"1",OR(AND(R12&gt;6000,U12&lt;=0.19,V12&lt;0.06),AND(R12&gt;6000,U12&lt;0.02,0.06&lt;V12&lt;0.23)),"2",AND(R12&gt;6000,U12&gt;0.19,V12&lt;0.23),"2")</f>
        <v>3</v>
      </c>
      <c r="Z12" s="31">
        <f t="shared" si="24"/>
        <v>3</v>
      </c>
    </row>
    <row r="13" spans="1:27" s="32" customFormat="1" ht="51.75" customHeight="1">
      <c r="A13" s="47"/>
      <c r="B13" s="47"/>
      <c r="C13" s="39"/>
      <c r="D13" s="40"/>
      <c r="E13" s="22">
        <v>38</v>
      </c>
      <c r="F13" s="22">
        <v>215</v>
      </c>
      <c r="G13" s="22">
        <v>38</v>
      </c>
      <c r="H13" s="22">
        <v>622</v>
      </c>
      <c r="I13" s="22">
        <v>9918</v>
      </c>
      <c r="J13" s="22">
        <v>-845</v>
      </c>
      <c r="K13" s="22">
        <v>0</v>
      </c>
      <c r="L13" s="22">
        <v>-500</v>
      </c>
      <c r="M13" s="6">
        <f t="shared" si="13"/>
        <v>-470</v>
      </c>
      <c r="N13" s="11">
        <f t="shared" si="14"/>
        <v>3</v>
      </c>
      <c r="O13" s="22">
        <v>17445</v>
      </c>
      <c r="P13" s="22">
        <v>89834</v>
      </c>
      <c r="Q13" s="6">
        <f t="shared" si="15"/>
        <v>116727</v>
      </c>
      <c r="R13" s="14">
        <f t="shared" si="16"/>
        <v>-28736.842105263157</v>
      </c>
      <c r="S13" s="15">
        <f t="shared" si="17"/>
        <v>15.945337620578778</v>
      </c>
      <c r="T13" s="23">
        <f t="shared" ref="T13" si="37">_xlfn.IFS(OR(R13=10,R13&lt;10),3,AND(10&lt;R13,OR(R13&lt;20,R13=20)),2,AND(20&lt;R13,OR(R13=30,R13&lt;30)),1,R13&gt;30,0)</f>
        <v>3</v>
      </c>
      <c r="U13" s="28">
        <f t="shared" si="19"/>
        <v>-2.9074215761285386E-2</v>
      </c>
      <c r="V13" s="28">
        <f t="shared" si="20"/>
        <v>0.64651874521805663</v>
      </c>
      <c r="W13" s="28">
        <f t="shared" si="21"/>
        <v>0.38255547054322875</v>
      </c>
      <c r="X13" s="29" t="str" cm="1">
        <f t="array" ref="X13">_xlfn.IFS(R13&lt;=30,"N",AND(R13&gt;30,0.02&lt;=U13&lt;=0.19,0.06&lt;=V13&lt;=0.23),"N",AND(R13&gt;30,V13&gt;=0.5,W13&lt;=0.15),"T3",AND(R13&gt;30,V13&gt;0.23,W13&gt;0.15),"X3",AND(R13&gt;30,V13&gt;=0.23,W13&lt;=0.15),"T2",OR(AND(R13&gt;30,U13&lt;=0.19,V13&lt;0.06),AND(R13&gt;30,U13&lt;0.02,0.06&lt;V13&lt;0.23)),"D1",AND(R13&gt;30,U13&gt;0.19,V13&lt;0.23),"X1")</f>
        <v>N</v>
      </c>
      <c r="Y13" s="30" t="str" cm="1">
        <f t="array" ref="Y13">_xlfn.IFS(R13&lt;=30,"3",AND(Q13&gt;30,0.02&lt;=U13&lt;=0.19,0.06&lt;=V13&lt;=0.23),"3",AND(R13&gt;30,V13&gt;=0.5,W13&lt;=0.15),"0",AND(R13&gt;30,V13&gt;0.23,W13&gt;0.15),"0",AND(R13&gt;30,V13&gt;=0.23,W13&lt;=0.15),"1",OR(AND(R13&gt;30,U13&lt;=0.19,V13&lt;0.06),AND(R13&gt;30,U13&lt;0.02,0.06&lt;V13&lt;0.23)),"2",AND(R13&gt;30,U13&gt;0.19,V13&lt;0.23),"2")</f>
        <v>3</v>
      </c>
      <c r="Z13" s="31">
        <f t="shared" si="24"/>
        <v>3</v>
      </c>
    </row>
    <row r="14" spans="1:27" s="32" customFormat="1" ht="51.75" customHeight="1">
      <c r="A14" s="47"/>
      <c r="B14" s="47"/>
      <c r="C14" s="39"/>
      <c r="D14" s="40" t="s">
        <v>24</v>
      </c>
      <c r="E14" s="22">
        <v>38</v>
      </c>
      <c r="F14" s="22">
        <v>215</v>
      </c>
      <c r="G14" s="22">
        <v>38</v>
      </c>
      <c r="H14" s="22">
        <v>622</v>
      </c>
      <c r="I14" s="22">
        <v>9918</v>
      </c>
      <c r="J14" s="22">
        <v>-930</v>
      </c>
      <c r="K14" s="22">
        <v>0</v>
      </c>
      <c r="L14" s="22">
        <v>-550</v>
      </c>
      <c r="M14" s="6">
        <f t="shared" si="13"/>
        <v>-605</v>
      </c>
      <c r="N14" s="11">
        <f t="shared" si="14"/>
        <v>3</v>
      </c>
      <c r="O14" s="22">
        <v>17445</v>
      </c>
      <c r="P14" s="22">
        <v>89834</v>
      </c>
      <c r="Q14" s="6">
        <f t="shared" si="15"/>
        <v>116592</v>
      </c>
      <c r="R14" s="14">
        <f t="shared" si="16"/>
        <v>-32289.473684210527</v>
      </c>
      <c r="S14" s="15">
        <f t="shared" si="17"/>
        <v>15.945337620578778</v>
      </c>
      <c r="T14" s="23">
        <f t="shared" ref="T14" si="38">_xlfn.IFS(OR(R14=2000,R14&lt;2000),3,AND(2000&lt;R14,OR(R14&lt;4000,R14=4000)),2,AND(4000&lt;R14,OR(R14=6000,R14&lt;6000)),1,R14&gt;6000,0)</f>
        <v>3</v>
      </c>
      <c r="U14" s="28">
        <f t="shared" si="19"/>
        <v>-2.6352288488210817E-2</v>
      </c>
      <c r="V14" s="28">
        <f t="shared" si="20"/>
        <v>0.64493758668515955</v>
      </c>
      <c r="W14" s="28">
        <f t="shared" si="21"/>
        <v>0.38141470180305131</v>
      </c>
      <c r="X14" s="29" t="str">
        <f t="shared" ref="X14" si="39">_xlfn.IFS(R14&lt;=6000,"N",AND(R14&gt;6000,0.02&lt;=U14&lt;=0.19,0.06&lt;=V14&lt;=0.23),"N",AND(R14&gt;6000,V14&gt;=0.5,W14&lt;=0.15),"T3",AND(R14&gt;6000,V14&gt;0.23,W14&gt;0.15),"X3",AND(R14&gt;6000,V14&gt;=0.23,W14&lt;=0.15),"T2",OR(AND(R14&gt;6000,U14&lt;=0.19,V14&lt;0.06),AND(R14&gt;6000,U14&lt;0.02,0.06&lt;V14&lt;0.23)),"D1",AND(R14&gt;6000,U14&gt;0.19,V14&lt;0.23),"X1")</f>
        <v>N</v>
      </c>
      <c r="Y14" s="30" t="str">
        <f t="shared" ref="Y14" si="40">_xlfn.IFS(R14&lt;=6000,"3",AND(Q14&gt;6000,0.02&lt;=U14&lt;=0.19,0.06&lt;=V14&lt;=0.23),"3",AND(R14&gt;6000,V14&gt;=0.5,W14&lt;=0.15),"0",AND(R14&gt;6000,V14&gt;0.23,W14&gt;0.15),"0",AND(R14&gt;6000,V14&gt;=0.23,W14&lt;=0.15),"1",OR(AND(R14&gt;6000,U14&lt;=0.19,V14&lt;0.06),AND(R14&gt;6000,U14&lt;0.02,0.06&lt;V14&lt;0.23)),"2",AND(R14&gt;6000,U14&gt;0.19,V14&lt;0.23),"2")</f>
        <v>3</v>
      </c>
      <c r="Z14" s="31">
        <f t="shared" si="24"/>
        <v>3</v>
      </c>
    </row>
    <row r="15" spans="1:27" s="32" customFormat="1" ht="51.75" customHeight="1">
      <c r="A15" s="47"/>
      <c r="B15" s="47"/>
      <c r="C15" s="39"/>
      <c r="D15" s="40"/>
      <c r="E15" s="22">
        <v>38</v>
      </c>
      <c r="F15" s="22">
        <v>215</v>
      </c>
      <c r="G15" s="22">
        <v>38</v>
      </c>
      <c r="H15" s="22">
        <v>622</v>
      </c>
      <c r="I15" s="22">
        <v>9918</v>
      </c>
      <c r="J15" s="22">
        <v>-1015</v>
      </c>
      <c r="K15" s="22">
        <v>0</v>
      </c>
      <c r="L15" s="22">
        <v>-600</v>
      </c>
      <c r="M15" s="6">
        <f t="shared" si="13"/>
        <v>-740</v>
      </c>
      <c r="N15" s="11">
        <f t="shared" si="14"/>
        <v>3</v>
      </c>
      <c r="O15" s="22">
        <v>17445</v>
      </c>
      <c r="P15" s="22">
        <v>89834</v>
      </c>
      <c r="Q15" s="6">
        <f t="shared" si="15"/>
        <v>116457</v>
      </c>
      <c r="R15" s="14">
        <f t="shared" si="16"/>
        <v>-35842.1052631579</v>
      </c>
      <c r="S15" s="15">
        <f t="shared" si="17"/>
        <v>15.945337620578778</v>
      </c>
      <c r="T15" s="23">
        <f t="shared" ref="T15" si="41">_xlfn.IFS(OR(R15=10,R15&lt;10),3,AND(10&lt;R15,OR(R15&lt;20,R15=20)),2,AND(20&lt;R15,OR(R15=30,R15&lt;30)),1,R15&gt;30,0)</f>
        <v>3</v>
      </c>
      <c r="U15" s="28">
        <f t="shared" si="19"/>
        <v>-2.4096385542168676E-2</v>
      </c>
      <c r="V15" s="28">
        <f t="shared" si="20"/>
        <v>0.64362714013950539</v>
      </c>
      <c r="W15" s="28">
        <f t="shared" si="21"/>
        <v>0.3804692454026633</v>
      </c>
      <c r="X15" s="29" t="str" cm="1">
        <f t="array" ref="X15">_xlfn.IFS(R15&lt;=30,"N",AND(R15&gt;30,0.02&lt;=U15&lt;=0.19,0.06&lt;=V15&lt;=0.23),"N",AND(R15&gt;30,V15&gt;=0.5,W15&lt;=0.15),"T3",AND(R15&gt;30,V15&gt;0.23,W15&gt;0.15),"X3",AND(R15&gt;30,V15&gt;=0.23,W15&lt;=0.15),"T2",OR(AND(R15&gt;30,U15&lt;=0.19,V15&lt;0.06),AND(R15&gt;30,U15&lt;0.02,0.06&lt;V15&lt;0.23)),"D1",AND(R15&gt;30,U15&gt;0.19,V15&lt;0.23),"X1")</f>
        <v>N</v>
      </c>
      <c r="Y15" s="30" t="str" cm="1">
        <f t="array" ref="Y15">_xlfn.IFS(R15&lt;=30,"3",AND(Q15&gt;30,0.02&lt;=U15&lt;=0.19,0.06&lt;=V15&lt;=0.23),"3",AND(R15&gt;30,V15&gt;=0.5,W15&lt;=0.15),"0",AND(R15&gt;30,V15&gt;0.23,W15&gt;0.15),"0",AND(R15&gt;30,V15&gt;=0.23,W15&lt;=0.15),"1",OR(AND(R15&gt;30,U15&lt;=0.19,V15&lt;0.06),AND(R15&gt;30,U15&lt;0.02,0.06&lt;V15&lt;0.23)),"2",AND(R15&gt;30,U15&gt;0.19,V15&lt;0.23),"2")</f>
        <v>3</v>
      </c>
      <c r="Z15" s="31">
        <f t="shared" si="24"/>
        <v>3</v>
      </c>
    </row>
    <row r="16" spans="1:27" s="32" customFormat="1" ht="51.75" customHeight="1">
      <c r="A16" s="47"/>
      <c r="B16" s="47"/>
      <c r="C16" s="39"/>
      <c r="D16" s="40" t="s">
        <v>24</v>
      </c>
      <c r="E16" s="22">
        <v>38</v>
      </c>
      <c r="F16" s="22">
        <v>215</v>
      </c>
      <c r="G16" s="22">
        <v>38</v>
      </c>
      <c r="H16" s="22">
        <v>622</v>
      </c>
      <c r="I16" s="22">
        <v>9918</v>
      </c>
      <c r="J16" s="22">
        <v>-1100</v>
      </c>
      <c r="K16" s="22">
        <v>0</v>
      </c>
      <c r="L16" s="22">
        <v>-650</v>
      </c>
      <c r="M16" s="6">
        <f t="shared" si="13"/>
        <v>-875</v>
      </c>
      <c r="N16" s="11">
        <f t="shared" si="14"/>
        <v>3</v>
      </c>
      <c r="O16" s="22">
        <v>17445</v>
      </c>
      <c r="P16" s="22">
        <v>89834</v>
      </c>
      <c r="Q16" s="6">
        <f t="shared" si="15"/>
        <v>116322</v>
      </c>
      <c r="R16" s="14">
        <f t="shared" si="16"/>
        <v>-39394.73684210526</v>
      </c>
      <c r="S16" s="15">
        <f t="shared" si="17"/>
        <v>15.945337620578778</v>
      </c>
      <c r="T16" s="23">
        <f t="shared" ref="T16" si="42">_xlfn.IFS(OR(R16=2000,R16&lt;2000),3,AND(2000&lt;R16,OR(R16&lt;4000,R16=4000)),2,AND(4000&lt;R16,OR(R16=6000,R16&lt;6000)),1,R16&gt;6000,0)</f>
        <v>3</v>
      </c>
      <c r="U16" s="28">
        <f t="shared" si="19"/>
        <v>-2.219626168224299E-2</v>
      </c>
      <c r="V16" s="28">
        <f t="shared" si="20"/>
        <v>0.64252336448598135</v>
      </c>
      <c r="W16" s="28">
        <f t="shared" si="21"/>
        <v>0.37967289719626168</v>
      </c>
      <c r="X16" s="29" t="str">
        <f t="shared" ref="X16" si="43">_xlfn.IFS(R16&lt;=6000,"N",AND(R16&gt;6000,0.02&lt;=U16&lt;=0.19,0.06&lt;=V16&lt;=0.23),"N",AND(R16&gt;6000,V16&gt;=0.5,W16&lt;=0.15),"T3",AND(R16&gt;6000,V16&gt;0.23,W16&gt;0.15),"X3",AND(R16&gt;6000,V16&gt;=0.23,W16&lt;=0.15),"T2",OR(AND(R16&gt;6000,U16&lt;=0.19,V16&lt;0.06),AND(R16&gt;6000,U16&lt;0.02,0.06&lt;V16&lt;0.23)),"D1",AND(R16&gt;6000,U16&gt;0.19,V16&lt;0.23),"X1")</f>
        <v>N</v>
      </c>
      <c r="Y16" s="30" t="str">
        <f t="shared" ref="Y16" si="44">_xlfn.IFS(R16&lt;=6000,"3",AND(Q16&gt;6000,0.02&lt;=U16&lt;=0.19,0.06&lt;=V16&lt;=0.23),"3",AND(R16&gt;6000,V16&gt;=0.5,W16&lt;=0.15),"0",AND(R16&gt;6000,V16&gt;0.23,W16&gt;0.15),"0",AND(R16&gt;6000,V16&gt;=0.23,W16&lt;=0.15),"1",OR(AND(R16&gt;6000,U16&lt;=0.19,V16&lt;0.06),AND(R16&gt;6000,U16&lt;0.02,0.06&lt;V16&lt;0.23)),"2",AND(R16&gt;6000,U16&gt;0.19,V16&lt;0.23),"2")</f>
        <v>3</v>
      </c>
      <c r="Z16" s="31">
        <f t="shared" si="24"/>
        <v>3</v>
      </c>
    </row>
    <row r="17" spans="1:26" s="32" customFormat="1" ht="51.75" customHeight="1">
      <c r="A17" s="47"/>
      <c r="B17" s="47"/>
      <c r="C17" s="39"/>
      <c r="D17" s="40"/>
      <c r="E17" s="22">
        <v>38</v>
      </c>
      <c r="F17" s="22">
        <v>215</v>
      </c>
      <c r="G17" s="22">
        <v>38</v>
      </c>
      <c r="H17" s="22">
        <v>622</v>
      </c>
      <c r="I17" s="22">
        <v>9918</v>
      </c>
      <c r="J17" s="22">
        <v>-1185</v>
      </c>
      <c r="K17" s="22">
        <v>0</v>
      </c>
      <c r="L17" s="22">
        <v>-700</v>
      </c>
      <c r="M17" s="6">
        <f t="shared" si="13"/>
        <v>-1010</v>
      </c>
      <c r="N17" s="11">
        <f t="shared" si="14"/>
        <v>3</v>
      </c>
      <c r="O17" s="22">
        <v>17445</v>
      </c>
      <c r="P17" s="22">
        <v>89834</v>
      </c>
      <c r="Q17" s="6">
        <f t="shared" si="15"/>
        <v>116187</v>
      </c>
      <c r="R17" s="14">
        <f t="shared" si="16"/>
        <v>-42947.368421052633</v>
      </c>
      <c r="S17" s="15">
        <f t="shared" si="17"/>
        <v>15.945337620578778</v>
      </c>
      <c r="T17" s="23">
        <f t="shared" ref="T17" si="45">_xlfn.IFS(OR(R17=10,R17&lt;10),3,AND(10&lt;R17,OR(R17&lt;20,R17=20)),2,AND(20&lt;R17,OR(R17=30,R17&lt;30)),1,R17&gt;30,0)</f>
        <v>3</v>
      </c>
      <c r="U17" s="28">
        <f t="shared" si="19"/>
        <v>-2.057390362750406E-2</v>
      </c>
      <c r="V17" s="28">
        <f t="shared" si="20"/>
        <v>0.6415809420682187</v>
      </c>
      <c r="W17" s="28">
        <f t="shared" si="21"/>
        <v>0.3789929615592853</v>
      </c>
      <c r="X17" s="29" t="str" cm="1">
        <f t="array" ref="X17">_xlfn.IFS(R17&lt;=30,"N",AND(R17&gt;30,0.02&lt;=U17&lt;=0.19,0.06&lt;=V17&lt;=0.23),"N",AND(R17&gt;30,V17&gt;=0.5,W17&lt;=0.15),"T3",AND(R17&gt;30,V17&gt;0.23,W17&gt;0.15),"X3",AND(R17&gt;30,V17&gt;=0.23,W17&lt;=0.15),"T2",OR(AND(R17&gt;30,U17&lt;=0.19,V17&lt;0.06),AND(R17&gt;30,U17&lt;0.02,0.06&lt;V17&lt;0.23)),"D1",AND(R17&gt;30,U17&gt;0.19,V17&lt;0.23),"X1")</f>
        <v>N</v>
      </c>
      <c r="Y17" s="30" t="str" cm="1">
        <f t="array" ref="Y17">_xlfn.IFS(R17&lt;=30,"3",AND(Q17&gt;30,0.02&lt;=U17&lt;=0.19,0.06&lt;=V17&lt;=0.23),"3",AND(R17&gt;30,V17&gt;=0.5,W17&lt;=0.15),"0",AND(R17&gt;30,V17&gt;0.23,W17&gt;0.15),"0",AND(R17&gt;30,V17&gt;=0.23,W17&lt;=0.15),"1",OR(AND(R17&gt;30,U17&lt;=0.19,V17&lt;0.06),AND(R17&gt;30,U17&lt;0.02,0.06&lt;V17&lt;0.23)),"2",AND(R17&gt;30,U17&gt;0.19,V17&lt;0.23),"2")</f>
        <v>3</v>
      </c>
      <c r="Z17" s="31">
        <f t="shared" si="24"/>
        <v>3</v>
      </c>
    </row>
    <row r="18" spans="1:26" s="32" customFormat="1" ht="51.75" customHeight="1">
      <c r="A18" s="47"/>
      <c r="B18" s="47"/>
      <c r="C18" s="39"/>
      <c r="D18" s="40" t="s">
        <v>24</v>
      </c>
      <c r="E18" s="22">
        <v>38</v>
      </c>
      <c r="F18" s="22">
        <v>215</v>
      </c>
      <c r="G18" s="22">
        <v>38</v>
      </c>
      <c r="H18" s="22">
        <v>622</v>
      </c>
      <c r="I18" s="22">
        <v>9918</v>
      </c>
      <c r="J18" s="22">
        <v>-1270</v>
      </c>
      <c r="K18" s="22">
        <v>0</v>
      </c>
      <c r="L18" s="22">
        <v>-750</v>
      </c>
      <c r="M18" s="6">
        <f t="shared" si="13"/>
        <v>-1145</v>
      </c>
      <c r="N18" s="11">
        <f t="shared" si="14"/>
        <v>3</v>
      </c>
      <c r="O18" s="22">
        <v>17445</v>
      </c>
      <c r="P18" s="22">
        <v>89834</v>
      </c>
      <c r="Q18" s="6">
        <f t="shared" si="15"/>
        <v>116052</v>
      </c>
      <c r="R18" s="14">
        <f t="shared" si="16"/>
        <v>-46500</v>
      </c>
      <c r="S18" s="15">
        <f t="shared" si="17"/>
        <v>15.945337620578778</v>
      </c>
      <c r="T18" s="23">
        <f t="shared" ref="T18" si="46">_xlfn.IFS(OR(R18=2000,R18&lt;2000),3,AND(2000&lt;R18,OR(R18&lt;4000,R18=4000)),2,AND(4000&lt;R18,OR(R18=6000,R18&lt;6000)),1,R18&gt;6000,0)</f>
        <v>3</v>
      </c>
      <c r="U18" s="28">
        <f t="shared" si="19"/>
        <v>-1.9172552976791119E-2</v>
      </c>
      <c r="V18" s="28">
        <f t="shared" si="20"/>
        <v>0.64076690211907161</v>
      </c>
      <c r="W18" s="28">
        <f t="shared" si="21"/>
        <v>0.37840565085771949</v>
      </c>
      <c r="X18" s="29" t="str">
        <f t="shared" ref="X18" si="47">_xlfn.IFS(R18&lt;=6000,"N",AND(R18&gt;6000,0.02&lt;=U18&lt;=0.19,0.06&lt;=V18&lt;=0.23),"N",AND(R18&gt;6000,V18&gt;=0.5,W18&lt;=0.15),"T3",AND(R18&gt;6000,V18&gt;0.23,W18&gt;0.15),"X3",AND(R18&gt;6000,V18&gt;=0.23,W18&lt;=0.15),"T2",OR(AND(R18&gt;6000,U18&lt;=0.19,V18&lt;0.06),AND(R18&gt;6000,U18&lt;0.02,0.06&lt;V18&lt;0.23)),"D1",AND(R18&gt;6000,U18&gt;0.19,V18&lt;0.23),"X1")</f>
        <v>N</v>
      </c>
      <c r="Y18" s="30" t="str">
        <f t="shared" ref="Y18" si="48">_xlfn.IFS(R18&lt;=6000,"3",AND(Q18&gt;6000,0.02&lt;=U18&lt;=0.19,0.06&lt;=V18&lt;=0.23),"3",AND(R18&gt;6000,V18&gt;=0.5,W18&lt;=0.15),"0",AND(R18&gt;6000,V18&gt;0.23,W18&gt;0.15),"0",AND(R18&gt;6000,V18&gt;=0.23,W18&lt;=0.15),"1",OR(AND(R18&gt;6000,U18&lt;=0.19,V18&lt;0.06),AND(R18&gt;6000,U18&lt;0.02,0.06&lt;V18&lt;0.23)),"2",AND(R18&gt;6000,U18&gt;0.19,V18&lt;0.23),"2")</f>
        <v>3</v>
      </c>
      <c r="Z18" s="31">
        <f t="shared" si="24"/>
        <v>3</v>
      </c>
    </row>
    <row r="19" spans="1:26" s="32" customFormat="1" ht="51.75" customHeight="1">
      <c r="A19" s="47"/>
      <c r="B19" s="47"/>
      <c r="C19" s="39"/>
      <c r="D19" s="40"/>
      <c r="E19" s="22">
        <v>38</v>
      </c>
      <c r="F19" s="22">
        <v>215</v>
      </c>
      <c r="G19" s="22">
        <v>38</v>
      </c>
      <c r="H19" s="22">
        <v>622</v>
      </c>
      <c r="I19" s="22">
        <v>9918</v>
      </c>
      <c r="J19" s="22">
        <v>-1355</v>
      </c>
      <c r="K19" s="22">
        <v>0</v>
      </c>
      <c r="L19" s="22">
        <v>-800</v>
      </c>
      <c r="M19" s="6">
        <f t="shared" si="13"/>
        <v>-1280</v>
      </c>
      <c r="N19" s="11">
        <f t="shared" si="14"/>
        <v>3</v>
      </c>
      <c r="O19" s="22">
        <v>17445</v>
      </c>
      <c r="P19" s="22">
        <v>89834</v>
      </c>
      <c r="Q19" s="6">
        <f t="shared" si="15"/>
        <v>115917</v>
      </c>
      <c r="R19" s="14">
        <f t="shared" si="16"/>
        <v>-50052.631578947367</v>
      </c>
      <c r="S19" s="15">
        <f t="shared" si="17"/>
        <v>15.945337620578778</v>
      </c>
      <c r="T19" s="23">
        <f t="shared" ref="T19" si="49">_xlfn.IFS(OR(R19=10,R19&lt;10),3,AND(10&lt;R19,OR(R19&lt;20,R19=20)),2,AND(20&lt;R19,OR(R19=30,R19&lt;30)),1,R19&gt;30,0)</f>
        <v>3</v>
      </c>
      <c r="U19" s="28">
        <f t="shared" si="19"/>
        <v>-1.7949929145016533E-2</v>
      </c>
      <c r="V19" s="28">
        <f t="shared" si="20"/>
        <v>0.64005668398677373</v>
      </c>
      <c r="W19" s="28">
        <f t="shared" si="21"/>
        <v>0.3778932451582428</v>
      </c>
      <c r="X19" s="29" t="str" cm="1">
        <f t="array" ref="X19">_xlfn.IFS(R19&lt;=30,"N",AND(R19&gt;30,0.02&lt;=U19&lt;=0.19,0.06&lt;=V19&lt;=0.23),"N",AND(R19&gt;30,V19&gt;=0.5,W19&lt;=0.15),"T3",AND(R19&gt;30,V19&gt;0.23,W19&gt;0.15),"X3",AND(R19&gt;30,V19&gt;=0.23,W19&lt;=0.15),"T2",OR(AND(R19&gt;30,U19&lt;=0.19,V19&lt;0.06),AND(R19&gt;30,U19&lt;0.02,0.06&lt;V19&lt;0.23)),"D1",AND(R19&gt;30,U19&gt;0.19,V19&lt;0.23),"X1")</f>
        <v>N</v>
      </c>
      <c r="Y19" s="30" t="str" cm="1">
        <f t="array" ref="Y19">_xlfn.IFS(R19&lt;=30,"3",AND(Q19&gt;30,0.02&lt;=U19&lt;=0.19,0.06&lt;=V19&lt;=0.23),"3",AND(R19&gt;30,V19&gt;=0.5,W19&lt;=0.15),"0",AND(R19&gt;30,V19&gt;0.23,W19&gt;0.15),"0",AND(R19&gt;30,V19&gt;=0.23,W19&lt;=0.15),"1",OR(AND(R19&gt;30,U19&lt;=0.19,V19&lt;0.06),AND(R19&gt;30,U19&lt;0.02,0.06&lt;V19&lt;0.23)),"2",AND(R19&gt;30,U19&gt;0.19,V19&lt;0.23),"2")</f>
        <v>3</v>
      </c>
      <c r="Z19" s="31">
        <f t="shared" si="24"/>
        <v>3</v>
      </c>
    </row>
    <row r="20" spans="1:26" s="32" customFormat="1" ht="51.75" customHeight="1">
      <c r="A20" s="47"/>
      <c r="B20" s="47"/>
      <c r="C20" s="39"/>
      <c r="D20" s="40" t="s">
        <v>24</v>
      </c>
      <c r="E20" s="22">
        <v>38</v>
      </c>
      <c r="F20" s="22">
        <v>215</v>
      </c>
      <c r="G20" s="22">
        <v>38</v>
      </c>
      <c r="H20" s="22">
        <v>622</v>
      </c>
      <c r="I20" s="22">
        <v>9918</v>
      </c>
      <c r="J20" s="22">
        <v>-1440</v>
      </c>
      <c r="K20" s="22">
        <v>0</v>
      </c>
      <c r="L20" s="22">
        <v>-850</v>
      </c>
      <c r="M20" s="6">
        <f t="shared" si="13"/>
        <v>-1415</v>
      </c>
      <c r="N20" s="11">
        <f t="shared" si="14"/>
        <v>3</v>
      </c>
      <c r="O20" s="22">
        <v>17445</v>
      </c>
      <c r="P20" s="22">
        <v>89834</v>
      </c>
      <c r="Q20" s="6">
        <f t="shared" si="15"/>
        <v>115782</v>
      </c>
      <c r="R20" s="14">
        <f t="shared" si="16"/>
        <v>-53605.26315789474</v>
      </c>
      <c r="S20" s="15">
        <f t="shared" si="17"/>
        <v>15.945337620578778</v>
      </c>
      <c r="T20" s="23">
        <f t="shared" ref="T20" si="50">_xlfn.IFS(OR(R20=2000,R20&lt;2000),3,AND(2000&lt;R20,OR(R20&lt;4000,R20=4000)),2,AND(4000&lt;R20,OR(R20=6000,R20&lt;6000)),1,R20&gt;6000,0)</f>
        <v>3</v>
      </c>
      <c r="U20" s="28">
        <f t="shared" si="19"/>
        <v>-1.6873889875666074E-2</v>
      </c>
      <c r="V20" s="28">
        <f t="shared" si="20"/>
        <v>0.63943161634103018</v>
      </c>
      <c r="W20" s="28">
        <f t="shared" si="21"/>
        <v>0.37744227353463589</v>
      </c>
      <c r="X20" s="29" t="str">
        <f t="shared" ref="X20" si="51">_xlfn.IFS(R20&lt;=6000,"N",AND(R20&gt;6000,0.02&lt;=U20&lt;=0.19,0.06&lt;=V20&lt;=0.23),"N",AND(R20&gt;6000,V20&gt;=0.5,W20&lt;=0.15),"T3",AND(R20&gt;6000,V20&gt;0.23,W20&gt;0.15),"X3",AND(R20&gt;6000,V20&gt;=0.23,W20&lt;=0.15),"T2",OR(AND(R20&gt;6000,U20&lt;=0.19,V20&lt;0.06),AND(R20&gt;6000,U20&lt;0.02,0.06&lt;V20&lt;0.23)),"D1",AND(R20&gt;6000,U20&gt;0.19,V20&lt;0.23),"X1")</f>
        <v>N</v>
      </c>
      <c r="Y20" s="30" t="str">
        <f t="shared" ref="Y20" si="52">_xlfn.IFS(R20&lt;=6000,"3",AND(Q20&gt;6000,0.02&lt;=U20&lt;=0.19,0.06&lt;=V20&lt;=0.23),"3",AND(R20&gt;6000,V20&gt;=0.5,W20&lt;=0.15),"0",AND(R20&gt;6000,V20&gt;0.23,W20&gt;0.15),"0",AND(R20&gt;6000,V20&gt;=0.23,W20&lt;=0.15),"1",OR(AND(R20&gt;6000,U20&lt;=0.19,V20&lt;0.06),AND(R20&gt;6000,U20&lt;0.02,0.06&lt;V20&lt;0.23)),"2",AND(R20&gt;6000,U20&gt;0.19,V20&lt;0.23),"2")</f>
        <v>3</v>
      </c>
      <c r="Z20" s="31">
        <f t="shared" si="24"/>
        <v>3</v>
      </c>
    </row>
    <row r="21" spans="1:26" s="32" customFormat="1" ht="51.75" customHeight="1">
      <c r="A21" s="47"/>
      <c r="B21" s="47"/>
      <c r="C21" s="39"/>
      <c r="D21" s="40"/>
      <c r="E21" s="22">
        <v>38</v>
      </c>
      <c r="F21" s="22">
        <v>215</v>
      </c>
      <c r="G21" s="22">
        <v>38</v>
      </c>
      <c r="H21" s="22">
        <v>622</v>
      </c>
      <c r="I21" s="22">
        <v>9918</v>
      </c>
      <c r="J21" s="22">
        <v>-1525</v>
      </c>
      <c r="K21" s="22">
        <v>0</v>
      </c>
      <c r="L21" s="22">
        <v>-900</v>
      </c>
      <c r="M21" s="6">
        <f t="shared" si="13"/>
        <v>-1550</v>
      </c>
      <c r="N21" s="11">
        <f t="shared" si="14"/>
        <v>3</v>
      </c>
      <c r="O21" s="22">
        <v>17445</v>
      </c>
      <c r="P21" s="22">
        <v>89834</v>
      </c>
      <c r="Q21" s="6">
        <f t="shared" si="15"/>
        <v>115647</v>
      </c>
      <c r="R21" s="14">
        <f t="shared" si="16"/>
        <v>-57157.8947368421</v>
      </c>
      <c r="S21" s="15">
        <f t="shared" si="17"/>
        <v>15.945337620578778</v>
      </c>
      <c r="T21" s="23">
        <f t="shared" ref="T21" si="53">_xlfn.IFS(OR(R21=10,R21&lt;10),3,AND(10&lt;R21,OR(R21&lt;20,R21=20)),2,AND(20&lt;R21,OR(R21=30,R21&lt;30)),1,R21&gt;30,0)</f>
        <v>3</v>
      </c>
      <c r="U21" s="28">
        <f t="shared" si="19"/>
        <v>-1.5919564306661083E-2</v>
      </c>
      <c r="V21" s="28">
        <f t="shared" si="20"/>
        <v>0.63887725178047761</v>
      </c>
      <c r="W21" s="28">
        <f t="shared" si="21"/>
        <v>0.37704231252618348</v>
      </c>
      <c r="X21" s="29" t="str" cm="1">
        <f t="array" ref="X21">_xlfn.IFS(R21&lt;=30,"N",AND(R21&gt;30,0.02&lt;=U21&lt;=0.19,0.06&lt;=V21&lt;=0.23),"N",AND(R21&gt;30,V21&gt;=0.5,W21&lt;=0.15),"T3",AND(R21&gt;30,V21&gt;0.23,W21&gt;0.15),"X3",AND(R21&gt;30,V21&gt;=0.23,W21&lt;=0.15),"T2",OR(AND(R21&gt;30,U21&lt;=0.19,V21&lt;0.06),AND(R21&gt;30,U21&lt;0.02,0.06&lt;V21&lt;0.23)),"D1",AND(R21&gt;30,U21&gt;0.19,V21&lt;0.23),"X1")</f>
        <v>N</v>
      </c>
      <c r="Y21" s="30" t="str" cm="1">
        <f t="array" ref="Y21">_xlfn.IFS(R21&lt;=30,"3",AND(Q21&gt;30,0.02&lt;=U21&lt;=0.19,0.06&lt;=V21&lt;=0.23),"3",AND(R21&gt;30,V21&gt;=0.5,W21&lt;=0.15),"0",AND(R21&gt;30,V21&gt;0.23,W21&gt;0.15),"0",AND(R21&gt;30,V21&gt;=0.23,W21&lt;=0.15),"1",OR(AND(R21&gt;30,U21&lt;=0.19,V21&lt;0.06),AND(R21&gt;30,U21&lt;0.02,0.06&lt;V21&lt;0.23)),"2",AND(R21&gt;30,U21&gt;0.19,V21&lt;0.23),"2")</f>
        <v>3</v>
      </c>
      <c r="Z21" s="31">
        <f t="shared" si="24"/>
        <v>3</v>
      </c>
    </row>
    <row r="22" spans="1:26" s="32" customFormat="1" ht="51.75" customHeight="1">
      <c r="A22" s="47"/>
      <c r="B22" s="47"/>
      <c r="C22" s="39"/>
      <c r="D22" s="40" t="s">
        <v>24</v>
      </c>
      <c r="E22" s="22">
        <v>38</v>
      </c>
      <c r="F22" s="22">
        <v>215</v>
      </c>
      <c r="G22" s="22">
        <v>38</v>
      </c>
      <c r="H22" s="22">
        <v>622</v>
      </c>
      <c r="I22" s="22">
        <v>9918</v>
      </c>
      <c r="J22" s="22">
        <v>-1610</v>
      </c>
      <c r="K22" s="22">
        <v>0</v>
      </c>
      <c r="L22" s="22">
        <v>-950</v>
      </c>
      <c r="M22" s="6">
        <f t="shared" si="13"/>
        <v>-1685</v>
      </c>
      <c r="N22" s="11">
        <f t="shared" si="14"/>
        <v>3</v>
      </c>
      <c r="O22" s="22">
        <v>17445</v>
      </c>
      <c r="P22" s="22">
        <v>89834</v>
      </c>
      <c r="Q22" s="6">
        <f t="shared" si="15"/>
        <v>115512</v>
      </c>
      <c r="R22" s="14">
        <f t="shared" si="16"/>
        <v>-60710.526315789473</v>
      </c>
      <c r="S22" s="15">
        <f t="shared" si="17"/>
        <v>15.945337620578778</v>
      </c>
      <c r="T22" s="23">
        <f t="shared" ref="T22" si="54">_xlfn.IFS(OR(R22=2000,R22&lt;2000),3,AND(2000&lt;R22,OR(R22&lt;4000,R22=4000)),2,AND(4000&lt;R22,OR(R22=6000,R22&lt;6000)),1,R22&gt;6000,0)</f>
        <v>3</v>
      </c>
      <c r="U22" s="28">
        <f t="shared" si="19"/>
        <v>-1.506740681998414E-2</v>
      </c>
      <c r="V22" s="28">
        <f t="shared" si="20"/>
        <v>0.6383822363203806</v>
      </c>
      <c r="W22" s="28">
        <f t="shared" si="21"/>
        <v>0.37668517049960348</v>
      </c>
      <c r="X22" s="29" t="str">
        <f t="shared" ref="X22" si="55">_xlfn.IFS(R22&lt;=6000,"N",AND(R22&gt;6000,0.02&lt;=U22&lt;=0.19,0.06&lt;=V22&lt;=0.23),"N",AND(R22&gt;6000,V22&gt;=0.5,W22&lt;=0.15),"T3",AND(R22&gt;6000,V22&gt;0.23,W22&gt;0.15),"X3",AND(R22&gt;6000,V22&gt;=0.23,W22&lt;=0.15),"T2",OR(AND(R22&gt;6000,U22&lt;=0.19,V22&lt;0.06),AND(R22&gt;6000,U22&lt;0.02,0.06&lt;V22&lt;0.23)),"D1",AND(R22&gt;6000,U22&gt;0.19,V22&lt;0.23),"X1")</f>
        <v>N</v>
      </c>
      <c r="Y22" s="30" t="str">
        <f t="shared" ref="Y22" si="56">_xlfn.IFS(R22&lt;=6000,"3",AND(Q22&gt;6000,0.02&lt;=U22&lt;=0.19,0.06&lt;=V22&lt;=0.23),"3",AND(R22&gt;6000,V22&gt;=0.5,W22&lt;=0.15),"0",AND(R22&gt;6000,V22&gt;0.23,W22&gt;0.15),"0",AND(R22&gt;6000,V22&gt;=0.23,W22&lt;=0.15),"1",OR(AND(R22&gt;6000,U22&lt;=0.19,V22&lt;0.06),AND(R22&gt;6000,U22&lt;0.02,0.06&lt;V22&lt;0.23)),"2",AND(R22&gt;6000,U22&gt;0.19,V22&lt;0.23),"2")</f>
        <v>3</v>
      </c>
      <c r="Z22" s="31">
        <f t="shared" si="24"/>
        <v>3</v>
      </c>
    </row>
    <row r="23" spans="1:26" s="32" customFormat="1" ht="51.75" customHeight="1">
      <c r="A23" s="47"/>
      <c r="B23" s="47"/>
      <c r="C23" s="39"/>
      <c r="D23" s="40"/>
      <c r="E23" s="22">
        <v>38</v>
      </c>
      <c r="F23" s="22">
        <v>215</v>
      </c>
      <c r="G23" s="22">
        <v>38</v>
      </c>
      <c r="H23" s="22">
        <v>622</v>
      </c>
      <c r="I23" s="22">
        <v>9918</v>
      </c>
      <c r="J23" s="22">
        <v>-1695</v>
      </c>
      <c r="K23" s="22">
        <v>0</v>
      </c>
      <c r="L23" s="22">
        <v>-1000</v>
      </c>
      <c r="M23" s="6">
        <f t="shared" si="13"/>
        <v>-1820</v>
      </c>
      <c r="N23" s="11">
        <f t="shared" si="14"/>
        <v>3</v>
      </c>
      <c r="O23" s="22">
        <v>17445</v>
      </c>
      <c r="P23" s="22">
        <v>89834</v>
      </c>
      <c r="Q23" s="6">
        <f t="shared" si="15"/>
        <v>115377</v>
      </c>
      <c r="R23" s="14">
        <f t="shared" si="16"/>
        <v>-64263.157894736833</v>
      </c>
      <c r="S23" s="15">
        <f t="shared" si="17"/>
        <v>15.945337620578778</v>
      </c>
      <c r="T23" s="23">
        <f t="shared" ref="T23" si="57">_xlfn.IFS(OR(R23=10,R23&lt;10),3,AND(10&lt;R23,OR(R23&lt;20,R23=20)),2,AND(20&lt;R23,OR(R23=30,R23&lt;30)),1,R23&gt;30,0)</f>
        <v>3</v>
      </c>
      <c r="U23" s="28">
        <f t="shared" si="19"/>
        <v>-1.4301844185171246E-2</v>
      </c>
      <c r="V23" s="28">
        <f t="shared" si="20"/>
        <v>0.63793752352277</v>
      </c>
      <c r="W23" s="28">
        <f t="shared" si="21"/>
        <v>0.37636432066240122</v>
      </c>
      <c r="X23" s="29" t="str" cm="1">
        <f t="array" ref="X23">_xlfn.IFS(R23&lt;=30,"N",AND(R23&gt;30,0.02&lt;=U23&lt;=0.19,0.06&lt;=V23&lt;=0.23),"N",AND(R23&gt;30,V23&gt;=0.5,W23&lt;=0.15),"T3",AND(R23&gt;30,V23&gt;0.23,W23&gt;0.15),"X3",AND(R23&gt;30,V23&gt;=0.23,W23&lt;=0.15),"T2",OR(AND(R23&gt;30,U23&lt;=0.19,V23&lt;0.06),AND(R23&gt;30,U23&lt;0.02,0.06&lt;V23&lt;0.23)),"D1",AND(R23&gt;30,U23&gt;0.19,V23&lt;0.23),"X1")</f>
        <v>N</v>
      </c>
      <c r="Y23" s="30" t="str" cm="1">
        <f t="array" ref="Y23">_xlfn.IFS(R23&lt;=30,"3",AND(Q23&gt;30,0.02&lt;=U23&lt;=0.19,0.06&lt;=V23&lt;=0.23),"3",AND(R23&gt;30,V23&gt;=0.5,W23&lt;=0.15),"0",AND(R23&gt;30,V23&gt;0.23,W23&gt;0.15),"0",AND(R23&gt;30,V23&gt;=0.23,W23&lt;=0.15),"1",OR(AND(R23&gt;30,U23&lt;=0.19,V23&lt;0.06),AND(R23&gt;30,U23&lt;0.02,0.06&lt;V23&lt;0.23)),"2",AND(R23&gt;30,U23&gt;0.19,V23&lt;0.23),"2")</f>
        <v>3</v>
      </c>
      <c r="Z23" s="31">
        <f t="shared" si="24"/>
        <v>3</v>
      </c>
    </row>
    <row r="24" spans="1:26" s="32" customFormat="1" ht="51.75" customHeight="1">
      <c r="A24" s="47"/>
      <c r="B24" s="47"/>
      <c r="C24" s="39"/>
      <c r="D24" s="40" t="s">
        <v>24</v>
      </c>
      <c r="E24" s="22">
        <v>38</v>
      </c>
      <c r="F24" s="22">
        <v>215</v>
      </c>
      <c r="G24" s="22">
        <v>38</v>
      </c>
      <c r="H24" s="22">
        <v>622</v>
      </c>
      <c r="I24" s="22">
        <v>9918</v>
      </c>
      <c r="J24" s="22">
        <v>-1780</v>
      </c>
      <c r="K24" s="22">
        <v>0</v>
      </c>
      <c r="L24" s="22">
        <v>-1050</v>
      </c>
      <c r="M24" s="6">
        <f t="shared" si="13"/>
        <v>-1955</v>
      </c>
      <c r="N24" s="11">
        <f t="shared" si="14"/>
        <v>3</v>
      </c>
      <c r="O24" s="22">
        <v>17445</v>
      </c>
      <c r="P24" s="22">
        <v>89834</v>
      </c>
      <c r="Q24" s="6">
        <f t="shared" si="15"/>
        <v>115242</v>
      </c>
      <c r="R24" s="14">
        <f t="shared" si="16"/>
        <v>-67815.789473684199</v>
      </c>
      <c r="S24" s="15">
        <f t="shared" si="17"/>
        <v>15.945337620578778</v>
      </c>
      <c r="T24" s="23">
        <f t="shared" ref="T24" si="58">_xlfn.IFS(OR(R24=2000,R24&lt;2000),3,AND(2000&lt;R24,OR(R24&lt;4000,R24=4000)),2,AND(4000&lt;R24,OR(R24=6000,R24&lt;6000)),1,R24&gt;6000,0)</f>
        <v>3</v>
      </c>
      <c r="U24" s="28">
        <f t="shared" si="19"/>
        <v>-1.3610315186246419E-2</v>
      </c>
      <c r="V24" s="28">
        <f t="shared" si="20"/>
        <v>0.63753581661891112</v>
      </c>
      <c r="W24" s="28">
        <f t="shared" si="21"/>
        <v>0.37607449856733527</v>
      </c>
      <c r="X24" s="29" t="str">
        <f t="shared" ref="X24" si="59">_xlfn.IFS(R24&lt;=6000,"N",AND(R24&gt;6000,0.02&lt;=U24&lt;=0.19,0.06&lt;=V24&lt;=0.23),"N",AND(R24&gt;6000,V24&gt;=0.5,W24&lt;=0.15),"T3",AND(R24&gt;6000,V24&gt;0.23,W24&gt;0.15),"X3",AND(R24&gt;6000,V24&gt;=0.23,W24&lt;=0.15),"T2",OR(AND(R24&gt;6000,U24&lt;=0.19,V24&lt;0.06),AND(R24&gt;6000,U24&lt;0.02,0.06&lt;V24&lt;0.23)),"D1",AND(R24&gt;6000,U24&gt;0.19,V24&lt;0.23),"X1")</f>
        <v>N</v>
      </c>
      <c r="Y24" s="30" t="str">
        <f t="shared" ref="Y24" si="60">_xlfn.IFS(R24&lt;=6000,"3",AND(Q24&gt;6000,0.02&lt;=U24&lt;=0.19,0.06&lt;=V24&lt;=0.23),"3",AND(R24&gt;6000,V24&gt;=0.5,W24&lt;=0.15),"0",AND(R24&gt;6000,V24&gt;0.23,W24&gt;0.15),"0",AND(R24&gt;6000,V24&gt;=0.23,W24&lt;=0.15),"1",OR(AND(R24&gt;6000,U24&lt;=0.19,V24&lt;0.06),AND(R24&gt;6000,U24&lt;0.02,0.06&lt;V24&lt;0.23)),"2",AND(R24&gt;6000,U24&gt;0.19,V24&lt;0.23),"2")</f>
        <v>3</v>
      </c>
      <c r="Z24" s="31">
        <f t="shared" si="24"/>
        <v>3</v>
      </c>
    </row>
    <row r="25" spans="1:26" s="32" customFormat="1" ht="51.75" customHeight="1">
      <c r="A25" s="47"/>
      <c r="B25" s="47"/>
      <c r="C25" s="39"/>
      <c r="D25" s="40"/>
      <c r="E25" s="22">
        <v>38</v>
      </c>
      <c r="F25" s="22">
        <v>215</v>
      </c>
      <c r="G25" s="22">
        <v>38</v>
      </c>
      <c r="H25" s="22">
        <v>622</v>
      </c>
      <c r="I25" s="22">
        <v>9918</v>
      </c>
      <c r="J25" s="22">
        <v>-1865</v>
      </c>
      <c r="K25" s="22">
        <v>0</v>
      </c>
      <c r="L25" s="22">
        <v>-1100</v>
      </c>
      <c r="M25" s="6">
        <f t="shared" si="13"/>
        <v>-2090</v>
      </c>
      <c r="N25" s="11">
        <f t="shared" si="14"/>
        <v>3</v>
      </c>
      <c r="O25" s="22">
        <v>17445</v>
      </c>
      <c r="P25" s="22">
        <v>89834</v>
      </c>
      <c r="Q25" s="6">
        <f t="shared" si="15"/>
        <v>115107</v>
      </c>
      <c r="R25" s="14">
        <f t="shared" si="16"/>
        <v>-71368.421052631573</v>
      </c>
      <c r="S25" s="15">
        <f t="shared" si="17"/>
        <v>15.945337620578778</v>
      </c>
      <c r="T25" s="23">
        <f t="shared" ref="T25" si="61">_xlfn.IFS(OR(R25=10,R25&lt;10),3,AND(10&lt;R25,OR(R25&lt;20,R25=20)),2,AND(20&lt;R25,OR(R25=30,R25&lt;30)),1,R25&gt;30,0)</f>
        <v>3</v>
      </c>
      <c r="U25" s="28">
        <f t="shared" si="19"/>
        <v>-1.2982576016399043E-2</v>
      </c>
      <c r="V25" s="28">
        <f t="shared" si="20"/>
        <v>0.63717116501537407</v>
      </c>
      <c r="W25" s="28">
        <f t="shared" si="21"/>
        <v>0.37581141100102494</v>
      </c>
      <c r="X25" s="29" t="str" cm="1">
        <f t="array" ref="X25">_xlfn.IFS(R25&lt;=30,"N",AND(R25&gt;30,0.02&lt;=U25&lt;=0.19,0.06&lt;=V25&lt;=0.23),"N",AND(R25&gt;30,V25&gt;=0.5,W25&lt;=0.15),"T3",AND(R25&gt;30,V25&gt;0.23,W25&gt;0.15),"X3",AND(R25&gt;30,V25&gt;=0.23,W25&lt;=0.15),"T2",OR(AND(R25&gt;30,U25&lt;=0.19,V25&lt;0.06),AND(R25&gt;30,U25&lt;0.02,0.06&lt;V25&lt;0.23)),"D1",AND(R25&gt;30,U25&gt;0.19,V25&lt;0.23),"X1")</f>
        <v>N</v>
      </c>
      <c r="Y25" s="30" t="str" cm="1">
        <f t="array" ref="Y25">_xlfn.IFS(R25&lt;=30,"3",AND(Q25&gt;30,0.02&lt;=U25&lt;=0.19,0.06&lt;=V25&lt;=0.23),"3",AND(R25&gt;30,V25&gt;=0.5,W25&lt;=0.15),"0",AND(R25&gt;30,V25&gt;0.23,W25&gt;0.15),"0",AND(R25&gt;30,V25&gt;=0.23,W25&lt;=0.15),"1",OR(AND(R25&gt;30,U25&lt;=0.19,V25&lt;0.06),AND(R25&gt;30,U25&lt;0.02,0.06&lt;V25&lt;0.23)),"2",AND(R25&gt;30,U25&gt;0.19,V25&lt;0.23),"2")</f>
        <v>3</v>
      </c>
      <c r="Z25" s="31">
        <f t="shared" si="24"/>
        <v>3</v>
      </c>
    </row>
    <row r="26" spans="1:26" s="32" customFormat="1" ht="51.75" customHeight="1">
      <c r="A26" s="47"/>
      <c r="B26" s="47"/>
      <c r="C26" s="39"/>
      <c r="D26" s="40" t="s">
        <v>24</v>
      </c>
      <c r="E26" s="22">
        <v>38</v>
      </c>
      <c r="F26" s="22">
        <v>215</v>
      </c>
      <c r="G26" s="22">
        <v>38</v>
      </c>
      <c r="H26" s="22">
        <v>622</v>
      </c>
      <c r="I26" s="22">
        <v>9918</v>
      </c>
      <c r="J26" s="22">
        <v>-1950</v>
      </c>
      <c r="K26" s="22">
        <v>0</v>
      </c>
      <c r="L26" s="22">
        <v>-1150</v>
      </c>
      <c r="M26" s="6">
        <f t="shared" si="13"/>
        <v>-2225</v>
      </c>
      <c r="N26" s="11">
        <f t="shared" si="14"/>
        <v>3</v>
      </c>
      <c r="O26" s="22">
        <v>17445</v>
      </c>
      <c r="P26" s="22">
        <v>89834</v>
      </c>
      <c r="Q26" s="6">
        <f t="shared" si="15"/>
        <v>114972</v>
      </c>
      <c r="R26" s="14">
        <f t="shared" si="16"/>
        <v>-74921.052631578947</v>
      </c>
      <c r="S26" s="15">
        <f t="shared" si="17"/>
        <v>15.945337620578778</v>
      </c>
      <c r="T26" s="23">
        <f t="shared" ref="T26" si="62">_xlfn.IFS(OR(R26=2000,R26&lt;2000),3,AND(2000&lt;R26,OR(R26&lt;4000,R26=4000)),2,AND(4000&lt;R26,OR(R26=6000,R26&lt;6000)),1,R26&gt;6000,0)</f>
        <v>3</v>
      </c>
      <c r="U26" s="28">
        <f t="shared" si="19"/>
        <v>-1.2410189418680601E-2</v>
      </c>
      <c r="V26" s="28">
        <f t="shared" si="20"/>
        <v>0.63683866753755713</v>
      </c>
      <c r="W26" s="28">
        <f t="shared" si="21"/>
        <v>0.37557152188112347</v>
      </c>
      <c r="X26" s="29" t="str">
        <f t="shared" ref="X26" si="63">_xlfn.IFS(R26&lt;=6000,"N",AND(R26&gt;6000,0.02&lt;=U26&lt;=0.19,0.06&lt;=V26&lt;=0.23),"N",AND(R26&gt;6000,V26&gt;=0.5,W26&lt;=0.15),"T3",AND(R26&gt;6000,V26&gt;0.23,W26&gt;0.15),"X3",AND(R26&gt;6000,V26&gt;=0.23,W26&lt;=0.15),"T2",OR(AND(R26&gt;6000,U26&lt;=0.19,V26&lt;0.06),AND(R26&gt;6000,U26&lt;0.02,0.06&lt;V26&lt;0.23)),"D1",AND(R26&gt;6000,U26&gt;0.19,V26&lt;0.23),"X1")</f>
        <v>N</v>
      </c>
      <c r="Y26" s="30" t="str">
        <f t="shared" ref="Y26" si="64">_xlfn.IFS(R26&lt;=6000,"3",AND(Q26&gt;6000,0.02&lt;=U26&lt;=0.19,0.06&lt;=V26&lt;=0.23),"3",AND(R26&gt;6000,V26&gt;=0.5,W26&lt;=0.15),"0",AND(R26&gt;6000,V26&gt;0.23,W26&gt;0.15),"0",AND(R26&gt;6000,V26&gt;=0.23,W26&lt;=0.15),"1",OR(AND(R26&gt;6000,U26&lt;=0.19,V26&lt;0.06),AND(R26&gt;6000,U26&lt;0.02,0.06&lt;V26&lt;0.23)),"2",AND(R26&gt;6000,U26&gt;0.19,V26&lt;0.23),"2")</f>
        <v>3</v>
      </c>
      <c r="Z26" s="31">
        <f t="shared" si="24"/>
        <v>3</v>
      </c>
    </row>
    <row r="27" spans="1:26" s="32" customFormat="1" ht="51.75" customHeight="1">
      <c r="A27" s="47"/>
      <c r="B27" s="47"/>
      <c r="C27" s="39"/>
      <c r="D27" s="40"/>
      <c r="E27" s="22">
        <v>38</v>
      </c>
      <c r="F27" s="22">
        <v>215</v>
      </c>
      <c r="G27" s="22">
        <v>38</v>
      </c>
      <c r="H27" s="22">
        <v>622</v>
      </c>
      <c r="I27" s="22">
        <v>9918</v>
      </c>
      <c r="J27" s="22">
        <v>-2035</v>
      </c>
      <c r="K27" s="22">
        <v>0</v>
      </c>
      <c r="L27" s="22">
        <v>-1200</v>
      </c>
      <c r="M27" s="6">
        <f t="shared" si="13"/>
        <v>-2360</v>
      </c>
      <c r="N27" s="11">
        <f t="shared" si="14"/>
        <v>3</v>
      </c>
      <c r="O27" s="22">
        <v>17445</v>
      </c>
      <c r="P27" s="22">
        <v>89834</v>
      </c>
      <c r="Q27" s="6">
        <f t="shared" si="15"/>
        <v>114837</v>
      </c>
      <c r="R27" s="14">
        <f t="shared" si="16"/>
        <v>-78473.68421052632</v>
      </c>
      <c r="S27" s="15">
        <f t="shared" si="17"/>
        <v>15.945337620578778</v>
      </c>
      <c r="T27" s="23">
        <f t="shared" ref="T27" si="65">_xlfn.IFS(OR(R27=10,R27&lt;10),3,AND(10&lt;R27,OR(R27&lt;20,R27=20)),2,AND(20&lt;R27,OR(R27=30,R27&lt;30)),1,R27&gt;30,0)</f>
        <v>3</v>
      </c>
      <c r="U27" s="28">
        <f t="shared" si="19"/>
        <v>-1.18861432593056E-2</v>
      </c>
      <c r="V27" s="28">
        <f t="shared" si="20"/>
        <v>0.63653425086018145</v>
      </c>
      <c r="W27" s="28">
        <f t="shared" si="21"/>
        <v>0.3753518923991242</v>
      </c>
      <c r="X27" s="29" t="str" cm="1">
        <f t="array" ref="X27">_xlfn.IFS(R27&lt;=30,"N",AND(R27&gt;30,0.02&lt;=U27&lt;=0.19,0.06&lt;=V27&lt;=0.23),"N",AND(R27&gt;30,V27&gt;=0.5,W27&lt;=0.15),"T3",AND(R27&gt;30,V27&gt;0.23,W27&gt;0.15),"X3",AND(R27&gt;30,V27&gt;=0.23,W27&lt;=0.15),"T2",OR(AND(R27&gt;30,U27&lt;=0.19,V27&lt;0.06),AND(R27&gt;30,U27&lt;0.02,0.06&lt;V27&lt;0.23)),"D1",AND(R27&gt;30,U27&gt;0.19,V27&lt;0.23),"X1")</f>
        <v>N</v>
      </c>
      <c r="Y27" s="30" t="str" cm="1">
        <f t="array" ref="Y27">_xlfn.IFS(R27&lt;=30,"3",AND(Q27&gt;30,0.02&lt;=U27&lt;=0.19,0.06&lt;=V27&lt;=0.23),"3",AND(R27&gt;30,V27&gt;=0.5,W27&lt;=0.15),"0",AND(R27&gt;30,V27&gt;0.23,W27&gt;0.15),"0",AND(R27&gt;30,V27&gt;=0.23,W27&lt;=0.15),"1",OR(AND(R27&gt;30,U27&lt;=0.19,V27&lt;0.06),AND(R27&gt;30,U27&lt;0.02,0.06&lt;V27&lt;0.23)),"2",AND(R27&gt;30,U27&gt;0.19,V27&lt;0.23),"2")</f>
        <v>3</v>
      </c>
      <c r="Z27" s="31">
        <f t="shared" si="24"/>
        <v>3</v>
      </c>
    </row>
    <row r="28" spans="1:26" s="32" customFormat="1" ht="51.75" customHeight="1">
      <c r="A28" s="47"/>
      <c r="B28" s="47"/>
      <c r="C28" s="39"/>
      <c r="D28" s="40" t="s">
        <v>24</v>
      </c>
      <c r="E28" s="22">
        <v>38</v>
      </c>
      <c r="F28" s="22">
        <v>215</v>
      </c>
      <c r="G28" s="22">
        <v>38</v>
      </c>
      <c r="H28" s="22">
        <v>622</v>
      </c>
      <c r="I28" s="22">
        <v>9918</v>
      </c>
      <c r="J28" s="22">
        <v>-2120</v>
      </c>
      <c r="K28" s="22">
        <v>0</v>
      </c>
      <c r="L28" s="22">
        <v>-1250</v>
      </c>
      <c r="M28" s="6">
        <f t="shared" si="13"/>
        <v>-2495</v>
      </c>
      <c r="N28" s="11">
        <f t="shared" si="14"/>
        <v>3</v>
      </c>
      <c r="O28" s="22">
        <v>17445</v>
      </c>
      <c r="P28" s="22">
        <v>89834</v>
      </c>
      <c r="Q28" s="6">
        <f t="shared" si="15"/>
        <v>114702</v>
      </c>
      <c r="R28" s="14">
        <f t="shared" si="16"/>
        <v>-82026.31578947368</v>
      </c>
      <c r="S28" s="15">
        <f t="shared" si="17"/>
        <v>15.945337620578778</v>
      </c>
      <c r="T28" s="23">
        <f t="shared" ref="T28" si="66">_xlfn.IFS(OR(R28=2000,R28&lt;2000),3,AND(2000&lt;R28,OR(R28&lt;4000,R28=4000)),2,AND(4000&lt;R28,OR(R28=6000,R28&lt;6000)),1,R28&gt;6000,0)</f>
        <v>3</v>
      </c>
      <c r="U28" s="28">
        <f t="shared" si="19"/>
        <v>-1.1404561824729893E-2</v>
      </c>
      <c r="V28" s="28">
        <f t="shared" si="20"/>
        <v>0.6362545018007203</v>
      </c>
      <c r="W28" s="28">
        <f t="shared" si="21"/>
        <v>0.37515006002400958</v>
      </c>
      <c r="X28" s="29" t="str">
        <f t="shared" ref="X28" si="67">_xlfn.IFS(R28&lt;=6000,"N",AND(R28&gt;6000,0.02&lt;=U28&lt;=0.19,0.06&lt;=V28&lt;=0.23),"N",AND(R28&gt;6000,V28&gt;=0.5,W28&lt;=0.15),"T3",AND(R28&gt;6000,V28&gt;0.23,W28&gt;0.15),"X3",AND(R28&gt;6000,V28&gt;=0.23,W28&lt;=0.15),"T2",OR(AND(R28&gt;6000,U28&lt;=0.19,V28&lt;0.06),AND(R28&gt;6000,U28&lt;0.02,0.06&lt;V28&lt;0.23)),"D1",AND(R28&gt;6000,U28&gt;0.19,V28&lt;0.23),"X1")</f>
        <v>N</v>
      </c>
      <c r="Y28" s="30" t="str">
        <f t="shared" ref="Y28" si="68">_xlfn.IFS(R28&lt;=6000,"3",AND(Q28&gt;6000,0.02&lt;=U28&lt;=0.19,0.06&lt;=V28&lt;=0.23),"3",AND(R28&gt;6000,V28&gt;=0.5,W28&lt;=0.15),"0",AND(R28&gt;6000,V28&gt;0.23,W28&gt;0.15),"0",AND(R28&gt;6000,V28&gt;=0.23,W28&lt;=0.15),"1",OR(AND(R28&gt;6000,U28&lt;=0.19,V28&lt;0.06),AND(R28&gt;6000,U28&lt;0.02,0.06&lt;V28&lt;0.23)),"2",AND(R28&gt;6000,U28&gt;0.19,V28&lt;0.23),"2")</f>
        <v>3</v>
      </c>
      <c r="Z28" s="31">
        <f t="shared" si="24"/>
        <v>3</v>
      </c>
    </row>
    <row r="29" spans="1:26" s="32" customFormat="1" ht="51.75" customHeight="1">
      <c r="A29" s="47"/>
      <c r="B29" s="47"/>
      <c r="C29" s="39"/>
      <c r="D29" s="40"/>
      <c r="E29" s="22">
        <v>38</v>
      </c>
      <c r="F29" s="22">
        <v>215</v>
      </c>
      <c r="G29" s="22">
        <v>38</v>
      </c>
      <c r="H29" s="22">
        <v>622</v>
      </c>
      <c r="I29" s="22">
        <v>9918</v>
      </c>
      <c r="J29" s="22">
        <v>-2205</v>
      </c>
      <c r="K29" s="22">
        <v>0</v>
      </c>
      <c r="L29" s="22">
        <v>-1300</v>
      </c>
      <c r="M29" s="6">
        <f t="shared" si="13"/>
        <v>-2630</v>
      </c>
      <c r="N29" s="11">
        <f t="shared" si="14"/>
        <v>3</v>
      </c>
      <c r="O29" s="22">
        <v>17445</v>
      </c>
      <c r="P29" s="22">
        <v>89834</v>
      </c>
      <c r="Q29" s="6">
        <f t="shared" si="15"/>
        <v>114567</v>
      </c>
      <c r="R29" s="14">
        <f t="shared" si="16"/>
        <v>-85578.947368421053</v>
      </c>
      <c r="S29" s="15">
        <f t="shared" si="17"/>
        <v>15.945337620578778</v>
      </c>
      <c r="T29" s="23">
        <f t="shared" ref="T29" si="69">_xlfn.IFS(OR(R29=10,R29&lt;10),3,AND(10&lt;R29,OR(R29&lt;20,R29=20)),2,AND(20&lt;R29,OR(R29=30,R29&lt;30)),1,R29&gt;30,0)</f>
        <v>3</v>
      </c>
      <c r="U29" s="28">
        <f t="shared" si="19"/>
        <v>-1.0960484568791463E-2</v>
      </c>
      <c r="V29" s="28">
        <f t="shared" si="20"/>
        <v>0.6359965387943467</v>
      </c>
      <c r="W29" s="28">
        <f t="shared" si="21"/>
        <v>0.37496394577444475</v>
      </c>
      <c r="X29" s="29" t="str" cm="1">
        <f t="array" ref="X29">_xlfn.IFS(R29&lt;=30,"N",AND(R29&gt;30,0.02&lt;=U29&lt;=0.19,0.06&lt;=V29&lt;=0.23),"N",AND(R29&gt;30,V29&gt;=0.5,W29&lt;=0.15),"T3",AND(R29&gt;30,V29&gt;0.23,W29&gt;0.15),"X3",AND(R29&gt;30,V29&gt;=0.23,W29&lt;=0.15),"T2",OR(AND(R29&gt;30,U29&lt;=0.19,V29&lt;0.06),AND(R29&gt;30,U29&lt;0.02,0.06&lt;V29&lt;0.23)),"D1",AND(R29&gt;30,U29&gt;0.19,V29&lt;0.23),"X1")</f>
        <v>N</v>
      </c>
      <c r="Y29" s="30" t="str" cm="1">
        <f t="array" ref="Y29">_xlfn.IFS(R29&lt;=30,"3",AND(Q29&gt;30,0.02&lt;=U29&lt;=0.19,0.06&lt;=V29&lt;=0.23),"3",AND(R29&gt;30,V29&gt;=0.5,W29&lt;=0.15),"0",AND(R29&gt;30,V29&gt;0.23,W29&gt;0.15),"0",AND(R29&gt;30,V29&gt;=0.23,W29&lt;=0.15),"1",OR(AND(R29&gt;30,U29&lt;=0.19,V29&lt;0.06),AND(R29&gt;30,U29&lt;0.02,0.06&lt;V29&lt;0.23)),"2",AND(R29&gt;30,U29&gt;0.19,V29&lt;0.23),"2")</f>
        <v>3</v>
      </c>
      <c r="Z29" s="31">
        <f t="shared" si="24"/>
        <v>3</v>
      </c>
    </row>
    <row r="30" spans="1:26" s="32" customFormat="1" ht="51.75" customHeight="1">
      <c r="A30" s="47"/>
      <c r="B30" s="47"/>
      <c r="C30" s="39"/>
      <c r="D30" s="40" t="s">
        <v>24</v>
      </c>
      <c r="E30" s="22">
        <v>38</v>
      </c>
      <c r="F30" s="22">
        <v>215</v>
      </c>
      <c r="G30" s="22">
        <v>38</v>
      </c>
      <c r="H30" s="22">
        <v>622</v>
      </c>
      <c r="I30" s="22">
        <v>9918</v>
      </c>
      <c r="J30" s="22">
        <v>-2290</v>
      </c>
      <c r="K30" s="22">
        <v>0</v>
      </c>
      <c r="L30" s="22">
        <v>-1350</v>
      </c>
      <c r="M30" s="6">
        <f t="shared" si="13"/>
        <v>-2765</v>
      </c>
      <c r="N30" s="11">
        <f t="shared" si="14"/>
        <v>3</v>
      </c>
      <c r="O30" s="22">
        <v>17445</v>
      </c>
      <c r="P30" s="22">
        <v>89834</v>
      </c>
      <c r="Q30" s="6">
        <f t="shared" si="15"/>
        <v>114432</v>
      </c>
      <c r="R30" s="14">
        <f t="shared" si="16"/>
        <v>-89131.578947368427</v>
      </c>
      <c r="S30" s="15">
        <f t="shared" si="17"/>
        <v>15.945337620578778</v>
      </c>
      <c r="T30" s="23">
        <f t="shared" ref="T30" si="70">_xlfn.IFS(OR(R30=2000,R30&lt;2000),3,AND(2000&lt;R30,OR(R30&lt;4000,R30=4000)),2,AND(4000&lt;R30,OR(R30=6000,R30&lt;6000)),1,R30&gt;6000,0)</f>
        <v>3</v>
      </c>
      <c r="U30" s="28">
        <f t="shared" si="19"/>
        <v>-1.0549694614103275E-2</v>
      </c>
      <c r="V30" s="28">
        <f t="shared" si="20"/>
        <v>0.63575791227096057</v>
      </c>
      <c r="W30" s="28">
        <f t="shared" si="21"/>
        <v>0.3747917823431427</v>
      </c>
      <c r="X30" s="29" t="str">
        <f t="shared" ref="X30" si="71">_xlfn.IFS(R30&lt;=6000,"N",AND(R30&gt;6000,0.02&lt;=U30&lt;=0.19,0.06&lt;=V30&lt;=0.23),"N",AND(R30&gt;6000,V30&gt;=0.5,W30&lt;=0.15),"T3",AND(R30&gt;6000,V30&gt;0.23,W30&gt;0.15),"X3",AND(R30&gt;6000,V30&gt;=0.23,W30&lt;=0.15),"T2",OR(AND(R30&gt;6000,U30&lt;=0.19,V30&lt;0.06),AND(R30&gt;6000,U30&lt;0.02,0.06&lt;V30&lt;0.23)),"D1",AND(R30&gt;6000,U30&gt;0.19,V30&lt;0.23),"X1")</f>
        <v>N</v>
      </c>
      <c r="Y30" s="30" t="str">
        <f t="shared" ref="Y30" si="72">_xlfn.IFS(R30&lt;=6000,"3",AND(Q30&gt;6000,0.02&lt;=U30&lt;=0.19,0.06&lt;=V30&lt;=0.23),"3",AND(R30&gt;6000,V30&gt;=0.5,W30&lt;=0.15),"0",AND(R30&gt;6000,V30&gt;0.23,W30&gt;0.15),"0",AND(R30&gt;6000,V30&gt;=0.23,W30&lt;=0.15),"1",OR(AND(R30&gt;6000,U30&lt;=0.19,V30&lt;0.06),AND(R30&gt;6000,U30&lt;0.02,0.06&lt;V30&lt;0.23)),"2",AND(R30&gt;6000,U30&gt;0.19,V30&lt;0.23),"2")</f>
        <v>3</v>
      </c>
      <c r="Z30" s="31">
        <f t="shared" si="24"/>
        <v>3</v>
      </c>
    </row>
    <row r="31" spans="1:26" s="32" customFormat="1" ht="51.75" customHeight="1">
      <c r="A31" s="47"/>
      <c r="B31" s="47"/>
      <c r="C31" s="39"/>
      <c r="D31" s="40"/>
      <c r="E31" s="22">
        <v>38</v>
      </c>
      <c r="F31" s="22">
        <v>215</v>
      </c>
      <c r="G31" s="22">
        <v>38</v>
      </c>
      <c r="H31" s="22">
        <v>622</v>
      </c>
      <c r="I31" s="22">
        <v>9918</v>
      </c>
      <c r="J31" s="22">
        <v>-2375</v>
      </c>
      <c r="K31" s="22">
        <v>0</v>
      </c>
      <c r="L31" s="22">
        <v>-1400</v>
      </c>
      <c r="M31" s="6">
        <f t="shared" si="13"/>
        <v>-2900</v>
      </c>
      <c r="N31" s="11">
        <f t="shared" si="14"/>
        <v>3</v>
      </c>
      <c r="O31" s="22">
        <v>17445</v>
      </c>
      <c r="P31" s="22">
        <v>89834</v>
      </c>
      <c r="Q31" s="6">
        <f t="shared" si="15"/>
        <v>114297</v>
      </c>
      <c r="R31" s="14">
        <f t="shared" si="16"/>
        <v>-92684.210526315801</v>
      </c>
      <c r="S31" s="15">
        <f t="shared" si="17"/>
        <v>15.945337620578778</v>
      </c>
      <c r="T31" s="23">
        <f t="shared" ref="T31" si="73">_xlfn.IFS(OR(R31=10,R31&lt;10),3,AND(10&lt;R31,OR(R31&lt;20,R31=20)),2,AND(20&lt;R31,OR(R31=30,R31&lt;30)),1,R31&gt;30,0)</f>
        <v>3</v>
      </c>
      <c r="U31" s="28">
        <f t="shared" si="19"/>
        <v>-1.0168584426010168E-2</v>
      </c>
      <c r="V31" s="28">
        <f t="shared" si="20"/>
        <v>0.63553652662563553</v>
      </c>
      <c r="W31" s="28">
        <f t="shared" si="21"/>
        <v>0.37463205780037462</v>
      </c>
      <c r="X31" s="29" t="str" cm="1">
        <f t="array" ref="X31">_xlfn.IFS(R31&lt;=30,"N",AND(R31&gt;30,0.02&lt;=U31&lt;=0.19,0.06&lt;=V31&lt;=0.23),"N",AND(R31&gt;30,V31&gt;=0.5,W31&lt;=0.15),"T3",AND(R31&gt;30,V31&gt;0.23,W31&gt;0.15),"X3",AND(R31&gt;30,V31&gt;=0.23,W31&lt;=0.15),"T2",OR(AND(R31&gt;30,U31&lt;=0.19,V31&lt;0.06),AND(R31&gt;30,U31&lt;0.02,0.06&lt;V31&lt;0.23)),"D1",AND(R31&gt;30,U31&gt;0.19,V31&lt;0.23),"X1")</f>
        <v>N</v>
      </c>
      <c r="Y31" s="30" t="str" cm="1">
        <f t="array" ref="Y31">_xlfn.IFS(R31&lt;=30,"3",AND(Q31&gt;30,0.02&lt;=U31&lt;=0.19,0.06&lt;=V31&lt;=0.23),"3",AND(R31&gt;30,V31&gt;=0.5,W31&lt;=0.15),"0",AND(R31&gt;30,V31&gt;0.23,W31&gt;0.15),"0",AND(R31&gt;30,V31&gt;=0.23,W31&lt;=0.15),"1",OR(AND(R31&gt;30,U31&lt;=0.19,V31&lt;0.06),AND(R31&gt;30,U31&lt;0.02,0.06&lt;V31&lt;0.23)),"2",AND(R31&gt;30,U31&gt;0.19,V31&lt;0.23),"2")</f>
        <v>3</v>
      </c>
      <c r="Z31" s="31">
        <f t="shared" si="24"/>
        <v>3</v>
      </c>
    </row>
    <row r="32" spans="1:26" s="32" customFormat="1" ht="51.75" customHeight="1">
      <c r="A32" s="47"/>
      <c r="B32" s="47"/>
      <c r="C32" s="39"/>
      <c r="D32" s="40" t="s">
        <v>24</v>
      </c>
      <c r="E32" s="22">
        <v>38</v>
      </c>
      <c r="F32" s="22">
        <v>215</v>
      </c>
      <c r="G32" s="22">
        <v>38</v>
      </c>
      <c r="H32" s="22">
        <v>622</v>
      </c>
      <c r="I32" s="22">
        <v>9918</v>
      </c>
      <c r="J32" s="22">
        <v>-2460</v>
      </c>
      <c r="K32" s="22">
        <v>0</v>
      </c>
      <c r="L32" s="22">
        <v>-1450</v>
      </c>
      <c r="M32" s="6">
        <f t="shared" si="13"/>
        <v>-3035</v>
      </c>
      <c r="N32" s="11">
        <f t="shared" si="14"/>
        <v>3</v>
      </c>
      <c r="O32" s="22">
        <v>17445</v>
      </c>
      <c r="P32" s="22">
        <v>89834</v>
      </c>
      <c r="Q32" s="6">
        <f t="shared" si="15"/>
        <v>114162</v>
      </c>
      <c r="R32" s="14">
        <f t="shared" si="16"/>
        <v>-96236.84210526316</v>
      </c>
      <c r="S32" s="15">
        <f t="shared" si="17"/>
        <v>15.945337620578778</v>
      </c>
      <c r="T32" s="23">
        <f t="shared" ref="T32" si="74">_xlfn.IFS(OR(R32=2000,R32&lt;2000),3,AND(2000&lt;R32,OR(R32&lt;4000,R32=4000)),2,AND(4000&lt;R32,OR(R32=6000,R32&lt;6000)),1,R32&gt;6000,0)</f>
        <v>3</v>
      </c>
      <c r="U32" s="28">
        <f t="shared" si="19"/>
        <v>-9.8140495867768598E-3</v>
      </c>
      <c r="V32" s="28">
        <f t="shared" si="20"/>
        <v>0.63533057851239672</v>
      </c>
      <c r="W32" s="28">
        <f t="shared" si="21"/>
        <v>0.37448347107438018</v>
      </c>
      <c r="X32" s="29" t="str">
        <f t="shared" ref="X32" si="75">_xlfn.IFS(R32&lt;=6000,"N",AND(R32&gt;6000,0.02&lt;=U32&lt;=0.19,0.06&lt;=V32&lt;=0.23),"N",AND(R32&gt;6000,V32&gt;=0.5,W32&lt;=0.15),"T3",AND(R32&gt;6000,V32&gt;0.23,W32&gt;0.15),"X3",AND(R32&gt;6000,V32&gt;=0.23,W32&lt;=0.15),"T2",OR(AND(R32&gt;6000,U32&lt;=0.19,V32&lt;0.06),AND(R32&gt;6000,U32&lt;0.02,0.06&lt;V32&lt;0.23)),"D1",AND(R32&gt;6000,U32&gt;0.19,V32&lt;0.23),"X1")</f>
        <v>N</v>
      </c>
      <c r="Y32" s="30" t="str">
        <f t="shared" ref="Y32" si="76">_xlfn.IFS(R32&lt;=6000,"3",AND(Q32&gt;6000,0.02&lt;=U32&lt;=0.19,0.06&lt;=V32&lt;=0.23),"3",AND(R32&gt;6000,V32&gt;=0.5,W32&lt;=0.15),"0",AND(R32&gt;6000,V32&gt;0.23,W32&gt;0.15),"0",AND(R32&gt;6000,V32&gt;=0.23,W32&lt;=0.15),"1",OR(AND(R32&gt;6000,U32&lt;=0.19,V32&lt;0.06),AND(R32&gt;6000,U32&lt;0.02,0.06&lt;V32&lt;0.23)),"2",AND(R32&gt;6000,U32&gt;0.19,V32&lt;0.23),"2")</f>
        <v>3</v>
      </c>
      <c r="Z32" s="31">
        <f t="shared" si="24"/>
        <v>3</v>
      </c>
    </row>
    <row r="33" spans="1:26" s="32" customFormat="1" ht="51.75" customHeight="1">
      <c r="A33" s="47"/>
      <c r="B33" s="47"/>
      <c r="C33" s="39"/>
      <c r="D33" s="40"/>
      <c r="E33" s="22">
        <v>38</v>
      </c>
      <c r="F33" s="22">
        <v>215</v>
      </c>
      <c r="G33" s="22">
        <v>38</v>
      </c>
      <c r="H33" s="22">
        <v>622</v>
      </c>
      <c r="I33" s="22">
        <v>9918</v>
      </c>
      <c r="J33" s="22">
        <v>-2545</v>
      </c>
      <c r="K33" s="22">
        <v>0</v>
      </c>
      <c r="L33" s="22">
        <v>-1500</v>
      </c>
      <c r="M33" s="6">
        <f t="shared" si="13"/>
        <v>-3170</v>
      </c>
      <c r="N33" s="11">
        <f t="shared" si="14"/>
        <v>3</v>
      </c>
      <c r="O33" s="22">
        <v>17445</v>
      </c>
      <c r="P33" s="22">
        <v>89834</v>
      </c>
      <c r="Q33" s="6">
        <f t="shared" si="15"/>
        <v>114027</v>
      </c>
      <c r="R33" s="14">
        <f t="shared" si="16"/>
        <v>-99789.473684210519</v>
      </c>
      <c r="S33" s="15">
        <f t="shared" si="17"/>
        <v>15.945337620578778</v>
      </c>
      <c r="T33" s="23">
        <f t="shared" ref="T33" si="77">_xlfn.IFS(OR(R33=10,R33&lt;10),3,AND(10&lt;R33,OR(R33&lt;20,R33=20)),2,AND(20&lt;R33,OR(R33=30,R33&lt;30)),1,R33&gt;30,0)</f>
        <v>3</v>
      </c>
      <c r="U33" s="28">
        <f t="shared" si="19"/>
        <v>-9.4834040429248815E-3</v>
      </c>
      <c r="V33" s="28">
        <f t="shared" si="20"/>
        <v>0.63513850761167956</v>
      </c>
      <c r="W33" s="28">
        <f t="shared" si="21"/>
        <v>0.3743448964312453</v>
      </c>
      <c r="X33" s="29" t="str" cm="1">
        <f t="array" ref="X33">_xlfn.IFS(R33&lt;=30,"N",AND(R33&gt;30,0.02&lt;=U33&lt;=0.19,0.06&lt;=V33&lt;=0.23),"N",AND(R33&gt;30,V33&gt;=0.5,W33&lt;=0.15),"T3",AND(R33&gt;30,V33&gt;0.23,W33&gt;0.15),"X3",AND(R33&gt;30,V33&gt;=0.23,W33&lt;=0.15),"T2",OR(AND(R33&gt;30,U33&lt;=0.19,V33&lt;0.06),AND(R33&gt;30,U33&lt;0.02,0.06&lt;V33&lt;0.23)),"D1",AND(R33&gt;30,U33&gt;0.19,V33&lt;0.23),"X1")</f>
        <v>N</v>
      </c>
      <c r="Y33" s="30" t="str" cm="1">
        <f t="array" ref="Y33">_xlfn.IFS(R33&lt;=30,"3",AND(Q33&gt;30,0.02&lt;=U33&lt;=0.19,0.06&lt;=V33&lt;=0.23),"3",AND(R33&gt;30,V33&gt;=0.5,W33&lt;=0.15),"0",AND(R33&gt;30,V33&gt;0.23,W33&gt;0.15),"0",AND(R33&gt;30,V33&gt;=0.23,W33&lt;=0.15),"1",OR(AND(R33&gt;30,U33&lt;=0.19,V33&lt;0.06),AND(R33&gt;30,U33&lt;0.02,0.06&lt;V33&lt;0.23)),"2",AND(R33&gt;30,U33&gt;0.19,V33&lt;0.23),"2")</f>
        <v>3</v>
      </c>
      <c r="Z33" s="31">
        <f t="shared" si="24"/>
        <v>3</v>
      </c>
    </row>
    <row r="34" spans="1:26" s="32" customFormat="1" ht="51.75" customHeight="1">
      <c r="A34" s="47"/>
      <c r="B34" s="47"/>
      <c r="C34" s="39"/>
      <c r="D34" s="40" t="s">
        <v>24</v>
      </c>
      <c r="E34" s="22">
        <v>38</v>
      </c>
      <c r="F34" s="22">
        <v>215</v>
      </c>
      <c r="G34" s="22">
        <v>38</v>
      </c>
      <c r="H34" s="22">
        <v>622</v>
      </c>
      <c r="I34" s="22">
        <v>9918</v>
      </c>
      <c r="J34" s="22">
        <v>-2630</v>
      </c>
      <c r="K34" s="22">
        <v>0</v>
      </c>
      <c r="L34" s="22">
        <v>-1550</v>
      </c>
      <c r="M34" s="6">
        <f t="shared" si="13"/>
        <v>-3305</v>
      </c>
      <c r="N34" s="11">
        <f t="shared" si="14"/>
        <v>3</v>
      </c>
      <c r="O34" s="22">
        <v>17445</v>
      </c>
      <c r="P34" s="22">
        <v>89834</v>
      </c>
      <c r="Q34" s="6">
        <f t="shared" si="15"/>
        <v>113892</v>
      </c>
      <c r="R34" s="14">
        <f t="shared" si="16"/>
        <v>-103342.10526315789</v>
      </c>
      <c r="S34" s="15">
        <f t="shared" si="17"/>
        <v>15.945337620578778</v>
      </c>
      <c r="T34" s="23">
        <f t="shared" ref="T34" si="78">_xlfn.IFS(OR(R34=2000,R34&lt;2000),3,AND(2000&lt;R34,OR(R34&lt;4000,R34=4000)),2,AND(4000&lt;R34,OR(R34=6000,R34&lt;6000)),1,R34&gt;6000,0)</f>
        <v>3</v>
      </c>
      <c r="U34" s="28">
        <f t="shared" si="19"/>
        <v>-9.1743119266055051E-3</v>
      </c>
      <c r="V34" s="28">
        <f t="shared" si="20"/>
        <v>0.63495895702559146</v>
      </c>
      <c r="W34" s="28">
        <f t="shared" si="21"/>
        <v>0.37421535490101399</v>
      </c>
      <c r="X34" s="29" t="str">
        <f t="shared" ref="X34" si="79">_xlfn.IFS(R34&lt;=6000,"N",AND(R34&gt;6000,0.02&lt;=U34&lt;=0.19,0.06&lt;=V34&lt;=0.23),"N",AND(R34&gt;6000,V34&gt;=0.5,W34&lt;=0.15),"T3",AND(R34&gt;6000,V34&gt;0.23,W34&gt;0.15),"X3",AND(R34&gt;6000,V34&gt;=0.23,W34&lt;=0.15),"T2",OR(AND(R34&gt;6000,U34&lt;=0.19,V34&lt;0.06),AND(R34&gt;6000,U34&lt;0.02,0.06&lt;V34&lt;0.23)),"D1",AND(R34&gt;6000,U34&gt;0.19,V34&lt;0.23),"X1")</f>
        <v>N</v>
      </c>
      <c r="Y34" s="30" t="str">
        <f t="shared" ref="Y34" si="80">_xlfn.IFS(R34&lt;=6000,"3",AND(Q34&gt;6000,0.02&lt;=U34&lt;=0.19,0.06&lt;=V34&lt;=0.23),"3",AND(R34&gt;6000,V34&gt;=0.5,W34&lt;=0.15),"0",AND(R34&gt;6000,V34&gt;0.23,W34&gt;0.15),"0",AND(R34&gt;6000,V34&gt;=0.23,W34&lt;=0.15),"1",OR(AND(R34&gt;6000,U34&lt;=0.19,V34&lt;0.06),AND(R34&gt;6000,U34&lt;0.02,0.06&lt;V34&lt;0.23)),"2",AND(R34&gt;6000,U34&gt;0.19,V34&lt;0.23),"2")</f>
        <v>3</v>
      </c>
      <c r="Z34" s="31">
        <f t="shared" si="24"/>
        <v>3</v>
      </c>
    </row>
    <row r="35" spans="1:26" s="32" customFormat="1" ht="51.75" customHeight="1">
      <c r="A35" s="47"/>
      <c r="B35" s="47"/>
      <c r="C35" s="39"/>
      <c r="D35" s="40"/>
      <c r="E35" s="22">
        <v>38</v>
      </c>
      <c r="F35" s="22">
        <v>215</v>
      </c>
      <c r="G35" s="22">
        <v>38</v>
      </c>
      <c r="H35" s="22">
        <v>622</v>
      </c>
      <c r="I35" s="22">
        <v>9918</v>
      </c>
      <c r="J35" s="22">
        <v>-2715</v>
      </c>
      <c r="K35" s="22">
        <v>0</v>
      </c>
      <c r="L35" s="22">
        <v>-1600</v>
      </c>
      <c r="M35" s="6">
        <f t="shared" si="13"/>
        <v>-3440</v>
      </c>
      <c r="N35" s="11">
        <f t="shared" si="14"/>
        <v>3</v>
      </c>
      <c r="O35" s="22">
        <v>17445</v>
      </c>
      <c r="P35" s="22">
        <v>89834</v>
      </c>
      <c r="Q35" s="6">
        <f t="shared" si="15"/>
        <v>113757</v>
      </c>
      <c r="R35" s="14">
        <f t="shared" si="16"/>
        <v>-106894.73684210527</v>
      </c>
      <c r="S35" s="15">
        <f t="shared" si="17"/>
        <v>15.945337620578778</v>
      </c>
      <c r="T35" s="23">
        <f t="shared" ref="T35" si="81">_xlfn.IFS(OR(R35=10,R35&lt;10),3,AND(10&lt;R35,OR(R35&lt;20,R35=20)),2,AND(20&lt;R35,OR(R35=30,R35&lt;30)),1,R35&gt;30,0)</f>
        <v>3</v>
      </c>
      <c r="U35" s="28">
        <f t="shared" si="19"/>
        <v>-8.8847322889876075E-3</v>
      </c>
      <c r="V35" s="28">
        <f t="shared" si="20"/>
        <v>0.63479074117371992</v>
      </c>
      <c r="W35" s="28">
        <f t="shared" si="21"/>
        <v>0.3740939911152677</v>
      </c>
      <c r="X35" s="29" t="str" cm="1">
        <f t="array" ref="X35">_xlfn.IFS(R35&lt;=30,"N",AND(R35&gt;30,0.02&lt;=U35&lt;=0.19,0.06&lt;=V35&lt;=0.23),"N",AND(R35&gt;30,V35&gt;=0.5,W35&lt;=0.15),"T3",AND(R35&gt;30,V35&gt;0.23,W35&gt;0.15),"X3",AND(R35&gt;30,V35&gt;=0.23,W35&lt;=0.15),"T2",OR(AND(R35&gt;30,U35&lt;=0.19,V35&lt;0.06),AND(R35&gt;30,U35&lt;0.02,0.06&lt;V35&lt;0.23)),"D1",AND(R35&gt;30,U35&gt;0.19,V35&lt;0.23),"X1")</f>
        <v>N</v>
      </c>
      <c r="Y35" s="30" t="str" cm="1">
        <f t="array" ref="Y35">_xlfn.IFS(R35&lt;=30,"3",AND(Q35&gt;30,0.02&lt;=U35&lt;=0.19,0.06&lt;=V35&lt;=0.23),"3",AND(R35&gt;30,V35&gt;=0.5,W35&lt;=0.15),"0",AND(R35&gt;30,V35&gt;0.23,W35&gt;0.15),"0",AND(R35&gt;30,V35&gt;=0.23,W35&lt;=0.15),"1",OR(AND(R35&gt;30,U35&lt;=0.19,V35&lt;0.06),AND(R35&gt;30,U35&lt;0.02,0.06&lt;V35&lt;0.23)),"2",AND(R35&gt;30,U35&gt;0.19,V35&lt;0.23),"2")</f>
        <v>3</v>
      </c>
      <c r="Z35" s="31">
        <f t="shared" si="24"/>
        <v>3</v>
      </c>
    </row>
    <row r="36" spans="1:26" s="32" customFormat="1" ht="51.75" customHeight="1">
      <c r="A36" s="47"/>
      <c r="B36" s="47"/>
      <c r="C36" s="39"/>
      <c r="D36" s="40" t="s">
        <v>24</v>
      </c>
      <c r="E36" s="22">
        <v>38</v>
      </c>
      <c r="F36" s="22">
        <v>215</v>
      </c>
      <c r="G36" s="22">
        <v>38</v>
      </c>
      <c r="H36" s="22">
        <v>622</v>
      </c>
      <c r="I36" s="22">
        <v>9918</v>
      </c>
      <c r="J36" s="22">
        <v>-2800</v>
      </c>
      <c r="K36" s="22">
        <v>0</v>
      </c>
      <c r="L36" s="22">
        <v>-1650</v>
      </c>
      <c r="M36" s="6">
        <f t="shared" si="13"/>
        <v>-3575</v>
      </c>
      <c r="N36" s="11">
        <f t="shared" si="14"/>
        <v>3</v>
      </c>
      <c r="O36" s="22">
        <v>17445</v>
      </c>
      <c r="P36" s="22">
        <v>89834</v>
      </c>
      <c r="Q36" s="6">
        <f t="shared" si="15"/>
        <v>113622</v>
      </c>
      <c r="R36" s="14">
        <f t="shared" si="16"/>
        <v>-110447.36842105263</v>
      </c>
      <c r="S36" s="15">
        <f t="shared" si="17"/>
        <v>15.945337620578778</v>
      </c>
      <c r="T36" s="23">
        <f t="shared" ref="T36" si="82">_xlfn.IFS(OR(R36=2000,R36&lt;2000),3,AND(2000&lt;R36,OR(R36&lt;4000,R36=4000)),2,AND(4000&lt;R36,OR(R36=6000,R36&lt;6000)),1,R36&gt;6000,0)</f>
        <v>3</v>
      </c>
      <c r="U36" s="28">
        <f t="shared" si="19"/>
        <v>-8.6128739800543971E-3</v>
      </c>
      <c r="V36" s="28">
        <f t="shared" si="20"/>
        <v>0.63463281958295559</v>
      </c>
      <c r="W36" s="28">
        <f t="shared" si="21"/>
        <v>0.3739800543970988</v>
      </c>
      <c r="X36" s="29" t="str">
        <f t="shared" ref="X36" si="83">_xlfn.IFS(R36&lt;=6000,"N",AND(R36&gt;6000,0.02&lt;=U36&lt;=0.19,0.06&lt;=V36&lt;=0.23),"N",AND(R36&gt;6000,V36&gt;=0.5,W36&lt;=0.15),"T3",AND(R36&gt;6000,V36&gt;0.23,W36&gt;0.15),"X3",AND(R36&gt;6000,V36&gt;=0.23,W36&lt;=0.15),"T2",OR(AND(R36&gt;6000,U36&lt;=0.19,V36&lt;0.06),AND(R36&gt;6000,U36&lt;0.02,0.06&lt;V36&lt;0.23)),"D1",AND(R36&gt;6000,U36&gt;0.19,V36&lt;0.23),"X1")</f>
        <v>N</v>
      </c>
      <c r="Y36" s="30" t="str">
        <f t="shared" ref="Y36" si="84">_xlfn.IFS(R36&lt;=6000,"3",AND(Q36&gt;6000,0.02&lt;=U36&lt;=0.19,0.06&lt;=V36&lt;=0.23),"3",AND(R36&gt;6000,V36&gt;=0.5,W36&lt;=0.15),"0",AND(R36&gt;6000,V36&gt;0.23,W36&gt;0.15),"0",AND(R36&gt;6000,V36&gt;=0.23,W36&lt;=0.15),"1",OR(AND(R36&gt;6000,U36&lt;=0.19,V36&lt;0.06),AND(R36&gt;6000,U36&lt;0.02,0.06&lt;V36&lt;0.23)),"2",AND(R36&gt;6000,U36&gt;0.19,V36&lt;0.23),"2")</f>
        <v>3</v>
      </c>
      <c r="Z36" s="31">
        <f t="shared" si="24"/>
        <v>3</v>
      </c>
    </row>
    <row r="37" spans="1:26" s="32" customFormat="1" ht="51.75" customHeight="1">
      <c r="A37" s="47"/>
      <c r="B37" s="47"/>
      <c r="C37" s="39"/>
      <c r="D37" s="40"/>
      <c r="E37" s="22">
        <v>38</v>
      </c>
      <c r="F37" s="22">
        <v>215</v>
      </c>
      <c r="G37" s="22">
        <v>38</v>
      </c>
      <c r="H37" s="22">
        <v>622</v>
      </c>
      <c r="I37" s="22">
        <v>9918</v>
      </c>
      <c r="J37" s="22">
        <v>-2885</v>
      </c>
      <c r="K37" s="22">
        <v>0</v>
      </c>
      <c r="L37" s="22">
        <v>-1700</v>
      </c>
      <c r="M37" s="6">
        <f t="shared" si="13"/>
        <v>-3710</v>
      </c>
      <c r="N37" s="11">
        <f t="shared" si="14"/>
        <v>3</v>
      </c>
      <c r="O37" s="22">
        <v>17445</v>
      </c>
      <c r="P37" s="22">
        <v>89834</v>
      </c>
      <c r="Q37" s="6">
        <f t="shared" si="15"/>
        <v>113487</v>
      </c>
      <c r="R37" s="14">
        <f t="shared" si="16"/>
        <v>-114000</v>
      </c>
      <c r="S37" s="15">
        <f t="shared" si="17"/>
        <v>15.945337620578778</v>
      </c>
      <c r="T37" s="23">
        <f t="shared" ref="T37" si="85">_xlfn.IFS(OR(R37=10,R37&lt;10),3,AND(10&lt;R37,OR(R37&lt;20,R37=20)),2,AND(20&lt;R37,OR(R37=30,R37&lt;30)),1,R37&gt;30,0)</f>
        <v>3</v>
      </c>
      <c r="U37" s="28">
        <f t="shared" si="19"/>
        <v>-8.357158566087531E-3</v>
      </c>
      <c r="V37" s="28">
        <f t="shared" si="20"/>
        <v>0.63448427534638219</v>
      </c>
      <c r="W37" s="28">
        <f t="shared" si="21"/>
        <v>0.3738728832197053</v>
      </c>
      <c r="X37" s="29" t="str" cm="1">
        <f t="array" ref="X37">_xlfn.IFS(R37&lt;=30,"N",AND(R37&gt;30,0.02&lt;=U37&lt;=0.19,0.06&lt;=V37&lt;=0.23),"N",AND(R37&gt;30,V37&gt;=0.5,W37&lt;=0.15),"T3",AND(R37&gt;30,V37&gt;0.23,W37&gt;0.15),"X3",AND(R37&gt;30,V37&gt;=0.23,W37&lt;=0.15),"T2",OR(AND(R37&gt;30,U37&lt;=0.19,V37&lt;0.06),AND(R37&gt;30,U37&lt;0.02,0.06&lt;V37&lt;0.23)),"D1",AND(R37&gt;30,U37&gt;0.19,V37&lt;0.23),"X1")</f>
        <v>N</v>
      </c>
      <c r="Y37" s="30" t="str" cm="1">
        <f t="array" ref="Y37">_xlfn.IFS(R37&lt;=30,"3",AND(Q37&gt;30,0.02&lt;=U37&lt;=0.19,0.06&lt;=V37&lt;=0.23),"3",AND(R37&gt;30,V37&gt;=0.5,W37&lt;=0.15),"0",AND(R37&gt;30,V37&gt;0.23,W37&gt;0.15),"0",AND(R37&gt;30,V37&gt;=0.23,W37&lt;=0.15),"1",OR(AND(R37&gt;30,U37&lt;=0.19,V37&lt;0.06),AND(R37&gt;30,U37&lt;0.02,0.06&lt;V37&lt;0.23)),"2",AND(R37&gt;30,U37&gt;0.19,V37&lt;0.23),"2")</f>
        <v>3</v>
      </c>
      <c r="Z37" s="31">
        <f t="shared" si="24"/>
        <v>3</v>
      </c>
    </row>
    <row r="38" spans="1:26" s="32" customFormat="1" ht="51.75" customHeight="1">
      <c r="A38" s="47"/>
      <c r="B38" s="47"/>
      <c r="C38" s="39"/>
      <c r="D38" s="40" t="s">
        <v>24</v>
      </c>
      <c r="E38" s="22">
        <v>38</v>
      </c>
      <c r="F38" s="22">
        <v>215</v>
      </c>
      <c r="G38" s="22">
        <v>38</v>
      </c>
      <c r="H38" s="22">
        <v>622</v>
      </c>
      <c r="I38" s="22">
        <v>9918</v>
      </c>
      <c r="J38" s="22">
        <v>-2970</v>
      </c>
      <c r="K38" s="22">
        <v>0</v>
      </c>
      <c r="L38" s="22">
        <v>-1750</v>
      </c>
      <c r="M38" s="6">
        <f t="shared" si="13"/>
        <v>-3845</v>
      </c>
      <c r="N38" s="11">
        <f t="shared" si="14"/>
        <v>3</v>
      </c>
      <c r="O38" s="22">
        <v>17445</v>
      </c>
      <c r="P38" s="22">
        <v>89834</v>
      </c>
      <c r="Q38" s="6">
        <f t="shared" si="15"/>
        <v>113352</v>
      </c>
      <c r="R38" s="14">
        <f t="shared" si="16"/>
        <v>-117552.63157894737</v>
      </c>
      <c r="S38" s="15">
        <f t="shared" si="17"/>
        <v>15.945337620578778</v>
      </c>
      <c r="T38" s="23">
        <f t="shared" ref="T38" si="86">_xlfn.IFS(OR(R38=2000,R38&lt;2000),3,AND(2000&lt;R38,OR(R38&lt;4000,R38=4000)),2,AND(4000&lt;R38,OR(R38=6000,R38&lt;6000)),1,R38&gt;6000,0)</f>
        <v>3</v>
      </c>
      <c r="U38" s="28">
        <f t="shared" si="19"/>
        <v>-8.1161896625373767E-3</v>
      </c>
      <c r="V38" s="28">
        <f t="shared" si="20"/>
        <v>0.63434429730884234</v>
      </c>
      <c r="W38" s="28">
        <f t="shared" si="21"/>
        <v>0.37377189235369501</v>
      </c>
      <c r="X38" s="29" t="str">
        <f t="shared" ref="X38" si="87">_xlfn.IFS(R38&lt;=6000,"N",AND(R38&gt;6000,0.02&lt;=U38&lt;=0.19,0.06&lt;=V38&lt;=0.23),"N",AND(R38&gt;6000,V38&gt;=0.5,W38&lt;=0.15),"T3",AND(R38&gt;6000,V38&gt;0.23,W38&gt;0.15),"X3",AND(R38&gt;6000,V38&gt;=0.23,W38&lt;=0.15),"T2",OR(AND(R38&gt;6000,U38&lt;=0.19,V38&lt;0.06),AND(R38&gt;6000,U38&lt;0.02,0.06&lt;V38&lt;0.23)),"D1",AND(R38&gt;6000,U38&gt;0.19,V38&lt;0.23),"X1")</f>
        <v>N</v>
      </c>
      <c r="Y38" s="30" t="str">
        <f t="shared" ref="Y38" si="88">_xlfn.IFS(R38&lt;=6000,"3",AND(Q38&gt;6000,0.02&lt;=U38&lt;=0.19,0.06&lt;=V38&lt;=0.23),"3",AND(R38&gt;6000,V38&gt;=0.5,W38&lt;=0.15),"0",AND(R38&gt;6000,V38&gt;0.23,W38&gt;0.15),"0",AND(R38&gt;6000,V38&gt;=0.23,W38&lt;=0.15),"1",OR(AND(R38&gt;6000,U38&lt;=0.19,V38&lt;0.06),AND(R38&gt;6000,U38&lt;0.02,0.06&lt;V38&lt;0.23)),"2",AND(R38&gt;6000,U38&gt;0.19,V38&lt;0.23),"2")</f>
        <v>3</v>
      </c>
      <c r="Z38" s="31">
        <f t="shared" si="24"/>
        <v>3</v>
      </c>
    </row>
    <row r="39" spans="1:26" s="32" customFormat="1" ht="51.75" customHeight="1">
      <c r="A39" s="47"/>
      <c r="B39" s="47"/>
      <c r="C39" s="39"/>
      <c r="D39" s="40"/>
      <c r="E39" s="22">
        <v>38</v>
      </c>
      <c r="F39" s="22">
        <v>215</v>
      </c>
      <c r="G39" s="22">
        <v>38</v>
      </c>
      <c r="H39" s="22">
        <v>622</v>
      </c>
      <c r="I39" s="22">
        <v>9918</v>
      </c>
      <c r="J39" s="22">
        <v>-3055</v>
      </c>
      <c r="K39" s="22">
        <v>0</v>
      </c>
      <c r="L39" s="22">
        <v>-1800</v>
      </c>
      <c r="M39" s="6">
        <f t="shared" si="13"/>
        <v>-3980</v>
      </c>
      <c r="N39" s="11">
        <f t="shared" si="14"/>
        <v>3</v>
      </c>
      <c r="O39" s="22">
        <v>17445</v>
      </c>
      <c r="P39" s="22">
        <v>89834</v>
      </c>
      <c r="Q39" s="6">
        <f t="shared" si="15"/>
        <v>113217</v>
      </c>
      <c r="R39" s="14">
        <f t="shared" si="16"/>
        <v>-121105.26315789473</v>
      </c>
      <c r="S39" s="15">
        <f t="shared" si="17"/>
        <v>15.945337620578778</v>
      </c>
      <c r="T39" s="23">
        <f t="shared" ref="T39" si="89">_xlfn.IFS(OR(R39=10,R39&lt;10),3,AND(10&lt;R39,OR(R39&lt;20,R39=20)),2,AND(20&lt;R39,OR(R39=30,R39&lt;30)),1,R39&gt;30,0)</f>
        <v>3</v>
      </c>
      <c r="U39" s="28">
        <f t="shared" si="19"/>
        <v>-7.8887274237077025E-3</v>
      </c>
      <c r="V39" s="28">
        <f t="shared" si="20"/>
        <v>0.63421216524807966</v>
      </c>
      <c r="W39" s="28">
        <f t="shared" si="21"/>
        <v>0.373676562175628</v>
      </c>
      <c r="X39" s="29" t="str" cm="1">
        <f t="array" ref="X39">_xlfn.IFS(R39&lt;=30,"N",AND(R39&gt;30,0.02&lt;=U39&lt;=0.19,0.06&lt;=V39&lt;=0.23),"N",AND(R39&gt;30,V39&gt;=0.5,W39&lt;=0.15),"T3",AND(R39&gt;30,V39&gt;0.23,W39&gt;0.15),"X3",AND(R39&gt;30,V39&gt;=0.23,W39&lt;=0.15),"T2",OR(AND(R39&gt;30,U39&lt;=0.19,V39&lt;0.06),AND(R39&gt;30,U39&lt;0.02,0.06&lt;V39&lt;0.23)),"D1",AND(R39&gt;30,U39&gt;0.19,V39&lt;0.23),"X1")</f>
        <v>N</v>
      </c>
      <c r="Y39" s="30" t="str" cm="1">
        <f t="array" ref="Y39">_xlfn.IFS(R39&lt;=30,"3",AND(Q39&gt;30,0.02&lt;=U39&lt;=0.19,0.06&lt;=V39&lt;=0.23),"3",AND(R39&gt;30,V39&gt;=0.5,W39&lt;=0.15),"0",AND(R39&gt;30,V39&gt;0.23,W39&gt;0.15),"0",AND(R39&gt;30,V39&gt;=0.23,W39&lt;=0.15),"1",OR(AND(R39&gt;30,U39&lt;=0.19,V39&lt;0.06),AND(R39&gt;30,U39&lt;0.02,0.06&lt;V39&lt;0.23)),"2",AND(R39&gt;30,U39&gt;0.19,V39&lt;0.23),"2")</f>
        <v>3</v>
      </c>
      <c r="Z39" s="31">
        <f t="shared" si="24"/>
        <v>3</v>
      </c>
    </row>
    <row r="40" spans="1:26" s="32" customFormat="1" ht="51.75" customHeight="1">
      <c r="A40" s="47"/>
      <c r="B40" s="47"/>
      <c r="C40" s="39"/>
      <c r="D40" s="40" t="s">
        <v>24</v>
      </c>
      <c r="E40" s="22">
        <v>38</v>
      </c>
      <c r="F40" s="22">
        <v>215</v>
      </c>
      <c r="G40" s="22">
        <v>38</v>
      </c>
      <c r="H40" s="22">
        <v>622</v>
      </c>
      <c r="I40" s="22">
        <v>9918</v>
      </c>
      <c r="J40" s="22">
        <v>-3140</v>
      </c>
      <c r="K40" s="22">
        <v>0</v>
      </c>
      <c r="L40" s="22">
        <v>-1850</v>
      </c>
      <c r="M40" s="6">
        <f t="shared" si="13"/>
        <v>-4115</v>
      </c>
      <c r="N40" s="11">
        <f t="shared" si="14"/>
        <v>3</v>
      </c>
      <c r="O40" s="22">
        <v>17445</v>
      </c>
      <c r="P40" s="22">
        <v>89834</v>
      </c>
      <c r="Q40" s="6">
        <f t="shared" si="15"/>
        <v>113082</v>
      </c>
      <c r="R40" s="14">
        <f t="shared" si="16"/>
        <v>-124657.89473684211</v>
      </c>
      <c r="S40" s="15">
        <f t="shared" si="17"/>
        <v>15.945337620578778</v>
      </c>
      <c r="T40" s="23">
        <f t="shared" ref="T40" si="90">_xlfn.IFS(OR(R40=2000,R40&lt;2000),3,AND(2000&lt;R40,OR(R40&lt;4000,R40=4000)),2,AND(4000&lt;R40,OR(R40=6000,R40&lt;6000)),1,R40&gt;6000,0)</f>
        <v>3</v>
      </c>
      <c r="U40" s="28">
        <f t="shared" si="19"/>
        <v>-7.6736672051696281E-3</v>
      </c>
      <c r="V40" s="28">
        <f t="shared" si="20"/>
        <v>0.63408723747980611</v>
      </c>
      <c r="W40" s="28">
        <f t="shared" si="21"/>
        <v>0.37358642972536349</v>
      </c>
      <c r="X40" s="29" t="str">
        <f t="shared" ref="X40" si="91">_xlfn.IFS(R40&lt;=6000,"N",AND(R40&gt;6000,0.02&lt;=U40&lt;=0.19,0.06&lt;=V40&lt;=0.23),"N",AND(R40&gt;6000,V40&gt;=0.5,W40&lt;=0.15),"T3",AND(R40&gt;6000,V40&gt;0.23,W40&gt;0.15),"X3",AND(R40&gt;6000,V40&gt;=0.23,W40&lt;=0.15),"T2",OR(AND(R40&gt;6000,U40&lt;=0.19,V40&lt;0.06),AND(R40&gt;6000,U40&lt;0.02,0.06&lt;V40&lt;0.23)),"D1",AND(R40&gt;6000,U40&gt;0.19,V40&lt;0.23),"X1")</f>
        <v>N</v>
      </c>
      <c r="Y40" s="30" t="str">
        <f t="shared" ref="Y40" si="92">_xlfn.IFS(R40&lt;=6000,"3",AND(Q40&gt;6000,0.02&lt;=U40&lt;=0.19,0.06&lt;=V40&lt;=0.23),"3",AND(R40&gt;6000,V40&gt;=0.5,W40&lt;=0.15),"0",AND(R40&gt;6000,V40&gt;0.23,W40&gt;0.15),"0",AND(R40&gt;6000,V40&gt;=0.23,W40&lt;=0.15),"1",OR(AND(R40&gt;6000,U40&lt;=0.19,V40&lt;0.06),AND(R40&gt;6000,U40&lt;0.02,0.06&lt;V40&lt;0.23)),"2",AND(R40&gt;6000,U40&gt;0.19,V40&lt;0.23),"2")</f>
        <v>3</v>
      </c>
      <c r="Z40" s="31">
        <f t="shared" si="24"/>
        <v>3</v>
      </c>
    </row>
    <row r="41" spans="1:26" s="32" customFormat="1" ht="51.75" customHeight="1">
      <c r="A41" s="47"/>
      <c r="B41" s="47"/>
      <c r="C41" s="39"/>
      <c r="D41" s="40"/>
      <c r="E41" s="22">
        <v>38</v>
      </c>
      <c r="F41" s="22">
        <v>215</v>
      </c>
      <c r="G41" s="22">
        <v>38</v>
      </c>
      <c r="H41" s="22">
        <v>622</v>
      </c>
      <c r="I41" s="22">
        <v>9918</v>
      </c>
      <c r="J41" s="22">
        <v>-3225</v>
      </c>
      <c r="K41" s="22">
        <v>0</v>
      </c>
      <c r="L41" s="22">
        <v>-1900</v>
      </c>
      <c r="M41" s="6">
        <f t="shared" si="13"/>
        <v>-4250</v>
      </c>
      <c r="N41" s="11">
        <f t="shared" si="14"/>
        <v>3</v>
      </c>
      <c r="O41" s="22">
        <v>17445</v>
      </c>
      <c r="P41" s="22">
        <v>89834</v>
      </c>
      <c r="Q41" s="6">
        <f t="shared" si="15"/>
        <v>112947</v>
      </c>
      <c r="R41" s="14">
        <f t="shared" si="16"/>
        <v>-128210.52631578948</v>
      </c>
      <c r="S41" s="15">
        <f t="shared" si="17"/>
        <v>15.945337620578778</v>
      </c>
      <c r="T41" s="23">
        <f t="shared" ref="T41" si="93">_xlfn.IFS(OR(R41=10,R41&lt;10),3,AND(10&lt;R41,OR(R41&lt;20,R41=20)),2,AND(20&lt;R41,OR(R41=30,R41&lt;30)),1,R41&gt;30,0)</f>
        <v>3</v>
      </c>
      <c r="U41" s="28">
        <f t="shared" si="19"/>
        <v>-7.4700216237468054E-3</v>
      </c>
      <c r="V41" s="28">
        <f t="shared" si="20"/>
        <v>0.6339689404364065</v>
      </c>
      <c r="W41" s="28">
        <f t="shared" si="21"/>
        <v>0.37350108118734027</v>
      </c>
      <c r="X41" s="29" t="str" cm="1">
        <f t="array" ref="X41">_xlfn.IFS(R41&lt;=30,"N",AND(R41&gt;30,0.02&lt;=U41&lt;=0.19,0.06&lt;=V41&lt;=0.23),"N",AND(R41&gt;30,V41&gt;=0.5,W41&lt;=0.15),"T3",AND(R41&gt;30,V41&gt;0.23,W41&gt;0.15),"X3",AND(R41&gt;30,V41&gt;=0.23,W41&lt;=0.15),"T2",OR(AND(R41&gt;30,U41&lt;=0.19,V41&lt;0.06),AND(R41&gt;30,U41&lt;0.02,0.06&lt;V41&lt;0.23)),"D1",AND(R41&gt;30,U41&gt;0.19,V41&lt;0.23),"X1")</f>
        <v>N</v>
      </c>
      <c r="Y41" s="30" t="str" cm="1">
        <f t="array" ref="Y41">_xlfn.IFS(R41&lt;=30,"3",AND(Q41&gt;30,0.02&lt;=U41&lt;=0.19,0.06&lt;=V41&lt;=0.23),"3",AND(R41&gt;30,V41&gt;=0.5,W41&lt;=0.15),"0",AND(R41&gt;30,V41&gt;0.23,W41&gt;0.15),"0",AND(R41&gt;30,V41&gt;=0.23,W41&lt;=0.15),"1",OR(AND(R41&gt;30,U41&lt;=0.19,V41&lt;0.06),AND(R41&gt;30,U41&lt;0.02,0.06&lt;V41&lt;0.23)),"2",AND(R41&gt;30,U41&gt;0.19,V41&lt;0.23),"2")</f>
        <v>3</v>
      </c>
      <c r="Z41" s="31">
        <f t="shared" si="24"/>
        <v>3</v>
      </c>
    </row>
    <row r="42" spans="1:26" s="32" customFormat="1" ht="51.75" customHeight="1">
      <c r="A42" s="47"/>
      <c r="B42" s="47"/>
      <c r="C42" s="39"/>
      <c r="D42" s="40" t="s">
        <v>24</v>
      </c>
      <c r="E42" s="22">
        <v>38</v>
      </c>
      <c r="F42" s="22">
        <v>215</v>
      </c>
      <c r="G42" s="22">
        <v>38</v>
      </c>
      <c r="H42" s="22">
        <v>622</v>
      </c>
      <c r="I42" s="22">
        <v>9918</v>
      </c>
      <c r="J42" s="22">
        <v>-3310</v>
      </c>
      <c r="K42" s="22">
        <v>0</v>
      </c>
      <c r="L42" s="22">
        <v>-1950</v>
      </c>
      <c r="M42" s="6">
        <f t="shared" si="13"/>
        <v>-4385</v>
      </c>
      <c r="N42" s="11">
        <f t="shared" si="14"/>
        <v>3</v>
      </c>
      <c r="O42" s="22">
        <v>17445</v>
      </c>
      <c r="P42" s="22">
        <v>89834</v>
      </c>
      <c r="Q42" s="6">
        <f t="shared" si="15"/>
        <v>112812</v>
      </c>
      <c r="R42" s="14">
        <f t="shared" si="16"/>
        <v>-131763.15789473685</v>
      </c>
      <c r="S42" s="15">
        <f t="shared" si="17"/>
        <v>15.945337620578778</v>
      </c>
      <c r="T42" s="23">
        <f t="shared" ref="T42" si="94">_xlfn.IFS(OR(R42=2000,R42&lt;2000),3,AND(2000&lt;R42,OR(R42&lt;4000,R42=4000)),2,AND(4000&lt;R42,OR(R42=6000,R42&lt;6000)),1,R42&gt;6000,0)</f>
        <v>3</v>
      </c>
      <c r="U42" s="28">
        <f t="shared" si="19"/>
        <v>-7.2769054002297974E-3</v>
      </c>
      <c r="V42" s="28">
        <f t="shared" si="20"/>
        <v>0.63385675986212175</v>
      </c>
      <c r="W42" s="28">
        <f t="shared" si="21"/>
        <v>0.37342014553810798</v>
      </c>
      <c r="X42" s="29" t="str">
        <f t="shared" ref="X42" si="95">_xlfn.IFS(R42&lt;=6000,"N",AND(R42&gt;6000,0.02&lt;=U42&lt;=0.19,0.06&lt;=V42&lt;=0.23),"N",AND(R42&gt;6000,V42&gt;=0.5,W42&lt;=0.15),"T3",AND(R42&gt;6000,V42&gt;0.23,W42&gt;0.15),"X3",AND(R42&gt;6000,V42&gt;=0.23,W42&lt;=0.15),"T2",OR(AND(R42&gt;6000,U42&lt;=0.19,V42&lt;0.06),AND(R42&gt;6000,U42&lt;0.02,0.06&lt;V42&lt;0.23)),"D1",AND(R42&gt;6000,U42&gt;0.19,V42&lt;0.23),"X1")</f>
        <v>N</v>
      </c>
      <c r="Y42" s="30" t="str">
        <f t="shared" ref="Y42" si="96">_xlfn.IFS(R42&lt;=6000,"3",AND(Q42&gt;6000,0.02&lt;=U42&lt;=0.19,0.06&lt;=V42&lt;=0.23),"3",AND(R42&gt;6000,V42&gt;=0.5,W42&lt;=0.15),"0",AND(R42&gt;6000,V42&gt;0.23,W42&gt;0.15),"0",AND(R42&gt;6000,V42&gt;=0.23,W42&lt;=0.15),"1",OR(AND(R42&gt;6000,U42&lt;=0.19,V42&lt;0.06),AND(R42&gt;6000,U42&lt;0.02,0.06&lt;V42&lt;0.23)),"2",AND(R42&gt;6000,U42&gt;0.19,V42&lt;0.23),"2")</f>
        <v>3</v>
      </c>
      <c r="Z42" s="31">
        <f t="shared" si="24"/>
        <v>3</v>
      </c>
    </row>
    <row r="43" spans="1:26" s="32" customFormat="1" ht="51.75" customHeight="1">
      <c r="A43" s="47"/>
      <c r="B43" s="47"/>
      <c r="C43" s="39"/>
      <c r="D43" s="40"/>
      <c r="E43" s="22">
        <v>38</v>
      </c>
      <c r="F43" s="22">
        <v>215</v>
      </c>
      <c r="G43" s="22">
        <v>38</v>
      </c>
      <c r="H43" s="22">
        <v>622</v>
      </c>
      <c r="I43" s="22">
        <v>9918</v>
      </c>
      <c r="J43" s="22">
        <v>-3395</v>
      </c>
      <c r="K43" s="22">
        <v>0</v>
      </c>
      <c r="L43" s="22">
        <v>-2000</v>
      </c>
      <c r="M43" s="6">
        <f t="shared" si="13"/>
        <v>-4520</v>
      </c>
      <c r="N43" s="11">
        <f t="shared" si="14"/>
        <v>3</v>
      </c>
      <c r="O43" s="22">
        <v>17445</v>
      </c>
      <c r="P43" s="22">
        <v>89834</v>
      </c>
      <c r="Q43" s="6">
        <f t="shared" si="15"/>
        <v>112677</v>
      </c>
      <c r="R43" s="14">
        <f t="shared" si="16"/>
        <v>-135315.78947368421</v>
      </c>
      <c r="S43" s="15">
        <f t="shared" si="17"/>
        <v>15.945337620578778</v>
      </c>
      <c r="T43" s="23">
        <f t="shared" ref="T43" si="97">_xlfn.IFS(OR(R43=10,R43&lt;10),3,AND(10&lt;R43,OR(R43&lt;20,R43=20)),2,AND(20&lt;R43,OR(R43=30,R43&lt;30)),1,R43&gt;30,0)</f>
        <v>3</v>
      </c>
      <c r="U43" s="28">
        <f t="shared" si="19"/>
        <v>-7.0935224939331718E-3</v>
      </c>
      <c r="V43" s="28">
        <f t="shared" si="20"/>
        <v>0.63375023333955571</v>
      </c>
      <c r="W43" s="28">
        <f t="shared" si="21"/>
        <v>0.37334328915437742</v>
      </c>
      <c r="X43" s="29" t="str" cm="1">
        <f t="array" ref="X43">_xlfn.IFS(R43&lt;=30,"N",AND(R43&gt;30,0.02&lt;=U43&lt;=0.19,0.06&lt;=V43&lt;=0.23),"N",AND(R43&gt;30,V43&gt;=0.5,W43&lt;=0.15),"T3",AND(R43&gt;30,V43&gt;0.23,W43&gt;0.15),"X3",AND(R43&gt;30,V43&gt;=0.23,W43&lt;=0.15),"T2",OR(AND(R43&gt;30,U43&lt;=0.19,V43&lt;0.06),AND(R43&gt;30,U43&lt;0.02,0.06&lt;V43&lt;0.23)),"D1",AND(R43&gt;30,U43&gt;0.19,V43&lt;0.23),"X1")</f>
        <v>N</v>
      </c>
      <c r="Y43" s="30" t="str" cm="1">
        <f t="array" ref="Y43">_xlfn.IFS(R43&lt;=30,"3",AND(Q43&gt;30,0.02&lt;=U43&lt;=0.19,0.06&lt;=V43&lt;=0.23),"3",AND(R43&gt;30,V43&gt;=0.5,W43&lt;=0.15),"0",AND(R43&gt;30,V43&gt;0.23,W43&gt;0.15),"0",AND(R43&gt;30,V43&gt;=0.23,W43&lt;=0.15),"1",OR(AND(R43&gt;30,U43&lt;=0.19,V43&lt;0.06),AND(R43&gt;30,U43&lt;0.02,0.06&lt;V43&lt;0.23)),"2",AND(R43&gt;30,U43&gt;0.19,V43&lt;0.23),"2")</f>
        <v>3</v>
      </c>
      <c r="Z43" s="31">
        <f t="shared" si="24"/>
        <v>3</v>
      </c>
    </row>
    <row r="44" spans="1:26" s="32" customFormat="1" ht="51.75" customHeight="1">
      <c r="A44" s="47"/>
      <c r="B44" s="47"/>
      <c r="C44" s="39"/>
      <c r="D44" s="40" t="s">
        <v>24</v>
      </c>
      <c r="E44" s="22">
        <v>38</v>
      </c>
      <c r="F44" s="22">
        <v>215</v>
      </c>
      <c r="G44" s="22">
        <v>38</v>
      </c>
      <c r="H44" s="22">
        <v>622</v>
      </c>
      <c r="I44" s="22">
        <v>9918</v>
      </c>
      <c r="J44" s="22">
        <v>-3480</v>
      </c>
      <c r="K44" s="22">
        <v>0</v>
      </c>
      <c r="L44" s="22">
        <v>-2050</v>
      </c>
      <c r="M44" s="6">
        <f t="shared" si="13"/>
        <v>-4655</v>
      </c>
      <c r="N44" s="11">
        <f t="shared" si="14"/>
        <v>3</v>
      </c>
      <c r="O44" s="22">
        <v>17445</v>
      </c>
      <c r="P44" s="22">
        <v>89834</v>
      </c>
      <c r="Q44" s="6">
        <f t="shared" si="15"/>
        <v>112542</v>
      </c>
      <c r="R44" s="14">
        <f t="shared" si="16"/>
        <v>-138868.4210526316</v>
      </c>
      <c r="S44" s="15">
        <f t="shared" si="17"/>
        <v>15.945337620578778</v>
      </c>
      <c r="T44" s="23">
        <f t="shared" ref="T44" si="98">_xlfn.IFS(OR(R44=2000,R44&lt;2000),3,AND(2000&lt;R44,OR(R44&lt;4000,R44=4000)),2,AND(4000&lt;R44,OR(R44=6000,R44&lt;6000)),1,R44&gt;6000,0)</f>
        <v>3</v>
      </c>
      <c r="U44" s="28">
        <f t="shared" si="19"/>
        <v>-6.9191551347414417E-3</v>
      </c>
      <c r="V44" s="28">
        <f t="shared" si="20"/>
        <v>0.63364894391842685</v>
      </c>
      <c r="W44" s="28">
        <f t="shared" si="21"/>
        <v>0.37327021121631465</v>
      </c>
      <c r="X44" s="29" t="str">
        <f t="shared" ref="X44" si="99">_xlfn.IFS(R44&lt;=6000,"N",AND(R44&gt;6000,0.02&lt;=U44&lt;=0.19,0.06&lt;=V44&lt;=0.23),"N",AND(R44&gt;6000,V44&gt;=0.5,W44&lt;=0.15),"T3",AND(R44&gt;6000,V44&gt;0.23,W44&gt;0.15),"X3",AND(R44&gt;6000,V44&gt;=0.23,W44&lt;=0.15),"T2",OR(AND(R44&gt;6000,U44&lt;=0.19,V44&lt;0.06),AND(R44&gt;6000,U44&lt;0.02,0.06&lt;V44&lt;0.23)),"D1",AND(R44&gt;6000,U44&gt;0.19,V44&lt;0.23),"X1")</f>
        <v>N</v>
      </c>
      <c r="Y44" s="30" t="str">
        <f t="shared" ref="Y44" si="100">_xlfn.IFS(R44&lt;=6000,"3",AND(Q44&gt;6000,0.02&lt;=U44&lt;=0.19,0.06&lt;=V44&lt;=0.23),"3",AND(R44&gt;6000,V44&gt;=0.5,W44&lt;=0.15),"0",AND(R44&gt;6000,V44&gt;0.23,W44&gt;0.15),"0",AND(R44&gt;6000,V44&gt;=0.23,W44&lt;=0.15),"1",OR(AND(R44&gt;6000,U44&lt;=0.19,V44&lt;0.06),AND(R44&gt;6000,U44&lt;0.02,0.06&lt;V44&lt;0.23)),"2",AND(R44&gt;6000,U44&gt;0.19,V44&lt;0.23),"2")</f>
        <v>3</v>
      </c>
      <c r="Z44" s="31">
        <f t="shared" si="24"/>
        <v>3</v>
      </c>
    </row>
    <row r="45" spans="1:26" s="32" customFormat="1" ht="51.75" customHeight="1">
      <c r="A45" s="47"/>
      <c r="B45" s="47"/>
      <c r="C45" s="39"/>
      <c r="D45" s="40"/>
      <c r="E45" s="22">
        <v>38</v>
      </c>
      <c r="F45" s="22">
        <v>215</v>
      </c>
      <c r="G45" s="22">
        <v>38</v>
      </c>
      <c r="H45" s="22">
        <v>622</v>
      </c>
      <c r="I45" s="22">
        <v>9918</v>
      </c>
      <c r="J45" s="22">
        <v>-3565</v>
      </c>
      <c r="K45" s="22">
        <v>0</v>
      </c>
      <c r="L45" s="22">
        <v>-2100</v>
      </c>
      <c r="M45" s="6">
        <f t="shared" si="13"/>
        <v>-4790</v>
      </c>
      <c r="N45" s="11">
        <f t="shared" si="14"/>
        <v>3</v>
      </c>
      <c r="O45" s="22">
        <v>17445</v>
      </c>
      <c r="P45" s="22">
        <v>89834</v>
      </c>
      <c r="Q45" s="6">
        <f t="shared" si="15"/>
        <v>112407</v>
      </c>
      <c r="R45" s="14">
        <f t="shared" si="16"/>
        <v>-142421.05263157896</v>
      </c>
      <c r="S45" s="15">
        <f t="shared" si="17"/>
        <v>15.945337620578778</v>
      </c>
      <c r="T45" s="23">
        <f t="shared" ref="T45" si="101">_xlfn.IFS(OR(R45=10,R45&lt;10),3,AND(10&lt;R45,OR(R45&lt;20,R45=20)),2,AND(20&lt;R45,OR(R45=30,R45&lt;30)),1,R45&gt;30,0)</f>
        <v>3</v>
      </c>
      <c r="U45" s="28">
        <f t="shared" si="19"/>
        <v>-6.7531544339790297E-3</v>
      </c>
      <c r="V45" s="28">
        <f t="shared" si="20"/>
        <v>0.63355251466145368</v>
      </c>
      <c r="W45" s="28">
        <f t="shared" si="21"/>
        <v>0.37320063977252532</v>
      </c>
      <c r="X45" s="29" t="str" cm="1">
        <f t="array" ref="X45">_xlfn.IFS(R45&lt;=30,"N",AND(R45&gt;30,0.02&lt;=U45&lt;=0.19,0.06&lt;=V45&lt;=0.23),"N",AND(R45&gt;30,V45&gt;=0.5,W45&lt;=0.15),"T3",AND(R45&gt;30,V45&gt;0.23,W45&gt;0.15),"X3",AND(R45&gt;30,V45&gt;=0.23,W45&lt;=0.15),"T2",OR(AND(R45&gt;30,U45&lt;=0.19,V45&lt;0.06),AND(R45&gt;30,U45&lt;0.02,0.06&lt;V45&lt;0.23)),"D1",AND(R45&gt;30,U45&gt;0.19,V45&lt;0.23),"X1")</f>
        <v>N</v>
      </c>
      <c r="Y45" s="30" t="str" cm="1">
        <f t="array" ref="Y45">_xlfn.IFS(R45&lt;=30,"3",AND(Q45&gt;30,0.02&lt;=U45&lt;=0.19,0.06&lt;=V45&lt;=0.23),"3",AND(R45&gt;30,V45&gt;=0.5,W45&lt;=0.15),"0",AND(R45&gt;30,V45&gt;0.23,W45&gt;0.15),"0",AND(R45&gt;30,V45&gt;=0.23,W45&lt;=0.15),"1",OR(AND(R45&gt;30,U45&lt;=0.19,V45&lt;0.06),AND(R45&gt;30,U45&lt;0.02,0.06&lt;V45&lt;0.23)),"2",AND(R45&gt;30,U45&gt;0.19,V45&lt;0.23),"2")</f>
        <v>3</v>
      </c>
      <c r="Z45" s="31">
        <f t="shared" si="24"/>
        <v>3</v>
      </c>
    </row>
    <row r="46" spans="1:26" s="32" customFormat="1" ht="51.75" customHeight="1">
      <c r="A46" s="47"/>
      <c r="B46" s="47"/>
      <c r="C46" s="39"/>
      <c r="D46" s="40" t="s">
        <v>24</v>
      </c>
      <c r="E46" s="22">
        <v>38</v>
      </c>
      <c r="F46" s="22">
        <v>215</v>
      </c>
      <c r="G46" s="22">
        <v>38</v>
      </c>
      <c r="H46" s="22">
        <v>622</v>
      </c>
      <c r="I46" s="22">
        <v>9918</v>
      </c>
      <c r="J46" s="22">
        <v>-3650</v>
      </c>
      <c r="K46" s="22">
        <v>0</v>
      </c>
      <c r="L46" s="22">
        <v>-2150</v>
      </c>
      <c r="M46" s="6">
        <f t="shared" si="13"/>
        <v>-4925</v>
      </c>
      <c r="N46" s="11">
        <f t="shared" si="14"/>
        <v>3</v>
      </c>
      <c r="O46" s="22">
        <v>17445</v>
      </c>
      <c r="P46" s="22">
        <v>89834</v>
      </c>
      <c r="Q46" s="6">
        <f t="shared" si="15"/>
        <v>112272</v>
      </c>
      <c r="R46" s="14">
        <f t="shared" si="16"/>
        <v>-145973.68421052632</v>
      </c>
      <c r="S46" s="15">
        <f t="shared" si="17"/>
        <v>15.945337620578778</v>
      </c>
      <c r="T46" s="23">
        <f t="shared" ref="T46" si="102">_xlfn.IFS(OR(R46=2000,R46&lt;2000),3,AND(2000&lt;R46,OR(R46&lt;4000,R46=4000)),2,AND(4000&lt;R46,OR(R46=6000,R46&lt;6000)),1,R46&gt;6000,0)</f>
        <v>3</v>
      </c>
      <c r="U46" s="28">
        <f t="shared" si="19"/>
        <v>-6.5949323151683441E-3</v>
      </c>
      <c r="V46" s="28">
        <f t="shared" si="20"/>
        <v>0.63346060395695936</v>
      </c>
      <c r="W46" s="28">
        <f t="shared" si="21"/>
        <v>0.37313432835820898</v>
      </c>
      <c r="X46" s="29" t="str">
        <f t="shared" ref="X46" si="103">_xlfn.IFS(R46&lt;=6000,"N",AND(R46&gt;6000,0.02&lt;=U46&lt;=0.19,0.06&lt;=V46&lt;=0.23),"N",AND(R46&gt;6000,V46&gt;=0.5,W46&lt;=0.15),"T3",AND(R46&gt;6000,V46&gt;0.23,W46&gt;0.15),"X3",AND(R46&gt;6000,V46&gt;=0.23,W46&lt;=0.15),"T2",OR(AND(R46&gt;6000,U46&lt;=0.19,V46&lt;0.06),AND(R46&gt;6000,U46&lt;0.02,0.06&lt;V46&lt;0.23)),"D1",AND(R46&gt;6000,U46&gt;0.19,V46&lt;0.23),"X1")</f>
        <v>N</v>
      </c>
      <c r="Y46" s="30" t="str">
        <f t="shared" ref="Y46" si="104">_xlfn.IFS(R46&lt;=6000,"3",AND(Q46&gt;6000,0.02&lt;=U46&lt;=0.19,0.06&lt;=V46&lt;=0.23),"3",AND(R46&gt;6000,V46&gt;=0.5,W46&lt;=0.15),"0",AND(R46&gt;6000,V46&gt;0.23,W46&gt;0.15),"0",AND(R46&gt;6000,V46&gt;=0.23,W46&lt;=0.15),"1",OR(AND(R46&gt;6000,U46&lt;=0.19,V46&lt;0.06),AND(R46&gt;6000,U46&lt;0.02,0.06&lt;V46&lt;0.23)),"2",AND(R46&gt;6000,U46&gt;0.19,V46&lt;0.23),"2")</f>
        <v>3</v>
      </c>
      <c r="Z46" s="31">
        <f t="shared" si="24"/>
        <v>3</v>
      </c>
    </row>
    <row r="47" spans="1:26" s="32" customFormat="1" ht="51.75" customHeight="1">
      <c r="A47" s="47"/>
      <c r="B47" s="47"/>
      <c r="C47" s="39"/>
      <c r="D47" s="40"/>
      <c r="E47" s="22">
        <v>38</v>
      </c>
      <c r="F47" s="22">
        <v>215</v>
      </c>
      <c r="G47" s="22">
        <v>38</v>
      </c>
      <c r="H47" s="22">
        <v>622</v>
      </c>
      <c r="I47" s="22">
        <v>9918</v>
      </c>
      <c r="J47" s="22">
        <v>-3735</v>
      </c>
      <c r="K47" s="22">
        <v>0</v>
      </c>
      <c r="L47" s="22">
        <v>-2200</v>
      </c>
      <c r="M47" s="6">
        <f t="shared" si="13"/>
        <v>-5060</v>
      </c>
      <c r="N47" s="11">
        <f t="shared" si="14"/>
        <v>3</v>
      </c>
      <c r="O47" s="22">
        <v>17445</v>
      </c>
      <c r="P47" s="22">
        <v>89834</v>
      </c>
      <c r="Q47" s="6">
        <f t="shared" si="15"/>
        <v>112137</v>
      </c>
      <c r="R47" s="14">
        <f t="shared" si="16"/>
        <v>-149526.31578947368</v>
      </c>
      <c r="S47" s="15">
        <f t="shared" si="17"/>
        <v>15.945337620578778</v>
      </c>
      <c r="T47" s="23">
        <f t="shared" ref="T47" si="105">_xlfn.IFS(OR(R47=10,R47&lt;10),3,AND(10&lt;R47,OR(R47&lt;20,R47=20)),2,AND(20&lt;R47,OR(R47=30,R47&lt;30)),1,R47&gt;30,0)</f>
        <v>3</v>
      </c>
      <c r="U47" s="28">
        <f t="shared" si="19"/>
        <v>-6.4439545531626251E-3</v>
      </c>
      <c r="V47" s="28">
        <f t="shared" si="20"/>
        <v>0.63337290147532643</v>
      </c>
      <c r="W47" s="28">
        <f t="shared" si="21"/>
        <v>0.37307105307783617</v>
      </c>
      <c r="X47" s="29" t="str" cm="1">
        <f t="array" ref="X47">_xlfn.IFS(R47&lt;=30,"N",AND(R47&gt;30,0.02&lt;=U47&lt;=0.19,0.06&lt;=V47&lt;=0.23),"N",AND(R47&gt;30,V47&gt;=0.5,W47&lt;=0.15),"T3",AND(R47&gt;30,V47&gt;0.23,W47&gt;0.15),"X3",AND(R47&gt;30,V47&gt;=0.23,W47&lt;=0.15),"T2",OR(AND(R47&gt;30,U47&lt;=0.19,V47&lt;0.06),AND(R47&gt;30,U47&lt;0.02,0.06&lt;V47&lt;0.23)),"D1",AND(R47&gt;30,U47&gt;0.19,V47&lt;0.23),"X1")</f>
        <v>N</v>
      </c>
      <c r="Y47" s="30" t="str" cm="1">
        <f t="array" ref="Y47">_xlfn.IFS(R47&lt;=30,"3",AND(Q47&gt;30,0.02&lt;=U47&lt;=0.19,0.06&lt;=V47&lt;=0.23),"3",AND(R47&gt;30,V47&gt;=0.5,W47&lt;=0.15),"0",AND(R47&gt;30,V47&gt;0.23,W47&gt;0.15),"0",AND(R47&gt;30,V47&gt;=0.23,W47&lt;=0.15),"1",OR(AND(R47&gt;30,U47&lt;=0.19,V47&lt;0.06),AND(R47&gt;30,U47&lt;0.02,0.06&lt;V47&lt;0.23)),"2",AND(R47&gt;30,U47&gt;0.19,V47&lt;0.23),"2")</f>
        <v>3</v>
      </c>
      <c r="Z47" s="31">
        <f t="shared" si="24"/>
        <v>3</v>
      </c>
    </row>
    <row r="48" spans="1:26" s="32" customFormat="1" ht="51.75" customHeight="1">
      <c r="A48" s="47"/>
      <c r="B48" s="47"/>
      <c r="C48" s="39"/>
      <c r="D48" s="40" t="s">
        <v>24</v>
      </c>
      <c r="E48" s="22">
        <v>38</v>
      </c>
      <c r="F48" s="22">
        <v>215</v>
      </c>
      <c r="G48" s="22">
        <v>38</v>
      </c>
      <c r="H48" s="22">
        <v>622</v>
      </c>
      <c r="I48" s="22">
        <v>9918</v>
      </c>
      <c r="J48" s="22">
        <v>-3820</v>
      </c>
      <c r="K48" s="22">
        <v>0</v>
      </c>
      <c r="L48" s="22">
        <v>-2250</v>
      </c>
      <c r="M48" s="6">
        <f t="shared" si="13"/>
        <v>-5195</v>
      </c>
      <c r="N48" s="11">
        <f t="shared" si="14"/>
        <v>3</v>
      </c>
      <c r="O48" s="22">
        <v>17445</v>
      </c>
      <c r="P48" s="22">
        <v>89834</v>
      </c>
      <c r="Q48" s="6">
        <f t="shared" si="15"/>
        <v>112002</v>
      </c>
      <c r="R48" s="14">
        <f t="shared" si="16"/>
        <v>-153078.94736842104</v>
      </c>
      <c r="S48" s="15">
        <f t="shared" si="17"/>
        <v>15.945337620578778</v>
      </c>
      <c r="T48" s="23">
        <f t="shared" ref="T48" si="106">_xlfn.IFS(OR(R48=2000,R48&lt;2000),3,AND(2000&lt;R48,OR(R48&lt;4000,R48=4000)),2,AND(4000&lt;R48,OR(R48=6000,R48&lt;6000)),1,R48&gt;6000,0)</f>
        <v>3</v>
      </c>
      <c r="U48" s="28">
        <f t="shared" si="19"/>
        <v>-6.2997347480106105E-3</v>
      </c>
      <c r="V48" s="28">
        <f t="shared" si="20"/>
        <v>0.63328912466843501</v>
      </c>
      <c r="W48" s="28">
        <f t="shared" si="21"/>
        <v>0.37301061007957559</v>
      </c>
      <c r="X48" s="29" t="str">
        <f t="shared" ref="X48" si="107">_xlfn.IFS(R48&lt;=6000,"N",AND(R48&gt;6000,0.02&lt;=U48&lt;=0.19,0.06&lt;=V48&lt;=0.23),"N",AND(R48&gt;6000,V48&gt;=0.5,W48&lt;=0.15),"T3",AND(R48&gt;6000,V48&gt;0.23,W48&gt;0.15),"X3",AND(R48&gt;6000,V48&gt;=0.23,W48&lt;=0.15),"T2",OR(AND(R48&gt;6000,U48&lt;=0.19,V48&lt;0.06),AND(R48&gt;6000,U48&lt;0.02,0.06&lt;V48&lt;0.23)),"D1",AND(R48&gt;6000,U48&gt;0.19,V48&lt;0.23),"X1")</f>
        <v>N</v>
      </c>
      <c r="Y48" s="30" t="str">
        <f t="shared" ref="Y48" si="108">_xlfn.IFS(R48&lt;=6000,"3",AND(Q48&gt;6000,0.02&lt;=U48&lt;=0.19,0.06&lt;=V48&lt;=0.23),"3",AND(R48&gt;6000,V48&gt;=0.5,W48&lt;=0.15),"0",AND(R48&gt;6000,V48&gt;0.23,W48&gt;0.15),"0",AND(R48&gt;6000,V48&gt;=0.23,W48&lt;=0.15),"1",OR(AND(R48&gt;6000,U48&lt;=0.19,V48&lt;0.06),AND(R48&gt;6000,U48&lt;0.02,0.06&lt;V48&lt;0.23)),"2",AND(R48&gt;6000,U48&gt;0.19,V48&lt;0.23),"2")</f>
        <v>3</v>
      </c>
      <c r="Z48" s="31">
        <f t="shared" si="24"/>
        <v>3</v>
      </c>
    </row>
    <row r="49" spans="1:26" s="32" customFormat="1" ht="51.75" customHeight="1">
      <c r="A49" s="47"/>
      <c r="B49" s="47"/>
      <c r="C49" s="39"/>
      <c r="D49" s="40"/>
      <c r="E49" s="22">
        <v>38</v>
      </c>
      <c r="F49" s="22">
        <v>215</v>
      </c>
      <c r="G49" s="22">
        <v>38</v>
      </c>
      <c r="H49" s="22">
        <v>622</v>
      </c>
      <c r="I49" s="22">
        <v>9918</v>
      </c>
      <c r="J49" s="22">
        <v>-3905</v>
      </c>
      <c r="K49" s="22">
        <v>0</v>
      </c>
      <c r="L49" s="22">
        <v>-2300</v>
      </c>
      <c r="M49" s="6">
        <f t="shared" si="13"/>
        <v>-5330</v>
      </c>
      <c r="N49" s="11">
        <f t="shared" si="14"/>
        <v>3</v>
      </c>
      <c r="O49" s="22">
        <v>17445</v>
      </c>
      <c r="P49" s="22">
        <v>89834</v>
      </c>
      <c r="Q49" s="6">
        <f t="shared" si="15"/>
        <v>111867</v>
      </c>
      <c r="R49" s="14">
        <f t="shared" si="16"/>
        <v>-156631.5789473684</v>
      </c>
      <c r="S49" s="15">
        <f t="shared" si="17"/>
        <v>15.945337620578778</v>
      </c>
      <c r="T49" s="23">
        <f t="shared" ref="T49" si="109">_xlfn.IFS(OR(R49=10,R49&lt;10),3,AND(10&lt;R49,OR(R49&lt;20,R49=20)),2,AND(20&lt;R49,OR(R49=30,R49&lt;30)),1,R49&gt;30,0)</f>
        <v>3</v>
      </c>
      <c r="U49" s="28">
        <f t="shared" si="19"/>
        <v>-6.1618290903194418E-3</v>
      </c>
      <c r="V49" s="28">
        <f t="shared" si="20"/>
        <v>0.63320901572887955</v>
      </c>
      <c r="W49" s="28">
        <f t="shared" si="21"/>
        <v>0.37295281336143993</v>
      </c>
      <c r="X49" s="29" t="str" cm="1">
        <f t="array" ref="X49">_xlfn.IFS(R49&lt;=30,"N",AND(R49&gt;30,0.02&lt;=U49&lt;=0.19,0.06&lt;=V49&lt;=0.23),"N",AND(R49&gt;30,V49&gt;=0.5,W49&lt;=0.15),"T3",AND(R49&gt;30,V49&gt;0.23,W49&gt;0.15),"X3",AND(R49&gt;30,V49&gt;=0.23,W49&lt;=0.15),"T2",OR(AND(R49&gt;30,U49&lt;=0.19,V49&lt;0.06),AND(R49&gt;30,U49&lt;0.02,0.06&lt;V49&lt;0.23)),"D1",AND(R49&gt;30,U49&gt;0.19,V49&lt;0.23),"X1")</f>
        <v>N</v>
      </c>
      <c r="Y49" s="30" t="str" cm="1">
        <f t="array" ref="Y49">_xlfn.IFS(R49&lt;=30,"3",AND(Q49&gt;30,0.02&lt;=U49&lt;=0.19,0.06&lt;=V49&lt;=0.23),"3",AND(R49&gt;30,V49&gt;=0.5,W49&lt;=0.15),"0",AND(R49&gt;30,V49&gt;0.23,W49&gt;0.15),"0",AND(R49&gt;30,V49&gt;=0.23,W49&lt;=0.15),"1",OR(AND(R49&gt;30,U49&lt;=0.19,V49&lt;0.06),AND(R49&gt;30,U49&lt;0.02,0.06&lt;V49&lt;0.23)),"2",AND(R49&gt;30,U49&gt;0.19,V49&lt;0.23),"2")</f>
        <v>3</v>
      </c>
      <c r="Z49" s="31">
        <f t="shared" si="24"/>
        <v>3</v>
      </c>
    </row>
    <row r="50" spans="1:26" s="32" customFormat="1" ht="51.75" customHeight="1">
      <c r="A50" s="47"/>
      <c r="B50" s="47"/>
      <c r="C50" s="39"/>
      <c r="D50" s="40" t="s">
        <v>24</v>
      </c>
      <c r="E50" s="22">
        <v>38</v>
      </c>
      <c r="F50" s="22">
        <v>215</v>
      </c>
      <c r="G50" s="22">
        <v>38</v>
      </c>
      <c r="H50" s="22">
        <v>622</v>
      </c>
      <c r="I50" s="22">
        <v>9918</v>
      </c>
      <c r="J50" s="22">
        <v>-3990</v>
      </c>
      <c r="K50" s="22">
        <v>0</v>
      </c>
      <c r="L50" s="22">
        <v>-2350</v>
      </c>
      <c r="M50" s="6">
        <f t="shared" si="13"/>
        <v>-5465</v>
      </c>
      <c r="N50" s="11">
        <f t="shared" si="14"/>
        <v>3</v>
      </c>
      <c r="O50" s="22">
        <v>17445</v>
      </c>
      <c r="P50" s="22">
        <v>89834</v>
      </c>
      <c r="Q50" s="6">
        <f t="shared" si="15"/>
        <v>111732</v>
      </c>
      <c r="R50" s="14">
        <f t="shared" si="16"/>
        <v>-160184.21052631579</v>
      </c>
      <c r="S50" s="15">
        <f t="shared" si="17"/>
        <v>15.945337620578778</v>
      </c>
      <c r="T50" s="23">
        <f t="shared" ref="T50" si="110">_xlfn.IFS(OR(R50=2000,R50&lt;2000),3,AND(2000&lt;R50,OR(R50&lt;4000,R50=4000)),2,AND(4000&lt;R50,OR(R50=6000,R50&lt;6000)),1,R50&gt;6000,0)</f>
        <v>3</v>
      </c>
      <c r="U50" s="28">
        <f t="shared" si="19"/>
        <v>-6.0298317994287526E-3</v>
      </c>
      <c r="V50" s="28">
        <f t="shared" si="20"/>
        <v>0.63313233894001908</v>
      </c>
      <c r="W50" s="28">
        <f t="shared" si="21"/>
        <v>0.37289749285940971</v>
      </c>
      <c r="X50" s="29" t="str">
        <f t="shared" ref="X50" si="111">_xlfn.IFS(R50&lt;=6000,"N",AND(R50&gt;6000,0.02&lt;=U50&lt;=0.19,0.06&lt;=V50&lt;=0.23),"N",AND(R50&gt;6000,V50&gt;=0.5,W50&lt;=0.15),"T3",AND(R50&gt;6000,V50&gt;0.23,W50&gt;0.15),"X3",AND(R50&gt;6000,V50&gt;=0.23,W50&lt;=0.15),"T2",OR(AND(R50&gt;6000,U50&lt;=0.19,V50&lt;0.06),AND(R50&gt;6000,U50&lt;0.02,0.06&lt;V50&lt;0.23)),"D1",AND(R50&gt;6000,U50&gt;0.19,V50&lt;0.23),"X1")</f>
        <v>N</v>
      </c>
      <c r="Y50" s="30" t="str">
        <f t="shared" ref="Y50" si="112">_xlfn.IFS(R50&lt;=6000,"3",AND(Q50&gt;6000,0.02&lt;=U50&lt;=0.19,0.06&lt;=V50&lt;=0.23),"3",AND(R50&gt;6000,V50&gt;=0.5,W50&lt;=0.15),"0",AND(R50&gt;6000,V50&gt;0.23,W50&gt;0.15),"0",AND(R50&gt;6000,V50&gt;=0.23,W50&lt;=0.15),"1",OR(AND(R50&gt;6000,U50&lt;=0.19,V50&lt;0.06),AND(R50&gt;6000,U50&lt;0.02,0.06&lt;V50&lt;0.23)),"2",AND(R50&gt;6000,U50&gt;0.19,V50&lt;0.23),"2")</f>
        <v>3</v>
      </c>
      <c r="Z50" s="31">
        <f t="shared" si="24"/>
        <v>3</v>
      </c>
    </row>
    <row r="51" spans="1:26" s="32" customFormat="1" ht="51.75" customHeight="1">
      <c r="A51" s="47"/>
      <c r="B51" s="47"/>
      <c r="C51" s="39"/>
      <c r="D51" s="40"/>
      <c r="E51" s="22">
        <v>38</v>
      </c>
      <c r="F51" s="22">
        <v>215</v>
      </c>
      <c r="G51" s="22">
        <v>38</v>
      </c>
      <c r="H51" s="22">
        <v>622</v>
      </c>
      <c r="I51" s="22">
        <v>9918</v>
      </c>
      <c r="J51" s="22">
        <v>-4075</v>
      </c>
      <c r="K51" s="22">
        <v>0</v>
      </c>
      <c r="L51" s="22">
        <v>-2400</v>
      </c>
      <c r="M51" s="6">
        <f t="shared" si="13"/>
        <v>-5600</v>
      </c>
      <c r="N51" s="11">
        <f t="shared" si="14"/>
        <v>3</v>
      </c>
      <c r="O51" s="22">
        <v>17445</v>
      </c>
      <c r="P51" s="22">
        <v>89834</v>
      </c>
      <c r="Q51" s="6">
        <f t="shared" si="15"/>
        <v>111597</v>
      </c>
      <c r="R51" s="14">
        <f t="shared" si="16"/>
        <v>-163736.84210526315</v>
      </c>
      <c r="S51" s="15">
        <f t="shared" si="17"/>
        <v>15.945337620578778</v>
      </c>
      <c r="T51" s="23">
        <f t="shared" ref="T51" si="113">_xlfn.IFS(OR(R51=10,R51&lt;10),3,AND(10&lt;R51,OR(R51&lt;20,R51=20)),2,AND(20&lt;R51,OR(R51=30,R51&lt;30)),1,R51&gt;30,0)</f>
        <v>3</v>
      </c>
      <c r="U51" s="28">
        <f t="shared" si="19"/>
        <v>-5.9033711356221846E-3</v>
      </c>
      <c r="V51" s="28">
        <f t="shared" si="20"/>
        <v>0.63305887835948427</v>
      </c>
      <c r="W51" s="28">
        <f t="shared" si="21"/>
        <v>0.37284449277613796</v>
      </c>
      <c r="X51" s="29" t="str" cm="1">
        <f t="array" ref="X51">_xlfn.IFS(R51&lt;=30,"N",AND(R51&gt;30,0.02&lt;=U51&lt;=0.19,0.06&lt;=V51&lt;=0.23),"N",AND(R51&gt;30,V51&gt;=0.5,W51&lt;=0.15),"T3",AND(R51&gt;30,V51&gt;0.23,W51&gt;0.15),"X3",AND(R51&gt;30,V51&gt;=0.23,W51&lt;=0.15),"T2",OR(AND(R51&gt;30,U51&lt;=0.19,V51&lt;0.06),AND(R51&gt;30,U51&lt;0.02,0.06&lt;V51&lt;0.23)),"D1",AND(R51&gt;30,U51&gt;0.19,V51&lt;0.23),"X1")</f>
        <v>N</v>
      </c>
      <c r="Y51" s="30" t="str" cm="1">
        <f t="array" ref="Y51">_xlfn.IFS(R51&lt;=30,"3",AND(Q51&gt;30,0.02&lt;=U51&lt;=0.19,0.06&lt;=V51&lt;=0.23),"3",AND(R51&gt;30,V51&gt;=0.5,W51&lt;=0.15),"0",AND(R51&gt;30,V51&gt;0.23,W51&gt;0.15),"0",AND(R51&gt;30,V51&gt;=0.23,W51&lt;=0.15),"1",OR(AND(R51&gt;30,U51&lt;=0.19,V51&lt;0.06),AND(R51&gt;30,U51&lt;0.02,0.06&lt;V51&lt;0.23)),"2",AND(R51&gt;30,U51&gt;0.19,V51&lt;0.23),"2")</f>
        <v>3</v>
      </c>
      <c r="Z51" s="31">
        <f t="shared" si="24"/>
        <v>3</v>
      </c>
    </row>
    <row r="52" spans="1:26" s="32" customFormat="1" ht="51.75" customHeight="1">
      <c r="A52" s="47"/>
      <c r="B52" s="47"/>
      <c r="C52" s="39"/>
      <c r="D52" s="40" t="s">
        <v>24</v>
      </c>
      <c r="E52" s="22">
        <v>38</v>
      </c>
      <c r="F52" s="22">
        <v>215</v>
      </c>
      <c r="G52" s="22">
        <v>38</v>
      </c>
      <c r="H52" s="22">
        <v>622</v>
      </c>
      <c r="I52" s="22">
        <v>9918</v>
      </c>
      <c r="J52" s="22">
        <v>-4160</v>
      </c>
      <c r="K52" s="22">
        <v>0</v>
      </c>
      <c r="L52" s="22">
        <v>-2450</v>
      </c>
      <c r="M52" s="6">
        <f t="shared" si="13"/>
        <v>-5735</v>
      </c>
      <c r="N52" s="11">
        <f t="shared" si="14"/>
        <v>3</v>
      </c>
      <c r="O52" s="22">
        <v>17445</v>
      </c>
      <c r="P52" s="22">
        <v>89834</v>
      </c>
      <c r="Q52" s="6">
        <f t="shared" si="15"/>
        <v>111462</v>
      </c>
      <c r="R52" s="14">
        <f t="shared" si="16"/>
        <v>-167289.47368421053</v>
      </c>
      <c r="S52" s="15">
        <f t="shared" si="17"/>
        <v>15.945337620578778</v>
      </c>
      <c r="T52" s="23">
        <f t="shared" ref="T52" si="114">_xlfn.IFS(OR(R52=2000,R52&lt;2000),3,AND(2000&lt;R52,OR(R52&lt;4000,R52=4000)),2,AND(4000&lt;R52,OR(R52=6000,R52&lt;6000)),1,R52&gt;6000,0)</f>
        <v>3</v>
      </c>
      <c r="U52" s="28">
        <f t="shared" si="19"/>
        <v>-5.7821059038344492E-3</v>
      </c>
      <c r="V52" s="28">
        <f t="shared" si="20"/>
        <v>0.63298843578819231</v>
      </c>
      <c r="W52" s="28">
        <f t="shared" si="21"/>
        <v>0.37279367011564213</v>
      </c>
      <c r="X52" s="29" t="str">
        <f t="shared" ref="X52" si="115">_xlfn.IFS(R52&lt;=6000,"N",AND(R52&gt;6000,0.02&lt;=U52&lt;=0.19,0.06&lt;=V52&lt;=0.23),"N",AND(R52&gt;6000,V52&gt;=0.5,W52&lt;=0.15),"T3",AND(R52&gt;6000,V52&gt;0.23,W52&gt;0.15),"X3",AND(R52&gt;6000,V52&gt;=0.23,W52&lt;=0.15),"T2",OR(AND(R52&gt;6000,U52&lt;=0.19,V52&lt;0.06),AND(R52&gt;6000,U52&lt;0.02,0.06&lt;V52&lt;0.23)),"D1",AND(R52&gt;6000,U52&gt;0.19,V52&lt;0.23),"X1")</f>
        <v>N</v>
      </c>
      <c r="Y52" s="30" t="str">
        <f t="shared" ref="Y52" si="116">_xlfn.IFS(R52&lt;=6000,"3",AND(Q52&gt;6000,0.02&lt;=U52&lt;=0.19,0.06&lt;=V52&lt;=0.23),"3",AND(R52&gt;6000,V52&gt;=0.5,W52&lt;=0.15),"0",AND(R52&gt;6000,V52&gt;0.23,W52&gt;0.15),"0",AND(R52&gt;6000,V52&gt;=0.23,W52&lt;=0.15),"1",OR(AND(R52&gt;6000,U52&lt;=0.19,V52&lt;0.06),AND(R52&gt;6000,U52&lt;0.02,0.06&lt;V52&lt;0.23)),"2",AND(R52&gt;6000,U52&gt;0.19,V52&lt;0.23),"2")</f>
        <v>3</v>
      </c>
      <c r="Z52" s="31">
        <f t="shared" si="24"/>
        <v>3</v>
      </c>
    </row>
    <row r="53" spans="1:26" s="32" customFormat="1" ht="51.75" customHeight="1">
      <c r="A53" s="47"/>
      <c r="B53" s="47"/>
      <c r="C53" s="39"/>
      <c r="D53" s="40"/>
      <c r="E53" s="22">
        <v>38</v>
      </c>
      <c r="F53" s="22">
        <v>215</v>
      </c>
      <c r="G53" s="22">
        <v>38</v>
      </c>
      <c r="H53" s="22">
        <v>622</v>
      </c>
      <c r="I53" s="22">
        <v>9918</v>
      </c>
      <c r="J53" s="22">
        <v>-4245</v>
      </c>
      <c r="K53" s="22">
        <v>0</v>
      </c>
      <c r="L53" s="22">
        <v>-2500</v>
      </c>
      <c r="M53" s="6">
        <f t="shared" si="13"/>
        <v>-5870</v>
      </c>
      <c r="N53" s="11">
        <f t="shared" si="14"/>
        <v>3</v>
      </c>
      <c r="O53" s="22">
        <v>17445</v>
      </c>
      <c r="P53" s="22">
        <v>89834</v>
      </c>
      <c r="Q53" s="6">
        <f t="shared" si="15"/>
        <v>111327</v>
      </c>
      <c r="R53" s="14">
        <f t="shared" si="16"/>
        <v>-170842.10526315789</v>
      </c>
      <c r="S53" s="15">
        <f t="shared" si="17"/>
        <v>15.945337620578778</v>
      </c>
      <c r="T53" s="23">
        <f t="shared" ref="T53" si="117">_xlfn.IFS(OR(R53=10,R53&lt;10),3,AND(10&lt;R53,OR(R53&lt;20,R53=20)),2,AND(20&lt;R53,OR(R53=30,R53&lt;30)),1,R53&gt;30,0)</f>
        <v>3</v>
      </c>
      <c r="U53" s="28">
        <f t="shared" si="19"/>
        <v>-5.6657223796033997E-3</v>
      </c>
      <c r="V53" s="28">
        <f t="shared" si="20"/>
        <v>0.63292082898464286</v>
      </c>
      <c r="W53" s="28">
        <f t="shared" si="21"/>
        <v>0.37274489339496047</v>
      </c>
      <c r="X53" s="29" t="str" cm="1">
        <f t="array" ref="X53">_xlfn.IFS(R53&lt;=30,"N",AND(R53&gt;30,0.02&lt;=U53&lt;=0.19,0.06&lt;=V53&lt;=0.23),"N",AND(R53&gt;30,V53&gt;=0.5,W53&lt;=0.15),"T3",AND(R53&gt;30,V53&gt;0.23,W53&gt;0.15),"X3",AND(R53&gt;30,V53&gt;=0.23,W53&lt;=0.15),"T2",OR(AND(R53&gt;30,U53&lt;=0.19,V53&lt;0.06),AND(R53&gt;30,U53&lt;0.02,0.06&lt;V53&lt;0.23)),"D1",AND(R53&gt;30,U53&gt;0.19,V53&lt;0.23),"X1")</f>
        <v>N</v>
      </c>
      <c r="Y53" s="30" t="str" cm="1">
        <f t="array" ref="Y53">_xlfn.IFS(R53&lt;=30,"3",AND(Q53&gt;30,0.02&lt;=U53&lt;=0.19,0.06&lt;=V53&lt;=0.23),"3",AND(R53&gt;30,V53&gt;=0.5,W53&lt;=0.15),"0",AND(R53&gt;30,V53&gt;0.23,W53&gt;0.15),"0",AND(R53&gt;30,V53&gt;=0.23,W53&lt;=0.15),"1",OR(AND(R53&gt;30,U53&lt;=0.19,V53&lt;0.06),AND(R53&gt;30,U53&lt;0.02,0.06&lt;V53&lt;0.23)),"2",AND(R53&gt;30,U53&gt;0.19,V53&lt;0.23),"2")</f>
        <v>3</v>
      </c>
      <c r="Z53" s="31">
        <f t="shared" si="24"/>
        <v>3</v>
      </c>
    </row>
    <row r="54" spans="1:26" s="32" customFormat="1" ht="51.75" customHeight="1">
      <c r="A54" s="47"/>
      <c r="B54" s="47"/>
      <c r="C54" s="39"/>
      <c r="D54" s="40" t="s">
        <v>24</v>
      </c>
      <c r="E54" s="22">
        <v>38</v>
      </c>
      <c r="F54" s="22">
        <v>215</v>
      </c>
      <c r="G54" s="22">
        <v>38</v>
      </c>
      <c r="H54" s="22">
        <v>622</v>
      </c>
      <c r="I54" s="22">
        <v>9918</v>
      </c>
      <c r="J54" s="22">
        <v>-4330</v>
      </c>
      <c r="K54" s="22">
        <v>0</v>
      </c>
      <c r="L54" s="22">
        <v>-2550</v>
      </c>
      <c r="M54" s="6">
        <f t="shared" si="13"/>
        <v>-6005</v>
      </c>
      <c r="N54" s="11">
        <f t="shared" si="14"/>
        <v>3</v>
      </c>
      <c r="O54" s="22">
        <v>17445</v>
      </c>
      <c r="P54" s="22">
        <v>89834</v>
      </c>
      <c r="Q54" s="6">
        <f t="shared" si="15"/>
        <v>111192</v>
      </c>
      <c r="R54" s="14">
        <f t="shared" si="16"/>
        <v>-174394.73684210525</v>
      </c>
      <c r="S54" s="15">
        <f t="shared" si="17"/>
        <v>15.945337620578778</v>
      </c>
      <c r="T54" s="23">
        <f t="shared" ref="T54" si="118">_xlfn.IFS(OR(R54=2000,R54&lt;2000),3,AND(2000&lt;R54,OR(R54&lt;4000,R54=4000)),2,AND(4000&lt;R54,OR(R54=6000,R54&lt;6000)),1,R54&gt;6000,0)</f>
        <v>3</v>
      </c>
      <c r="U54" s="28">
        <f t="shared" si="19"/>
        <v>-5.553931598947676E-3</v>
      </c>
      <c r="V54" s="28">
        <f t="shared" si="20"/>
        <v>0.63285589009061682</v>
      </c>
      <c r="W54" s="28">
        <f t="shared" si="21"/>
        <v>0.37269804150833091</v>
      </c>
      <c r="X54" s="29" t="str">
        <f t="shared" ref="X54" si="119">_xlfn.IFS(R54&lt;=6000,"N",AND(R54&gt;6000,0.02&lt;=U54&lt;=0.19,0.06&lt;=V54&lt;=0.23),"N",AND(R54&gt;6000,V54&gt;=0.5,W54&lt;=0.15),"T3",AND(R54&gt;6000,V54&gt;0.23,W54&gt;0.15),"X3",AND(R54&gt;6000,V54&gt;=0.23,W54&lt;=0.15),"T2",OR(AND(R54&gt;6000,U54&lt;=0.19,V54&lt;0.06),AND(R54&gt;6000,U54&lt;0.02,0.06&lt;V54&lt;0.23)),"D1",AND(R54&gt;6000,U54&gt;0.19,V54&lt;0.23),"X1")</f>
        <v>N</v>
      </c>
      <c r="Y54" s="30" t="str">
        <f t="shared" ref="Y54" si="120">_xlfn.IFS(R54&lt;=6000,"3",AND(Q54&gt;6000,0.02&lt;=U54&lt;=0.19,0.06&lt;=V54&lt;=0.23),"3",AND(R54&gt;6000,V54&gt;=0.5,W54&lt;=0.15),"0",AND(R54&gt;6000,V54&gt;0.23,W54&gt;0.15),"0",AND(R54&gt;6000,V54&gt;=0.23,W54&lt;=0.15),"1",OR(AND(R54&gt;6000,U54&lt;=0.19,V54&lt;0.06),AND(R54&gt;6000,U54&lt;0.02,0.06&lt;V54&lt;0.23)),"2",AND(R54&gt;6000,U54&gt;0.19,V54&lt;0.23),"2")</f>
        <v>3</v>
      </c>
      <c r="Z54" s="31">
        <f t="shared" si="24"/>
        <v>3</v>
      </c>
    </row>
    <row r="55" spans="1:26" s="32" customFormat="1" ht="51.75" customHeight="1">
      <c r="A55" s="47"/>
      <c r="B55" s="47"/>
      <c r="C55" s="39"/>
      <c r="D55" s="40"/>
      <c r="E55" s="22">
        <v>38</v>
      </c>
      <c r="F55" s="22">
        <v>215</v>
      </c>
      <c r="G55" s="22">
        <v>38</v>
      </c>
      <c r="H55" s="22">
        <v>622</v>
      </c>
      <c r="I55" s="22">
        <v>9918</v>
      </c>
      <c r="J55" s="22">
        <v>-4415</v>
      </c>
      <c r="K55" s="22">
        <v>0</v>
      </c>
      <c r="L55" s="22">
        <v>-2600</v>
      </c>
      <c r="M55" s="6">
        <f t="shared" si="13"/>
        <v>-6140</v>
      </c>
      <c r="N55" s="11">
        <f t="shared" si="14"/>
        <v>3</v>
      </c>
      <c r="O55" s="22">
        <v>17445</v>
      </c>
      <c r="P55" s="22">
        <v>89834</v>
      </c>
      <c r="Q55" s="6">
        <f t="shared" si="15"/>
        <v>111057</v>
      </c>
      <c r="R55" s="14">
        <f t="shared" si="16"/>
        <v>-177947.36842105264</v>
      </c>
      <c r="S55" s="15">
        <f t="shared" si="17"/>
        <v>15.945337620578778</v>
      </c>
      <c r="T55" s="23">
        <f t="shared" ref="T55" si="121">_xlfn.IFS(OR(R55=10,R55&lt;10),3,AND(10&lt;R55,OR(R55&lt;20,R55=20)),2,AND(20&lt;R55,OR(R55=30,R55&lt;30)),1,R55&gt;30,0)</f>
        <v>3</v>
      </c>
      <c r="U55" s="28">
        <f t="shared" si="19"/>
        <v>-5.4464669628780278E-3</v>
      </c>
      <c r="V55" s="28">
        <f t="shared" si="20"/>
        <v>0.63279346423964455</v>
      </c>
      <c r="W55" s="28">
        <f t="shared" si="21"/>
        <v>0.37265300272323348</v>
      </c>
      <c r="X55" s="29" t="str" cm="1">
        <f t="array" ref="X55">_xlfn.IFS(R55&lt;=30,"N",AND(R55&gt;30,0.02&lt;=U55&lt;=0.19,0.06&lt;=V55&lt;=0.23),"N",AND(R55&gt;30,V55&gt;=0.5,W55&lt;=0.15),"T3",AND(R55&gt;30,V55&gt;0.23,W55&gt;0.15),"X3",AND(R55&gt;30,V55&gt;=0.23,W55&lt;=0.15),"T2",OR(AND(R55&gt;30,U55&lt;=0.19,V55&lt;0.06),AND(R55&gt;30,U55&lt;0.02,0.06&lt;V55&lt;0.23)),"D1",AND(R55&gt;30,U55&gt;0.19,V55&lt;0.23),"X1")</f>
        <v>N</v>
      </c>
      <c r="Y55" s="30" t="str" cm="1">
        <f t="array" ref="Y55">_xlfn.IFS(R55&lt;=30,"3",AND(Q55&gt;30,0.02&lt;=U55&lt;=0.19,0.06&lt;=V55&lt;=0.23),"3",AND(R55&gt;30,V55&gt;=0.5,W55&lt;=0.15),"0",AND(R55&gt;30,V55&gt;0.23,W55&gt;0.15),"0",AND(R55&gt;30,V55&gt;=0.23,W55&lt;=0.15),"1",OR(AND(R55&gt;30,U55&lt;=0.19,V55&lt;0.06),AND(R55&gt;30,U55&lt;0.02,0.06&lt;V55&lt;0.23)),"2",AND(R55&gt;30,U55&gt;0.19,V55&lt;0.23),"2")</f>
        <v>3</v>
      </c>
      <c r="Z55" s="31">
        <f t="shared" si="24"/>
        <v>3</v>
      </c>
    </row>
    <row r="56" spans="1:26" s="32" customFormat="1" ht="51.75" customHeight="1">
      <c r="A56" s="47"/>
      <c r="B56" s="47"/>
      <c r="C56" s="39"/>
      <c r="D56" s="40" t="s">
        <v>24</v>
      </c>
      <c r="E56" s="22">
        <v>38</v>
      </c>
      <c r="F56" s="22">
        <v>215</v>
      </c>
      <c r="G56" s="22">
        <v>38</v>
      </c>
      <c r="H56" s="22">
        <v>622</v>
      </c>
      <c r="I56" s="22">
        <v>9918</v>
      </c>
      <c r="J56" s="22">
        <v>-4500</v>
      </c>
      <c r="K56" s="22">
        <v>0</v>
      </c>
      <c r="L56" s="22">
        <v>-2650</v>
      </c>
      <c r="M56" s="6">
        <f t="shared" si="13"/>
        <v>-6275</v>
      </c>
      <c r="N56" s="11">
        <f t="shared" si="14"/>
        <v>3</v>
      </c>
      <c r="O56" s="22">
        <v>17445</v>
      </c>
      <c r="P56" s="22">
        <v>89834</v>
      </c>
      <c r="Q56" s="6">
        <f t="shared" si="15"/>
        <v>110922</v>
      </c>
      <c r="R56" s="14">
        <f t="shared" si="16"/>
        <v>-181500</v>
      </c>
      <c r="S56" s="15">
        <f t="shared" si="17"/>
        <v>15.945337620578778</v>
      </c>
      <c r="T56" s="23">
        <f t="shared" ref="T56" si="122">_xlfn.IFS(OR(R56=2000,R56&lt;2000),3,AND(2000&lt;R56,OR(R56&lt;4000,R56=4000)),2,AND(4000&lt;R56,OR(R56=6000,R56&lt;6000)),1,R56&gt;6000,0)</f>
        <v>3</v>
      </c>
      <c r="U56" s="28">
        <f t="shared" si="19"/>
        <v>-5.3430821147356583E-3</v>
      </c>
      <c r="V56" s="28">
        <f t="shared" si="20"/>
        <v>0.63273340832395952</v>
      </c>
      <c r="W56" s="28">
        <f t="shared" si="21"/>
        <v>0.37260967379077614</v>
      </c>
      <c r="X56" s="29" t="str">
        <f t="shared" ref="X56" si="123">_xlfn.IFS(R56&lt;=6000,"N",AND(R56&gt;6000,0.02&lt;=U56&lt;=0.19,0.06&lt;=V56&lt;=0.23),"N",AND(R56&gt;6000,V56&gt;=0.5,W56&lt;=0.15),"T3",AND(R56&gt;6000,V56&gt;0.23,W56&gt;0.15),"X3",AND(R56&gt;6000,V56&gt;=0.23,W56&lt;=0.15),"T2",OR(AND(R56&gt;6000,U56&lt;=0.19,V56&lt;0.06),AND(R56&gt;6000,U56&lt;0.02,0.06&lt;V56&lt;0.23)),"D1",AND(R56&gt;6000,U56&gt;0.19,V56&lt;0.23),"X1")</f>
        <v>N</v>
      </c>
      <c r="Y56" s="30" t="str">
        <f t="shared" ref="Y56" si="124">_xlfn.IFS(R56&lt;=6000,"3",AND(Q56&gt;6000,0.02&lt;=U56&lt;=0.19,0.06&lt;=V56&lt;=0.23),"3",AND(R56&gt;6000,V56&gt;=0.5,W56&lt;=0.15),"0",AND(R56&gt;6000,V56&gt;0.23,W56&gt;0.15),"0",AND(R56&gt;6000,V56&gt;=0.23,W56&lt;=0.15),"1",OR(AND(R56&gt;6000,U56&lt;=0.19,V56&lt;0.06),AND(R56&gt;6000,U56&lt;0.02,0.06&lt;V56&lt;0.23)),"2",AND(R56&gt;6000,U56&gt;0.19,V56&lt;0.23),"2")</f>
        <v>3</v>
      </c>
      <c r="Z56" s="31">
        <f t="shared" si="24"/>
        <v>3</v>
      </c>
    </row>
    <row r="57" spans="1:26" s="32" customFormat="1" ht="51.75" customHeight="1">
      <c r="A57" s="47"/>
      <c r="B57" s="47"/>
      <c r="C57" s="39"/>
      <c r="D57" s="40"/>
      <c r="E57" s="22">
        <v>38</v>
      </c>
      <c r="F57" s="22">
        <v>215</v>
      </c>
      <c r="G57" s="22">
        <v>38</v>
      </c>
      <c r="H57" s="22">
        <v>622</v>
      </c>
      <c r="I57" s="22">
        <v>9918</v>
      </c>
      <c r="J57" s="22">
        <v>-4585</v>
      </c>
      <c r="K57" s="22">
        <v>0</v>
      </c>
      <c r="L57" s="22">
        <v>-2700</v>
      </c>
      <c r="M57" s="6">
        <f t="shared" si="13"/>
        <v>-6410</v>
      </c>
      <c r="N57" s="11">
        <f t="shared" si="14"/>
        <v>3</v>
      </c>
      <c r="O57" s="22">
        <v>17445</v>
      </c>
      <c r="P57" s="22">
        <v>89834</v>
      </c>
      <c r="Q57" s="6">
        <f t="shared" si="15"/>
        <v>110787</v>
      </c>
      <c r="R57" s="14">
        <f t="shared" si="16"/>
        <v>-185052.63157894736</v>
      </c>
      <c r="S57" s="15">
        <f t="shared" si="17"/>
        <v>15.945337620578778</v>
      </c>
      <c r="T57" s="23">
        <f t="shared" ref="T57" si="125">_xlfn.IFS(OR(R57=10,R57&lt;10),3,AND(10&lt;R57,OR(R57&lt;20,R57=20)),2,AND(20&lt;R57,OR(R57=30,R57&lt;30)),1,R57&gt;30,0)</f>
        <v>3</v>
      </c>
      <c r="U57" s="28">
        <f t="shared" si="19"/>
        <v>-5.243549054781289E-3</v>
      </c>
      <c r="V57" s="28">
        <f t="shared" si="20"/>
        <v>0.63267558989926864</v>
      </c>
      <c r="W57" s="28">
        <f t="shared" si="21"/>
        <v>0.37256795915551261</v>
      </c>
      <c r="X57" s="29" t="str" cm="1">
        <f t="array" ref="X57">_xlfn.IFS(R57&lt;=30,"N",AND(R57&gt;30,0.02&lt;=U57&lt;=0.19,0.06&lt;=V57&lt;=0.23),"N",AND(R57&gt;30,V57&gt;=0.5,W57&lt;=0.15),"T3",AND(R57&gt;30,V57&gt;0.23,W57&gt;0.15),"X3",AND(R57&gt;30,V57&gt;=0.23,W57&lt;=0.15),"T2",OR(AND(R57&gt;30,U57&lt;=0.19,V57&lt;0.06),AND(R57&gt;30,U57&lt;0.02,0.06&lt;V57&lt;0.23)),"D1",AND(R57&gt;30,U57&gt;0.19,V57&lt;0.23),"X1")</f>
        <v>N</v>
      </c>
      <c r="Y57" s="30" t="str" cm="1">
        <f t="array" ref="Y57">_xlfn.IFS(R57&lt;=30,"3",AND(Q57&gt;30,0.02&lt;=U57&lt;=0.19,0.06&lt;=V57&lt;=0.23),"3",AND(R57&gt;30,V57&gt;=0.5,W57&lt;=0.15),"0",AND(R57&gt;30,V57&gt;0.23,W57&gt;0.15),"0",AND(R57&gt;30,V57&gt;=0.23,W57&lt;=0.15),"1",OR(AND(R57&gt;30,U57&lt;=0.19,V57&lt;0.06),AND(R57&gt;30,U57&lt;0.02,0.06&lt;V57&lt;0.23)),"2",AND(R57&gt;30,U57&gt;0.19,V57&lt;0.23),"2")</f>
        <v>3</v>
      </c>
      <c r="Z57" s="31">
        <f t="shared" si="24"/>
        <v>3</v>
      </c>
    </row>
    <row r="58" spans="1:26" s="32" customFormat="1" ht="51.75" customHeight="1">
      <c r="A58" s="47"/>
      <c r="B58" s="47"/>
      <c r="C58" s="39"/>
      <c r="D58" s="40" t="s">
        <v>24</v>
      </c>
      <c r="E58" s="22">
        <v>38</v>
      </c>
      <c r="F58" s="22">
        <v>215</v>
      </c>
      <c r="G58" s="22">
        <v>38</v>
      </c>
      <c r="H58" s="22">
        <v>622</v>
      </c>
      <c r="I58" s="22">
        <v>9918</v>
      </c>
      <c r="J58" s="22">
        <v>-4670</v>
      </c>
      <c r="K58" s="22">
        <v>0</v>
      </c>
      <c r="L58" s="22">
        <v>-2750</v>
      </c>
      <c r="M58" s="6">
        <f t="shared" si="13"/>
        <v>-6545</v>
      </c>
      <c r="N58" s="11">
        <f t="shared" si="14"/>
        <v>3</v>
      </c>
      <c r="O58" s="22">
        <v>17445</v>
      </c>
      <c r="P58" s="22">
        <v>89834</v>
      </c>
      <c r="Q58" s="6">
        <f t="shared" si="15"/>
        <v>110652</v>
      </c>
      <c r="R58" s="14">
        <f t="shared" si="16"/>
        <v>-188605.26315789475</v>
      </c>
      <c r="S58" s="15">
        <f t="shared" si="17"/>
        <v>15.945337620578778</v>
      </c>
      <c r="T58" s="23">
        <f t="shared" ref="T58" si="126">_xlfn.IFS(OR(R58=2000,R58&lt;2000),3,AND(2000&lt;R58,OR(R58&lt;4000,R58=4000)),2,AND(4000&lt;R58,OR(R58=6000,R58&lt;6000)),1,R58&gt;6000,0)</f>
        <v>3</v>
      </c>
      <c r="U58" s="28">
        <f t="shared" si="19"/>
        <v>-5.1476564616635056E-3</v>
      </c>
      <c r="V58" s="28">
        <f t="shared" si="20"/>
        <v>0.63261988620969922</v>
      </c>
      <c r="W58" s="28">
        <f t="shared" si="21"/>
        <v>0.37252777025196426</v>
      </c>
      <c r="X58" s="29" t="str">
        <f t="shared" ref="X58" si="127">_xlfn.IFS(R58&lt;=6000,"N",AND(R58&gt;6000,0.02&lt;=U58&lt;=0.19,0.06&lt;=V58&lt;=0.23),"N",AND(R58&gt;6000,V58&gt;=0.5,W58&lt;=0.15),"T3",AND(R58&gt;6000,V58&gt;0.23,W58&gt;0.15),"X3",AND(R58&gt;6000,V58&gt;=0.23,W58&lt;=0.15),"T2",OR(AND(R58&gt;6000,U58&lt;=0.19,V58&lt;0.06),AND(R58&gt;6000,U58&lt;0.02,0.06&lt;V58&lt;0.23)),"D1",AND(R58&gt;6000,U58&gt;0.19,V58&lt;0.23),"X1")</f>
        <v>N</v>
      </c>
      <c r="Y58" s="30" t="str">
        <f t="shared" ref="Y58" si="128">_xlfn.IFS(R58&lt;=6000,"3",AND(Q58&gt;6000,0.02&lt;=U58&lt;=0.19,0.06&lt;=V58&lt;=0.23),"3",AND(R58&gt;6000,V58&gt;=0.5,W58&lt;=0.15),"0",AND(R58&gt;6000,V58&gt;0.23,W58&gt;0.15),"0",AND(R58&gt;6000,V58&gt;=0.23,W58&lt;=0.15),"1",OR(AND(R58&gt;6000,U58&lt;=0.19,V58&lt;0.06),AND(R58&gt;6000,U58&lt;0.02,0.06&lt;V58&lt;0.23)),"2",AND(R58&gt;6000,U58&gt;0.19,V58&lt;0.23),"2")</f>
        <v>3</v>
      </c>
      <c r="Z58" s="31">
        <f t="shared" si="24"/>
        <v>3</v>
      </c>
    </row>
    <row r="59" spans="1:26" s="32" customFormat="1" ht="51.75" customHeight="1">
      <c r="A59" s="47"/>
      <c r="B59" s="47"/>
      <c r="C59" s="39"/>
      <c r="D59" s="40"/>
      <c r="E59" s="22">
        <v>38</v>
      </c>
      <c r="F59" s="22">
        <v>215</v>
      </c>
      <c r="G59" s="22">
        <v>38</v>
      </c>
      <c r="H59" s="22">
        <v>622</v>
      </c>
      <c r="I59" s="22">
        <v>9918</v>
      </c>
      <c r="J59" s="22">
        <v>-4755</v>
      </c>
      <c r="K59" s="22">
        <v>0</v>
      </c>
      <c r="L59" s="22">
        <v>-2800</v>
      </c>
      <c r="M59" s="6">
        <f t="shared" si="13"/>
        <v>-6680</v>
      </c>
      <c r="N59" s="11">
        <f t="shared" si="14"/>
        <v>3</v>
      </c>
      <c r="O59" s="22">
        <v>17445</v>
      </c>
      <c r="P59" s="22">
        <v>89834</v>
      </c>
      <c r="Q59" s="6">
        <f t="shared" si="15"/>
        <v>110517</v>
      </c>
      <c r="R59" s="14">
        <f t="shared" si="16"/>
        <v>-192157.89473684211</v>
      </c>
      <c r="S59" s="15">
        <f t="shared" si="17"/>
        <v>15.945337620578778</v>
      </c>
      <c r="T59" s="23">
        <f t="shared" ref="T59" si="129">_xlfn.IFS(OR(R59=10,R59&lt;10),3,AND(10&lt;R59,OR(R59&lt;20,R59=20)),2,AND(20&lt;R59,OR(R59=30,R59&lt;30)),1,R59&gt;30,0)</f>
        <v>3</v>
      </c>
      <c r="U59" s="28">
        <f t="shared" si="19"/>
        <v>-5.0552081947585472E-3</v>
      </c>
      <c r="V59" s="28">
        <f t="shared" si="20"/>
        <v>0.632566183317813</v>
      </c>
      <c r="W59" s="28">
        <f t="shared" si="21"/>
        <v>0.37248902487694557</v>
      </c>
      <c r="X59" s="29" t="str" cm="1">
        <f t="array" ref="X59">_xlfn.IFS(R59&lt;=30,"N",AND(R59&gt;30,0.02&lt;=U59&lt;=0.19,0.06&lt;=V59&lt;=0.23),"N",AND(R59&gt;30,V59&gt;=0.5,W59&lt;=0.15),"T3",AND(R59&gt;30,V59&gt;0.23,W59&gt;0.15),"X3",AND(R59&gt;30,V59&gt;=0.23,W59&lt;=0.15),"T2",OR(AND(R59&gt;30,U59&lt;=0.19,V59&lt;0.06),AND(R59&gt;30,U59&lt;0.02,0.06&lt;V59&lt;0.23)),"D1",AND(R59&gt;30,U59&gt;0.19,V59&lt;0.23),"X1")</f>
        <v>N</v>
      </c>
      <c r="Y59" s="30" t="str" cm="1">
        <f t="array" ref="Y59">_xlfn.IFS(R59&lt;=30,"3",AND(Q59&gt;30,0.02&lt;=U59&lt;=0.19,0.06&lt;=V59&lt;=0.23),"3",AND(R59&gt;30,V59&gt;=0.5,W59&lt;=0.15),"0",AND(R59&gt;30,V59&gt;0.23,W59&gt;0.15),"0",AND(R59&gt;30,V59&gt;=0.23,W59&lt;=0.15),"1",OR(AND(R59&gt;30,U59&lt;=0.19,V59&lt;0.06),AND(R59&gt;30,U59&lt;0.02,0.06&lt;V59&lt;0.23)),"2",AND(R59&gt;30,U59&gt;0.19,V59&lt;0.23),"2")</f>
        <v>3</v>
      </c>
      <c r="Z59" s="31">
        <f t="shared" si="24"/>
        <v>3</v>
      </c>
    </row>
    <row r="60" spans="1:26" s="32" customFormat="1" ht="51.75" customHeight="1">
      <c r="A60" s="47"/>
      <c r="B60" s="47"/>
      <c r="C60" s="39"/>
      <c r="D60" s="40" t="s">
        <v>24</v>
      </c>
      <c r="E60" s="22">
        <v>38</v>
      </c>
      <c r="F60" s="22">
        <v>215</v>
      </c>
      <c r="G60" s="22">
        <v>38</v>
      </c>
      <c r="H60" s="22">
        <v>622</v>
      </c>
      <c r="I60" s="22">
        <v>9918</v>
      </c>
      <c r="J60" s="22">
        <v>-4840</v>
      </c>
      <c r="K60" s="22">
        <v>0</v>
      </c>
      <c r="L60" s="22">
        <v>-2850</v>
      </c>
      <c r="M60" s="6">
        <f t="shared" si="13"/>
        <v>-6815</v>
      </c>
      <c r="N60" s="11">
        <f t="shared" si="14"/>
        <v>3</v>
      </c>
      <c r="O60" s="22">
        <v>17445</v>
      </c>
      <c r="P60" s="22">
        <v>89834</v>
      </c>
      <c r="Q60" s="6">
        <f t="shared" si="15"/>
        <v>110382</v>
      </c>
      <c r="R60" s="14">
        <f t="shared" si="16"/>
        <v>-195710.52631578947</v>
      </c>
      <c r="S60" s="15">
        <f t="shared" si="17"/>
        <v>15.945337620578778</v>
      </c>
      <c r="T60" s="23">
        <f t="shared" ref="T60" si="130">_xlfn.IFS(OR(R60=2000,R60&lt;2000),3,AND(2000&lt;R60,OR(R60&lt;4000,R60=4000)),2,AND(4000&lt;R60,OR(R60=6000,R60&lt;6000)),1,R60&gt;6000,0)</f>
        <v>3</v>
      </c>
      <c r="U60" s="28">
        <f t="shared" si="19"/>
        <v>-4.9660219550444326E-3</v>
      </c>
      <c r="V60" s="28">
        <f t="shared" si="20"/>
        <v>0.63251437532671195</v>
      </c>
      <c r="W60" s="28">
        <f t="shared" si="21"/>
        <v>0.37245164662833247</v>
      </c>
      <c r="X60" s="29" t="str">
        <f t="shared" ref="X60" si="131">_xlfn.IFS(R60&lt;=6000,"N",AND(R60&gt;6000,0.02&lt;=U60&lt;=0.19,0.06&lt;=V60&lt;=0.23),"N",AND(R60&gt;6000,V60&gt;=0.5,W60&lt;=0.15),"T3",AND(R60&gt;6000,V60&gt;0.23,W60&gt;0.15),"X3",AND(R60&gt;6000,V60&gt;=0.23,W60&lt;=0.15),"T2",OR(AND(R60&gt;6000,U60&lt;=0.19,V60&lt;0.06),AND(R60&gt;6000,U60&lt;0.02,0.06&lt;V60&lt;0.23)),"D1",AND(R60&gt;6000,U60&gt;0.19,V60&lt;0.23),"X1")</f>
        <v>N</v>
      </c>
      <c r="Y60" s="30" t="str">
        <f t="shared" ref="Y60" si="132">_xlfn.IFS(R60&lt;=6000,"3",AND(Q60&gt;6000,0.02&lt;=U60&lt;=0.19,0.06&lt;=V60&lt;=0.23),"3",AND(R60&gt;6000,V60&gt;=0.5,W60&lt;=0.15),"0",AND(R60&gt;6000,V60&gt;0.23,W60&gt;0.15),"0",AND(R60&gt;6000,V60&gt;=0.23,W60&lt;=0.15),"1",OR(AND(R60&gt;6000,U60&lt;=0.19,V60&lt;0.06),AND(R60&gt;6000,U60&lt;0.02,0.06&lt;V60&lt;0.23)),"2",AND(R60&gt;6000,U60&gt;0.19,V60&lt;0.23),"2")</f>
        <v>3</v>
      </c>
      <c r="Z60" s="31">
        <f t="shared" si="24"/>
        <v>3</v>
      </c>
    </row>
    <row r="61" spans="1:26" s="32" customFormat="1" ht="51.75" customHeight="1">
      <c r="A61" s="47"/>
      <c r="B61" s="47"/>
      <c r="C61" s="39"/>
      <c r="D61" s="40"/>
      <c r="E61" s="22">
        <v>38</v>
      </c>
      <c r="F61" s="22">
        <v>215</v>
      </c>
      <c r="G61" s="22">
        <v>38</v>
      </c>
      <c r="H61" s="22">
        <v>622</v>
      </c>
      <c r="I61" s="22">
        <v>9918</v>
      </c>
      <c r="J61" s="22">
        <v>-4925</v>
      </c>
      <c r="K61" s="22">
        <v>0</v>
      </c>
      <c r="L61" s="22">
        <v>-2900</v>
      </c>
      <c r="M61" s="6">
        <f t="shared" si="13"/>
        <v>-6950</v>
      </c>
      <c r="N61" s="11">
        <f t="shared" si="14"/>
        <v>3</v>
      </c>
      <c r="O61" s="22">
        <v>17445</v>
      </c>
      <c r="P61" s="22">
        <v>89834</v>
      </c>
      <c r="Q61" s="6">
        <f t="shared" si="15"/>
        <v>110247</v>
      </c>
      <c r="R61" s="14">
        <f t="shared" si="16"/>
        <v>-199263.15789473685</v>
      </c>
      <c r="S61" s="15">
        <f t="shared" si="17"/>
        <v>15.945337620578778</v>
      </c>
      <c r="T61" s="23">
        <f t="shared" ref="T61" si="133">_xlfn.IFS(OR(R61=10,R61&lt;10),3,AND(10&lt;R61,OR(R61&lt;20,R61=20)),2,AND(20&lt;R61,OR(R61=30,R61&lt;30)),1,R61&gt;30,0)</f>
        <v>3</v>
      </c>
      <c r="U61" s="28">
        <f t="shared" si="19"/>
        <v>-4.8799280852703224E-3</v>
      </c>
      <c r="V61" s="28">
        <f t="shared" si="20"/>
        <v>0.63246436368306147</v>
      </c>
      <c r="W61" s="28">
        <f t="shared" si="21"/>
        <v>0.3724155644022088</v>
      </c>
      <c r="X61" s="29" t="str" cm="1">
        <f t="array" ref="X61">_xlfn.IFS(R61&lt;=30,"N",AND(R61&gt;30,0.02&lt;=U61&lt;=0.19,0.06&lt;=V61&lt;=0.23),"N",AND(R61&gt;30,V61&gt;=0.5,W61&lt;=0.15),"T3",AND(R61&gt;30,V61&gt;0.23,W61&gt;0.15),"X3",AND(R61&gt;30,V61&gt;=0.23,W61&lt;=0.15),"T2",OR(AND(R61&gt;30,U61&lt;=0.19,V61&lt;0.06),AND(R61&gt;30,U61&lt;0.02,0.06&lt;V61&lt;0.23)),"D1",AND(R61&gt;30,U61&gt;0.19,V61&lt;0.23),"X1")</f>
        <v>N</v>
      </c>
      <c r="Y61" s="30" t="str" cm="1">
        <f t="array" ref="Y61">_xlfn.IFS(R61&lt;=30,"3",AND(Q61&gt;30,0.02&lt;=U61&lt;=0.19,0.06&lt;=V61&lt;=0.23),"3",AND(R61&gt;30,V61&gt;=0.5,W61&lt;=0.15),"0",AND(R61&gt;30,V61&gt;0.23,W61&gt;0.15),"0",AND(R61&gt;30,V61&gt;=0.23,W61&lt;=0.15),"1",OR(AND(R61&gt;30,U61&lt;=0.19,V61&lt;0.06),AND(R61&gt;30,U61&lt;0.02,0.06&lt;V61&lt;0.23)),"2",AND(R61&gt;30,U61&gt;0.19,V61&lt;0.23),"2")</f>
        <v>3</v>
      </c>
      <c r="Z61" s="31">
        <f t="shared" si="24"/>
        <v>3</v>
      </c>
    </row>
    <row r="62" spans="1:26" s="32" customFormat="1" ht="51.75" customHeight="1">
      <c r="A62" s="47"/>
      <c r="B62" s="47"/>
      <c r="C62" s="39"/>
      <c r="D62" s="40" t="s">
        <v>24</v>
      </c>
      <c r="E62" s="22">
        <v>38</v>
      </c>
      <c r="F62" s="22">
        <v>215</v>
      </c>
      <c r="G62" s="22">
        <v>38</v>
      </c>
      <c r="H62" s="22">
        <v>622</v>
      </c>
      <c r="I62" s="22">
        <v>9918</v>
      </c>
      <c r="J62" s="22">
        <v>-5010</v>
      </c>
      <c r="K62" s="22">
        <v>0</v>
      </c>
      <c r="L62" s="22">
        <v>-2950</v>
      </c>
      <c r="M62" s="6">
        <f t="shared" si="13"/>
        <v>-7085</v>
      </c>
      <c r="N62" s="11">
        <f t="shared" si="14"/>
        <v>3</v>
      </c>
      <c r="O62" s="22">
        <v>17445</v>
      </c>
      <c r="P62" s="22">
        <v>89834</v>
      </c>
      <c r="Q62" s="6">
        <f t="shared" si="15"/>
        <v>110112</v>
      </c>
      <c r="R62" s="14">
        <f t="shared" si="16"/>
        <v>-202815.78947368421</v>
      </c>
      <c r="S62" s="15">
        <f t="shared" si="17"/>
        <v>15.945337620578778</v>
      </c>
      <c r="T62" s="23">
        <f t="shared" ref="T62" si="134">_xlfn.IFS(OR(R62=2000,R62&lt;2000),3,AND(2000&lt;R62,OR(R62&lt;4000,R62=4000)),2,AND(4000&lt;R62,OR(R62=6000,R62&lt;6000)),1,R62&gt;6000,0)</f>
        <v>3</v>
      </c>
      <c r="U62" s="28">
        <f t="shared" si="19"/>
        <v>-4.7967684928048471E-3</v>
      </c>
      <c r="V62" s="28">
        <f t="shared" si="20"/>
        <v>0.63241605655137589</v>
      </c>
      <c r="W62" s="28">
        <f t="shared" si="21"/>
        <v>0.37238071194142891</v>
      </c>
      <c r="X62" s="29" t="str">
        <f t="shared" ref="X62" si="135">_xlfn.IFS(R62&lt;=6000,"N",AND(R62&gt;6000,0.02&lt;=U62&lt;=0.19,0.06&lt;=V62&lt;=0.23),"N",AND(R62&gt;6000,V62&gt;=0.5,W62&lt;=0.15),"T3",AND(R62&gt;6000,V62&gt;0.23,W62&gt;0.15),"X3",AND(R62&gt;6000,V62&gt;=0.23,W62&lt;=0.15),"T2",OR(AND(R62&gt;6000,U62&lt;=0.19,V62&lt;0.06),AND(R62&gt;6000,U62&lt;0.02,0.06&lt;V62&lt;0.23)),"D1",AND(R62&gt;6000,U62&gt;0.19,V62&lt;0.23),"X1")</f>
        <v>N</v>
      </c>
      <c r="Y62" s="30" t="str">
        <f t="shared" ref="Y62" si="136">_xlfn.IFS(R62&lt;=6000,"3",AND(Q62&gt;6000,0.02&lt;=U62&lt;=0.19,0.06&lt;=V62&lt;=0.23),"3",AND(R62&gt;6000,V62&gt;=0.5,W62&lt;=0.15),"0",AND(R62&gt;6000,V62&gt;0.23,W62&gt;0.15),"0",AND(R62&gt;6000,V62&gt;=0.23,W62&lt;=0.15),"1",OR(AND(R62&gt;6000,U62&lt;=0.19,V62&lt;0.06),AND(R62&gt;6000,U62&lt;0.02,0.06&lt;V62&lt;0.23)),"2",AND(R62&gt;6000,U62&gt;0.19,V62&lt;0.23),"2")</f>
        <v>3</v>
      </c>
      <c r="Z62" s="31">
        <f t="shared" si="24"/>
        <v>3</v>
      </c>
    </row>
    <row r="63" spans="1:26" s="32" customFormat="1" ht="51.75" customHeight="1">
      <c r="A63" s="47"/>
      <c r="B63" s="47"/>
      <c r="C63" s="39"/>
      <c r="D63" s="40"/>
      <c r="E63" s="22">
        <v>38</v>
      </c>
      <c r="F63" s="22">
        <v>215</v>
      </c>
      <c r="G63" s="22">
        <v>38</v>
      </c>
      <c r="H63" s="22">
        <v>622</v>
      </c>
      <c r="I63" s="22">
        <v>9918</v>
      </c>
      <c r="J63" s="22">
        <v>-5095</v>
      </c>
      <c r="K63" s="22">
        <v>0</v>
      </c>
      <c r="L63" s="22">
        <v>-3000</v>
      </c>
      <c r="M63" s="6">
        <f t="shared" si="13"/>
        <v>-7220</v>
      </c>
      <c r="N63" s="11">
        <f t="shared" si="14"/>
        <v>3</v>
      </c>
      <c r="O63" s="22">
        <v>17445</v>
      </c>
      <c r="P63" s="22">
        <v>89834</v>
      </c>
      <c r="Q63" s="6">
        <f t="shared" si="15"/>
        <v>109977</v>
      </c>
      <c r="R63" s="14">
        <f t="shared" si="16"/>
        <v>-206368.4210526316</v>
      </c>
      <c r="S63" s="15">
        <f t="shared" si="17"/>
        <v>15.945337620578778</v>
      </c>
      <c r="T63" s="23">
        <f t="shared" ref="T63" si="137">_xlfn.IFS(OR(R63=10,R63&lt;10),3,AND(10&lt;R63,OR(R63&lt;20,R63=20)),2,AND(20&lt;R63,OR(R63=30,R63&lt;30)),1,R63&gt;30,0)</f>
        <v>3</v>
      </c>
      <c r="U63" s="28">
        <f t="shared" si="19"/>
        <v>-4.7163956807744819E-3</v>
      </c>
      <c r="V63" s="28">
        <f t="shared" si="20"/>
        <v>0.63236936825121015</v>
      </c>
      <c r="W63" s="28">
        <f t="shared" si="21"/>
        <v>0.37234702742956438</v>
      </c>
      <c r="X63" s="29" t="str" cm="1">
        <f t="array" ref="X63">_xlfn.IFS(R63&lt;=30,"N",AND(R63&gt;30,0.02&lt;=U63&lt;=0.19,0.06&lt;=V63&lt;=0.23),"N",AND(R63&gt;30,V63&gt;=0.5,W63&lt;=0.15),"T3",AND(R63&gt;30,V63&gt;0.23,W63&gt;0.15),"X3",AND(R63&gt;30,V63&gt;=0.23,W63&lt;=0.15),"T2",OR(AND(R63&gt;30,U63&lt;=0.19,V63&lt;0.06),AND(R63&gt;30,U63&lt;0.02,0.06&lt;V63&lt;0.23)),"D1",AND(R63&gt;30,U63&gt;0.19,V63&lt;0.23),"X1")</f>
        <v>N</v>
      </c>
      <c r="Y63" s="30" t="str" cm="1">
        <f t="array" ref="Y63">_xlfn.IFS(R63&lt;=30,"3",AND(Q63&gt;30,0.02&lt;=U63&lt;=0.19,0.06&lt;=V63&lt;=0.23),"3",AND(R63&gt;30,V63&gt;=0.5,W63&lt;=0.15),"0",AND(R63&gt;30,V63&gt;0.23,W63&gt;0.15),"0",AND(R63&gt;30,V63&gt;=0.23,W63&lt;=0.15),"1",OR(AND(R63&gt;30,U63&lt;=0.19,V63&lt;0.06),AND(R63&gt;30,U63&lt;0.02,0.06&lt;V63&lt;0.23)),"2",AND(R63&gt;30,U63&gt;0.19,V63&lt;0.23),"2")</f>
        <v>3</v>
      </c>
      <c r="Z63" s="31">
        <f t="shared" si="24"/>
        <v>3</v>
      </c>
    </row>
    <row r="64" spans="1:26" s="32" customFormat="1" ht="51.75" customHeight="1">
      <c r="A64" s="47"/>
      <c r="B64" s="47"/>
      <c r="C64" s="39"/>
      <c r="D64" s="40" t="s">
        <v>24</v>
      </c>
      <c r="E64" s="22">
        <v>38</v>
      </c>
      <c r="F64" s="22">
        <v>215</v>
      </c>
      <c r="G64" s="22">
        <v>38</v>
      </c>
      <c r="H64" s="22">
        <v>622</v>
      </c>
      <c r="I64" s="22">
        <v>9918</v>
      </c>
      <c r="J64" s="22">
        <v>-5180</v>
      </c>
      <c r="K64" s="22">
        <v>0</v>
      </c>
      <c r="L64" s="22">
        <v>-3050</v>
      </c>
      <c r="M64" s="6">
        <f t="shared" si="13"/>
        <v>-7355</v>
      </c>
      <c r="N64" s="11">
        <f t="shared" si="14"/>
        <v>3</v>
      </c>
      <c r="O64" s="22">
        <v>17445</v>
      </c>
      <c r="P64" s="22">
        <v>89834</v>
      </c>
      <c r="Q64" s="6">
        <f t="shared" si="15"/>
        <v>109842</v>
      </c>
      <c r="R64" s="14">
        <f t="shared" si="16"/>
        <v>-209921.05263157896</v>
      </c>
      <c r="S64" s="15">
        <f t="shared" si="17"/>
        <v>15.945337620578778</v>
      </c>
      <c r="T64" s="23">
        <f t="shared" ref="T64" si="138">_xlfn.IFS(OR(R64=2000,R64&lt;2000),3,AND(2000&lt;R64,OR(R64&lt;4000,R64=4000)),2,AND(4000&lt;R64,OR(R64=6000,R64&lt;6000)),1,R64&gt;6000,0)</f>
        <v>3</v>
      </c>
      <c r="U64" s="28">
        <f t="shared" si="19"/>
        <v>-4.638671875E-3</v>
      </c>
      <c r="V64" s="28">
        <f t="shared" si="20"/>
        <v>0.63232421875</v>
      </c>
      <c r="W64" s="28">
        <f t="shared" si="21"/>
        <v>0.372314453125</v>
      </c>
      <c r="X64" s="29" t="str">
        <f t="shared" ref="X64" si="139">_xlfn.IFS(R64&lt;=6000,"N",AND(R64&gt;6000,0.02&lt;=U64&lt;=0.19,0.06&lt;=V64&lt;=0.23),"N",AND(R64&gt;6000,V64&gt;=0.5,W64&lt;=0.15),"T3",AND(R64&gt;6000,V64&gt;0.23,W64&gt;0.15),"X3",AND(R64&gt;6000,V64&gt;=0.23,W64&lt;=0.15),"T2",OR(AND(R64&gt;6000,U64&lt;=0.19,V64&lt;0.06),AND(R64&gt;6000,U64&lt;0.02,0.06&lt;V64&lt;0.23)),"D1",AND(R64&gt;6000,U64&gt;0.19,V64&lt;0.23),"X1")</f>
        <v>N</v>
      </c>
      <c r="Y64" s="30" t="str">
        <f t="shared" ref="Y64" si="140">_xlfn.IFS(R64&lt;=6000,"3",AND(Q64&gt;6000,0.02&lt;=U64&lt;=0.19,0.06&lt;=V64&lt;=0.23),"3",AND(R64&gt;6000,V64&gt;=0.5,W64&lt;=0.15),"0",AND(R64&gt;6000,V64&gt;0.23,W64&gt;0.15),"0",AND(R64&gt;6000,V64&gt;=0.23,W64&lt;=0.15),"1",OR(AND(R64&gt;6000,U64&lt;=0.19,V64&lt;0.06),AND(R64&gt;6000,U64&lt;0.02,0.06&lt;V64&lt;0.23)),"2",AND(R64&gt;6000,U64&gt;0.19,V64&lt;0.23),"2")</f>
        <v>3</v>
      </c>
      <c r="Z64" s="31">
        <f t="shared" si="24"/>
        <v>3</v>
      </c>
    </row>
    <row r="65" spans="1:26" s="32" customFormat="1" ht="51.75" customHeight="1">
      <c r="A65" s="47"/>
      <c r="B65" s="47"/>
      <c r="C65" s="39"/>
      <c r="D65" s="40"/>
      <c r="E65" s="22">
        <v>38</v>
      </c>
      <c r="F65" s="22">
        <v>215</v>
      </c>
      <c r="G65" s="22">
        <v>38</v>
      </c>
      <c r="H65" s="22">
        <v>622</v>
      </c>
      <c r="I65" s="22">
        <v>9918</v>
      </c>
      <c r="J65" s="22">
        <v>-5265</v>
      </c>
      <c r="K65" s="22">
        <v>0</v>
      </c>
      <c r="L65" s="22">
        <v>-3100</v>
      </c>
      <c r="M65" s="6">
        <f t="shared" si="13"/>
        <v>-7490</v>
      </c>
      <c r="N65" s="11">
        <f t="shared" si="14"/>
        <v>3</v>
      </c>
      <c r="O65" s="22">
        <v>17445</v>
      </c>
      <c r="P65" s="22">
        <v>89834</v>
      </c>
      <c r="Q65" s="6">
        <f t="shared" si="15"/>
        <v>109707</v>
      </c>
      <c r="R65" s="14">
        <f t="shared" si="16"/>
        <v>-213473.68421052632</v>
      </c>
      <c r="S65" s="15">
        <f t="shared" si="17"/>
        <v>15.945337620578778</v>
      </c>
      <c r="T65" s="23">
        <f t="shared" ref="T65" si="141">_xlfn.IFS(OR(R65=10,R65&lt;10),3,AND(10&lt;R65,OR(R65&lt;20,R65=20)),2,AND(20&lt;R65,OR(R65=30,R65&lt;30)),1,R65&gt;30,0)</f>
        <v>3</v>
      </c>
      <c r="U65" s="28">
        <f t="shared" si="19"/>
        <v>-4.5634682358592533E-3</v>
      </c>
      <c r="V65" s="28">
        <f t="shared" si="20"/>
        <v>0.63228053320523603</v>
      </c>
      <c r="W65" s="28">
        <f t="shared" si="21"/>
        <v>0.37228293503062326</v>
      </c>
      <c r="X65" s="29" t="str" cm="1">
        <f t="array" ref="X65">_xlfn.IFS(R65&lt;=30,"N",AND(R65&gt;30,0.02&lt;=U65&lt;=0.19,0.06&lt;=V65&lt;=0.23),"N",AND(R65&gt;30,V65&gt;=0.5,W65&lt;=0.15),"T3",AND(R65&gt;30,V65&gt;0.23,W65&gt;0.15),"X3",AND(R65&gt;30,V65&gt;=0.23,W65&lt;=0.15),"T2",OR(AND(R65&gt;30,U65&lt;=0.19,V65&lt;0.06),AND(R65&gt;30,U65&lt;0.02,0.06&lt;V65&lt;0.23)),"D1",AND(R65&gt;30,U65&gt;0.19,V65&lt;0.23),"X1")</f>
        <v>N</v>
      </c>
      <c r="Y65" s="30" t="str" cm="1">
        <f t="array" ref="Y65">_xlfn.IFS(R65&lt;=30,"3",AND(Q65&gt;30,0.02&lt;=U65&lt;=0.19,0.06&lt;=V65&lt;=0.23),"3",AND(R65&gt;30,V65&gt;=0.5,W65&lt;=0.15),"0",AND(R65&gt;30,V65&gt;0.23,W65&gt;0.15),"0",AND(R65&gt;30,V65&gt;=0.23,W65&lt;=0.15),"1",OR(AND(R65&gt;30,U65&lt;=0.19,V65&lt;0.06),AND(R65&gt;30,U65&lt;0.02,0.06&lt;V65&lt;0.23)),"2",AND(R65&gt;30,U65&gt;0.19,V65&lt;0.23),"2")</f>
        <v>3</v>
      </c>
      <c r="Z65" s="31">
        <f t="shared" si="24"/>
        <v>3</v>
      </c>
    </row>
    <row r="66" spans="1:26" s="32" customFormat="1" ht="51.75" customHeight="1">
      <c r="A66" s="47"/>
      <c r="B66" s="47"/>
      <c r="C66" s="39"/>
      <c r="D66" s="40" t="s">
        <v>24</v>
      </c>
      <c r="E66" s="22">
        <v>38</v>
      </c>
      <c r="F66" s="22">
        <v>215</v>
      </c>
      <c r="G66" s="22">
        <v>38</v>
      </c>
      <c r="H66" s="22">
        <v>622</v>
      </c>
      <c r="I66" s="22">
        <v>9918</v>
      </c>
      <c r="J66" s="22">
        <v>-5350</v>
      </c>
      <c r="K66" s="22">
        <v>0</v>
      </c>
      <c r="L66" s="22">
        <v>-3150</v>
      </c>
      <c r="M66" s="6">
        <f t="shared" si="13"/>
        <v>-7625</v>
      </c>
      <c r="N66" s="11">
        <f t="shared" si="14"/>
        <v>3</v>
      </c>
      <c r="O66" s="22">
        <v>17445</v>
      </c>
      <c r="P66" s="22">
        <v>89834</v>
      </c>
      <c r="Q66" s="6">
        <f t="shared" si="15"/>
        <v>109572</v>
      </c>
      <c r="R66" s="14">
        <f t="shared" si="16"/>
        <v>-217026.31578947368</v>
      </c>
      <c r="S66" s="15">
        <f t="shared" si="17"/>
        <v>15.945337620578778</v>
      </c>
      <c r="T66" s="23">
        <f t="shared" ref="T66" si="142">_xlfn.IFS(OR(R66=2000,R66&lt;2000),3,AND(2000&lt;R66,OR(R66&lt;4000,R66=4000)),2,AND(4000&lt;R66,OR(R66=6000,R66&lt;6000)),1,R66&gt;6000,0)</f>
        <v>3</v>
      </c>
      <c r="U66" s="28">
        <f t="shared" si="19"/>
        <v>-4.4906641455920585E-3</v>
      </c>
      <c r="V66" s="28">
        <f t="shared" si="20"/>
        <v>0.63223824155046093</v>
      </c>
      <c r="W66" s="28">
        <f t="shared" si="21"/>
        <v>0.37225242259513119</v>
      </c>
      <c r="X66" s="29" t="str">
        <f t="shared" ref="X66" si="143">_xlfn.IFS(R66&lt;=6000,"N",AND(R66&gt;6000,0.02&lt;=U66&lt;=0.19,0.06&lt;=V66&lt;=0.23),"N",AND(R66&gt;6000,V66&gt;=0.5,W66&lt;=0.15),"T3",AND(R66&gt;6000,V66&gt;0.23,W66&gt;0.15),"X3",AND(R66&gt;6000,V66&gt;=0.23,W66&lt;=0.15),"T2",OR(AND(R66&gt;6000,U66&lt;=0.19,V66&lt;0.06),AND(R66&gt;6000,U66&lt;0.02,0.06&lt;V66&lt;0.23)),"D1",AND(R66&gt;6000,U66&gt;0.19,V66&lt;0.23),"X1")</f>
        <v>N</v>
      </c>
      <c r="Y66" s="30" t="str">
        <f t="shared" ref="Y66" si="144">_xlfn.IFS(R66&lt;=6000,"3",AND(Q66&gt;6000,0.02&lt;=U66&lt;=0.19,0.06&lt;=V66&lt;=0.23),"3",AND(R66&gt;6000,V66&gt;=0.5,W66&lt;=0.15),"0",AND(R66&gt;6000,V66&gt;0.23,W66&gt;0.15),"0",AND(R66&gt;6000,V66&gt;=0.23,W66&lt;=0.15),"1",OR(AND(R66&gt;6000,U66&lt;=0.19,V66&lt;0.06),AND(R66&gt;6000,U66&lt;0.02,0.06&lt;V66&lt;0.23)),"2",AND(R66&gt;6000,U66&gt;0.19,V66&lt;0.23),"2")</f>
        <v>3</v>
      </c>
      <c r="Z66" s="31">
        <f t="shared" si="24"/>
        <v>3</v>
      </c>
    </row>
    <row r="67" spans="1:26" s="32" customFormat="1" ht="51.75" customHeight="1">
      <c r="A67" s="47"/>
      <c r="B67" s="47"/>
      <c r="C67" s="39"/>
      <c r="D67" s="40"/>
      <c r="E67" s="22">
        <v>38</v>
      </c>
      <c r="F67" s="22">
        <v>215</v>
      </c>
      <c r="G67" s="22">
        <v>38</v>
      </c>
      <c r="H67" s="22">
        <v>622</v>
      </c>
      <c r="I67" s="22">
        <v>9918</v>
      </c>
      <c r="J67" s="22">
        <v>-5435</v>
      </c>
      <c r="K67" s="22">
        <v>0</v>
      </c>
      <c r="L67" s="22">
        <v>-3200</v>
      </c>
      <c r="M67" s="6">
        <f t="shared" si="13"/>
        <v>-7760</v>
      </c>
      <c r="N67" s="11">
        <f t="shared" si="14"/>
        <v>3</v>
      </c>
      <c r="O67" s="22">
        <v>17445</v>
      </c>
      <c r="P67" s="22">
        <v>89834</v>
      </c>
      <c r="Q67" s="6">
        <f t="shared" si="15"/>
        <v>109437</v>
      </c>
      <c r="R67" s="14">
        <f t="shared" si="16"/>
        <v>-220578.94736842104</v>
      </c>
      <c r="S67" s="15">
        <f t="shared" si="17"/>
        <v>15.945337620578778</v>
      </c>
      <c r="T67" s="23">
        <f t="shared" ref="T67" si="145">_xlfn.IFS(OR(R67=10,R67&lt;10),3,AND(10&lt;R67,OR(R67&lt;20,R67=20)),2,AND(20&lt;R67,OR(R67=30,R67&lt;30)),1,R67&gt;30,0)</f>
        <v>3</v>
      </c>
      <c r="U67" s="28">
        <f t="shared" si="19"/>
        <v>-4.4201465627544496E-3</v>
      </c>
      <c r="V67" s="28">
        <f t="shared" si="20"/>
        <v>0.63219727812027449</v>
      </c>
      <c r="W67" s="28">
        <f t="shared" si="21"/>
        <v>0.37222286844247993</v>
      </c>
      <c r="X67" s="29" t="str" cm="1">
        <f t="array" ref="X67">_xlfn.IFS(R67&lt;=30,"N",AND(R67&gt;30,0.02&lt;=U67&lt;=0.19,0.06&lt;=V67&lt;=0.23),"N",AND(R67&gt;30,V67&gt;=0.5,W67&lt;=0.15),"T3",AND(R67&gt;30,V67&gt;0.23,W67&gt;0.15),"X3",AND(R67&gt;30,V67&gt;=0.23,W67&lt;=0.15),"T2",OR(AND(R67&gt;30,U67&lt;=0.19,V67&lt;0.06),AND(R67&gt;30,U67&lt;0.02,0.06&lt;V67&lt;0.23)),"D1",AND(R67&gt;30,U67&gt;0.19,V67&lt;0.23),"X1")</f>
        <v>N</v>
      </c>
      <c r="Y67" s="30" t="str" cm="1">
        <f t="array" ref="Y67">_xlfn.IFS(R67&lt;=30,"3",AND(Q67&gt;30,0.02&lt;=U67&lt;=0.19,0.06&lt;=V67&lt;=0.23),"3",AND(R67&gt;30,V67&gt;=0.5,W67&lt;=0.15),"0",AND(R67&gt;30,V67&gt;0.23,W67&gt;0.15),"0",AND(R67&gt;30,V67&gt;=0.23,W67&lt;=0.15),"1",OR(AND(R67&gt;30,U67&lt;=0.19,V67&lt;0.06),AND(R67&gt;30,U67&lt;0.02,0.06&lt;V67&lt;0.23)),"2",AND(R67&gt;30,U67&gt;0.19,V67&lt;0.23),"2")</f>
        <v>3</v>
      </c>
      <c r="Z67" s="31">
        <f t="shared" si="24"/>
        <v>3</v>
      </c>
    </row>
    <row r="68" spans="1:26" s="32" customFormat="1" ht="51.75" customHeight="1">
      <c r="A68" s="47"/>
      <c r="B68" s="47"/>
      <c r="C68" s="39"/>
      <c r="D68" s="40" t="s">
        <v>24</v>
      </c>
      <c r="E68" s="22">
        <v>38</v>
      </c>
      <c r="F68" s="22">
        <v>215</v>
      </c>
      <c r="G68" s="22">
        <v>38</v>
      </c>
      <c r="H68" s="22">
        <v>622</v>
      </c>
      <c r="I68" s="22">
        <v>9918</v>
      </c>
      <c r="J68" s="22">
        <v>-5520</v>
      </c>
      <c r="K68" s="22">
        <v>0</v>
      </c>
      <c r="L68" s="22">
        <v>-3250</v>
      </c>
      <c r="M68" s="6">
        <f t="shared" si="13"/>
        <v>-7895</v>
      </c>
      <c r="N68" s="11">
        <f t="shared" si="14"/>
        <v>3</v>
      </c>
      <c r="O68" s="22">
        <v>17445</v>
      </c>
      <c r="P68" s="22">
        <v>89834</v>
      </c>
      <c r="Q68" s="6">
        <f t="shared" si="15"/>
        <v>109302</v>
      </c>
      <c r="R68" s="14">
        <f t="shared" si="16"/>
        <v>-224131.5789473684</v>
      </c>
      <c r="S68" s="15">
        <f t="shared" si="17"/>
        <v>15.945337620578778</v>
      </c>
      <c r="T68" s="23">
        <f t="shared" ref="T68" si="146">_xlfn.IFS(OR(R68=2000,R68&lt;2000),3,AND(2000&lt;R68,OR(R68&lt;4000,R68=4000)),2,AND(4000&lt;R68,OR(R68=6000,R68&lt;6000)),1,R68&gt;6000,0)</f>
        <v>3</v>
      </c>
      <c r="U68" s="28">
        <f t="shared" si="19"/>
        <v>-4.351809436555199E-3</v>
      </c>
      <c r="V68" s="28">
        <f t="shared" si="20"/>
        <v>0.63215758131012367</v>
      </c>
      <c r="W68" s="28">
        <f t="shared" si="21"/>
        <v>0.37219422812643149</v>
      </c>
      <c r="X68" s="29" t="str">
        <f t="shared" ref="X68" si="147">_xlfn.IFS(R68&lt;=6000,"N",AND(R68&gt;6000,0.02&lt;=U68&lt;=0.19,0.06&lt;=V68&lt;=0.23),"N",AND(R68&gt;6000,V68&gt;=0.5,W68&lt;=0.15),"T3",AND(R68&gt;6000,V68&gt;0.23,W68&gt;0.15),"X3",AND(R68&gt;6000,V68&gt;=0.23,W68&lt;=0.15),"T2",OR(AND(R68&gt;6000,U68&lt;=0.19,V68&lt;0.06),AND(R68&gt;6000,U68&lt;0.02,0.06&lt;V68&lt;0.23)),"D1",AND(R68&gt;6000,U68&gt;0.19,V68&lt;0.23),"X1")</f>
        <v>N</v>
      </c>
      <c r="Y68" s="30" t="str">
        <f t="shared" ref="Y68" si="148">_xlfn.IFS(R68&lt;=6000,"3",AND(Q68&gt;6000,0.02&lt;=U68&lt;=0.19,0.06&lt;=V68&lt;=0.23),"3",AND(R68&gt;6000,V68&gt;=0.5,W68&lt;=0.15),"0",AND(R68&gt;6000,V68&gt;0.23,W68&gt;0.15),"0",AND(R68&gt;6000,V68&gt;=0.23,W68&lt;=0.15),"1",OR(AND(R68&gt;6000,U68&lt;=0.19,V68&lt;0.06),AND(R68&gt;6000,U68&lt;0.02,0.06&lt;V68&lt;0.23)),"2",AND(R68&gt;6000,U68&gt;0.19,V68&lt;0.23),"2")</f>
        <v>3</v>
      </c>
      <c r="Z68" s="31">
        <f t="shared" si="24"/>
        <v>3</v>
      </c>
    </row>
    <row r="69" spans="1:26" s="32" customFormat="1" ht="51.75" customHeight="1">
      <c r="A69" s="47"/>
      <c r="B69" s="47"/>
      <c r="C69" s="39"/>
      <c r="D69" s="40"/>
      <c r="E69" s="22">
        <v>38</v>
      </c>
      <c r="F69" s="22">
        <v>215</v>
      </c>
      <c r="G69" s="22">
        <v>38</v>
      </c>
      <c r="H69" s="22">
        <v>622</v>
      </c>
      <c r="I69" s="22">
        <v>9918</v>
      </c>
      <c r="J69" s="22">
        <v>-5605</v>
      </c>
      <c r="K69" s="22">
        <v>0</v>
      </c>
      <c r="L69" s="22">
        <v>-3300</v>
      </c>
      <c r="M69" s="6">
        <f t="shared" si="13"/>
        <v>-8030</v>
      </c>
      <c r="N69" s="11">
        <f t="shared" si="14"/>
        <v>3</v>
      </c>
      <c r="O69" s="22">
        <v>17445</v>
      </c>
      <c r="P69" s="22">
        <v>89834</v>
      </c>
      <c r="Q69" s="6">
        <f t="shared" si="15"/>
        <v>109167</v>
      </c>
      <c r="R69" s="14">
        <f t="shared" si="16"/>
        <v>-227684.21052631579</v>
      </c>
      <c r="S69" s="15">
        <f t="shared" si="17"/>
        <v>15.945337620578778</v>
      </c>
      <c r="T69" s="23">
        <f t="shared" ref="T69" si="149">_xlfn.IFS(OR(R69=10,R69&lt;10),3,AND(10&lt;R69,OR(R69&lt;20,R69=20)),2,AND(20&lt;R69,OR(R69=30,R69&lt;30)),1,R69&gt;30,0)</f>
        <v>3</v>
      </c>
      <c r="U69" s="28">
        <f t="shared" si="19"/>
        <v>-4.2855531746926806E-3</v>
      </c>
      <c r="V69" s="28">
        <f t="shared" si="20"/>
        <v>0.63211909326717042</v>
      </c>
      <c r="W69" s="28">
        <f t="shared" si="21"/>
        <v>0.37216645990752228</v>
      </c>
      <c r="X69" s="29" t="str" cm="1">
        <f t="array" ref="X69">_xlfn.IFS(R69&lt;=30,"N",AND(R69&gt;30,0.02&lt;=U69&lt;=0.19,0.06&lt;=V69&lt;=0.23),"N",AND(R69&gt;30,V69&gt;=0.5,W69&lt;=0.15),"T3",AND(R69&gt;30,V69&gt;0.23,W69&gt;0.15),"X3",AND(R69&gt;30,V69&gt;=0.23,W69&lt;=0.15),"T2",OR(AND(R69&gt;30,U69&lt;=0.19,V69&lt;0.06),AND(R69&gt;30,U69&lt;0.02,0.06&lt;V69&lt;0.23)),"D1",AND(R69&gt;30,U69&gt;0.19,V69&lt;0.23),"X1")</f>
        <v>N</v>
      </c>
      <c r="Y69" s="30" t="str" cm="1">
        <f t="array" ref="Y69">_xlfn.IFS(R69&lt;=30,"3",AND(Q69&gt;30,0.02&lt;=U69&lt;=0.19,0.06&lt;=V69&lt;=0.23),"3",AND(R69&gt;30,V69&gt;=0.5,W69&lt;=0.15),"0",AND(R69&gt;30,V69&gt;0.23,W69&gt;0.15),"0",AND(R69&gt;30,V69&gt;=0.23,W69&lt;=0.15),"1",OR(AND(R69&gt;30,U69&lt;=0.19,V69&lt;0.06),AND(R69&gt;30,U69&lt;0.02,0.06&lt;V69&lt;0.23)),"2",AND(R69&gt;30,U69&gt;0.19,V69&lt;0.23),"2")</f>
        <v>3</v>
      </c>
      <c r="Z69" s="31">
        <f t="shared" si="24"/>
        <v>3</v>
      </c>
    </row>
    <row r="70" spans="1:26" s="32" customFormat="1" ht="51.75" customHeight="1">
      <c r="A70" s="47"/>
      <c r="B70" s="47"/>
      <c r="C70" s="39"/>
      <c r="D70" s="40" t="s">
        <v>24</v>
      </c>
      <c r="E70" s="22">
        <v>38</v>
      </c>
      <c r="F70" s="22">
        <v>215</v>
      </c>
      <c r="G70" s="22">
        <v>38</v>
      </c>
      <c r="H70" s="22">
        <v>622</v>
      </c>
      <c r="I70" s="22">
        <v>9918</v>
      </c>
      <c r="J70" s="22">
        <v>-5690</v>
      </c>
      <c r="K70" s="22">
        <v>0</v>
      </c>
      <c r="L70" s="22">
        <v>-3350</v>
      </c>
      <c r="M70" s="6">
        <f t="shared" ref="M70:M133" si="150">SUM(F70,G70:H70,J70:L70)</f>
        <v>-8165</v>
      </c>
      <c r="N70" s="11">
        <f t="shared" ref="N70:N133" si="151">T70*0.25+Y70*0.75</f>
        <v>3</v>
      </c>
      <c r="O70" s="22">
        <v>17445</v>
      </c>
      <c r="P70" s="22">
        <v>89834</v>
      </c>
      <c r="Q70" s="6">
        <f t="shared" ref="Q70:Q133" si="152">SUM(F70:L70,O70:P70)</f>
        <v>109032</v>
      </c>
      <c r="R70" s="14">
        <f t="shared" ref="R70:R133" si="153">(M70-H70)/E70*1000</f>
        <v>-231236.84210526315</v>
      </c>
      <c r="S70" s="15">
        <f t="shared" ref="S70:S133" si="154">I70/H70</f>
        <v>15.945337620578778</v>
      </c>
      <c r="T70" s="23">
        <f t="shared" ref="T70" si="155">_xlfn.IFS(OR(R70=2000,R70&lt;2000),3,AND(2000&lt;R70,OR(R70&lt;4000,R70=4000)),2,AND(4000&lt;R70,OR(R70=6000,R70&lt;6000)),1,R70&gt;6000,0)</f>
        <v>3</v>
      </c>
      <c r="U70" s="28">
        <f t="shared" ref="U70:U133" si="156">G70/(G70+J70+L70)</f>
        <v>-4.2212841590757609E-3</v>
      </c>
      <c r="V70" s="28">
        <f t="shared" ref="V70:V133" si="157">J70/(G70+J70+L70)</f>
        <v>0.63208175960897584</v>
      </c>
      <c r="W70" s="28">
        <f t="shared" ref="W70:W133" si="158">L70/(G70+J70+L70)</f>
        <v>0.37213952455009996</v>
      </c>
      <c r="X70" s="29" t="str">
        <f t="shared" ref="X70" si="159">_xlfn.IFS(R70&lt;=6000,"N",AND(R70&gt;6000,0.02&lt;=U70&lt;=0.19,0.06&lt;=V70&lt;=0.23),"N",AND(R70&gt;6000,V70&gt;=0.5,W70&lt;=0.15),"T3",AND(R70&gt;6000,V70&gt;0.23,W70&gt;0.15),"X3",AND(R70&gt;6000,V70&gt;=0.23,W70&lt;=0.15),"T2",OR(AND(R70&gt;6000,U70&lt;=0.19,V70&lt;0.06),AND(R70&gt;6000,U70&lt;0.02,0.06&lt;V70&lt;0.23)),"D1",AND(R70&gt;6000,U70&gt;0.19,V70&lt;0.23),"X1")</f>
        <v>N</v>
      </c>
      <c r="Y70" s="30" t="str">
        <f t="shared" ref="Y70" si="160">_xlfn.IFS(R70&lt;=6000,"3",AND(Q70&gt;6000,0.02&lt;=U70&lt;=0.19,0.06&lt;=V70&lt;=0.23),"3",AND(R70&gt;6000,V70&gt;=0.5,W70&lt;=0.15),"0",AND(R70&gt;6000,V70&gt;0.23,W70&gt;0.15),"0",AND(R70&gt;6000,V70&gt;=0.23,W70&lt;=0.15),"1",OR(AND(R70&gt;6000,U70&lt;=0.19,V70&lt;0.06),AND(R70&gt;6000,U70&lt;0.02,0.06&lt;V70&lt;0.23)),"2",AND(R70&gt;6000,U70&gt;0.19,V70&lt;0.23),"2")</f>
        <v>3</v>
      </c>
      <c r="Z70" s="31">
        <f t="shared" ref="Z70:Z133" si="161">0.25*T70+0.75*Y70</f>
        <v>3</v>
      </c>
    </row>
    <row r="71" spans="1:26" s="32" customFormat="1" ht="51.75" customHeight="1">
      <c r="A71" s="47"/>
      <c r="B71" s="47"/>
      <c r="C71" s="39"/>
      <c r="D71" s="40"/>
      <c r="E71" s="22">
        <v>38</v>
      </c>
      <c r="F71" s="22">
        <v>215</v>
      </c>
      <c r="G71" s="22">
        <v>38</v>
      </c>
      <c r="H71" s="22">
        <v>622</v>
      </c>
      <c r="I71" s="22">
        <v>9918</v>
      </c>
      <c r="J71" s="22">
        <v>-5775</v>
      </c>
      <c r="K71" s="22">
        <v>0</v>
      </c>
      <c r="L71" s="22">
        <v>-3400</v>
      </c>
      <c r="M71" s="6">
        <f t="shared" si="150"/>
        <v>-8300</v>
      </c>
      <c r="N71" s="11">
        <f t="shared" si="151"/>
        <v>3</v>
      </c>
      <c r="O71" s="22">
        <v>17445</v>
      </c>
      <c r="P71" s="22">
        <v>89834</v>
      </c>
      <c r="Q71" s="6">
        <f t="shared" si="152"/>
        <v>108897</v>
      </c>
      <c r="R71" s="14">
        <f t="shared" si="153"/>
        <v>-234789.47368421053</v>
      </c>
      <c r="S71" s="15">
        <f t="shared" si="154"/>
        <v>15.945337620578778</v>
      </c>
      <c r="T71" s="23">
        <f t="shared" ref="T71" si="162">_xlfn.IFS(OR(R71=10,R71&lt;10),3,AND(10&lt;R71,OR(R71&lt;20,R71=20)),2,AND(20&lt;R71,OR(R71=30,R71&lt;30)),1,R71&gt;30,0)</f>
        <v>3</v>
      </c>
      <c r="U71" s="28">
        <f t="shared" si="156"/>
        <v>-4.1589143044763049E-3</v>
      </c>
      <c r="V71" s="28">
        <f t="shared" si="157"/>
        <v>0.63204552916712264</v>
      </c>
      <c r="W71" s="28">
        <f t="shared" si="158"/>
        <v>0.37211338513735359</v>
      </c>
      <c r="X71" s="29" t="str" cm="1">
        <f t="array" ref="X71">_xlfn.IFS(R71&lt;=30,"N",AND(R71&gt;30,0.02&lt;=U71&lt;=0.19,0.06&lt;=V71&lt;=0.23),"N",AND(R71&gt;30,V71&gt;=0.5,W71&lt;=0.15),"T3",AND(R71&gt;30,V71&gt;0.23,W71&gt;0.15),"X3",AND(R71&gt;30,V71&gt;=0.23,W71&lt;=0.15),"T2",OR(AND(R71&gt;30,U71&lt;=0.19,V71&lt;0.06),AND(R71&gt;30,U71&lt;0.02,0.06&lt;V71&lt;0.23)),"D1",AND(R71&gt;30,U71&gt;0.19,V71&lt;0.23),"X1")</f>
        <v>N</v>
      </c>
      <c r="Y71" s="30" t="str" cm="1">
        <f t="array" ref="Y71">_xlfn.IFS(R71&lt;=30,"3",AND(Q71&gt;30,0.02&lt;=U71&lt;=0.19,0.06&lt;=V71&lt;=0.23),"3",AND(R71&gt;30,V71&gt;=0.5,W71&lt;=0.15),"0",AND(R71&gt;30,V71&gt;0.23,W71&gt;0.15),"0",AND(R71&gt;30,V71&gt;=0.23,W71&lt;=0.15),"1",OR(AND(R71&gt;30,U71&lt;=0.19,V71&lt;0.06),AND(R71&gt;30,U71&lt;0.02,0.06&lt;V71&lt;0.23)),"2",AND(R71&gt;30,U71&gt;0.19,V71&lt;0.23),"2")</f>
        <v>3</v>
      </c>
      <c r="Z71" s="31">
        <f t="shared" si="161"/>
        <v>3</v>
      </c>
    </row>
    <row r="72" spans="1:26" s="32" customFormat="1" ht="51.75" customHeight="1">
      <c r="A72" s="47"/>
      <c r="B72" s="47"/>
      <c r="C72" s="39"/>
      <c r="D72" s="40" t="s">
        <v>24</v>
      </c>
      <c r="E72" s="22">
        <v>38</v>
      </c>
      <c r="F72" s="22">
        <v>215</v>
      </c>
      <c r="G72" s="22">
        <v>38</v>
      </c>
      <c r="H72" s="22">
        <v>622</v>
      </c>
      <c r="I72" s="22">
        <v>9918</v>
      </c>
      <c r="J72" s="22">
        <v>-5860</v>
      </c>
      <c r="K72" s="22">
        <v>0</v>
      </c>
      <c r="L72" s="22">
        <v>-3450</v>
      </c>
      <c r="M72" s="6">
        <f t="shared" si="150"/>
        <v>-8435</v>
      </c>
      <c r="N72" s="11">
        <f t="shared" si="151"/>
        <v>3</v>
      </c>
      <c r="O72" s="22">
        <v>17445</v>
      </c>
      <c r="P72" s="22">
        <v>89834</v>
      </c>
      <c r="Q72" s="6">
        <f t="shared" si="152"/>
        <v>108762</v>
      </c>
      <c r="R72" s="14">
        <f t="shared" si="153"/>
        <v>-238342.10526315789</v>
      </c>
      <c r="S72" s="15">
        <f t="shared" si="154"/>
        <v>15.945337620578778</v>
      </c>
      <c r="T72" s="23">
        <f t="shared" ref="T72" si="163">_xlfn.IFS(OR(R72=2000,R72&lt;2000),3,AND(2000&lt;R72,OR(R72&lt;4000,R72=4000)),2,AND(4000&lt;R72,OR(R72=6000,R72&lt;6000)),1,R72&gt;6000,0)</f>
        <v>3</v>
      </c>
      <c r="U72" s="28">
        <f t="shared" si="156"/>
        <v>-4.0983606557377051E-3</v>
      </c>
      <c r="V72" s="28">
        <f t="shared" si="157"/>
        <v>0.63201035375323555</v>
      </c>
      <c r="W72" s="28">
        <f t="shared" si="158"/>
        <v>0.37208800690250216</v>
      </c>
      <c r="X72" s="29" t="str">
        <f t="shared" ref="X72" si="164">_xlfn.IFS(R72&lt;=6000,"N",AND(R72&gt;6000,0.02&lt;=U72&lt;=0.19,0.06&lt;=V72&lt;=0.23),"N",AND(R72&gt;6000,V72&gt;=0.5,W72&lt;=0.15),"T3",AND(R72&gt;6000,V72&gt;0.23,W72&gt;0.15),"X3",AND(R72&gt;6000,V72&gt;=0.23,W72&lt;=0.15),"T2",OR(AND(R72&gt;6000,U72&lt;=0.19,V72&lt;0.06),AND(R72&gt;6000,U72&lt;0.02,0.06&lt;V72&lt;0.23)),"D1",AND(R72&gt;6000,U72&gt;0.19,V72&lt;0.23),"X1")</f>
        <v>N</v>
      </c>
      <c r="Y72" s="30" t="str">
        <f t="shared" ref="Y72" si="165">_xlfn.IFS(R72&lt;=6000,"3",AND(Q72&gt;6000,0.02&lt;=U72&lt;=0.19,0.06&lt;=V72&lt;=0.23),"3",AND(R72&gt;6000,V72&gt;=0.5,W72&lt;=0.15),"0",AND(R72&gt;6000,V72&gt;0.23,W72&gt;0.15),"0",AND(R72&gt;6000,V72&gt;=0.23,W72&lt;=0.15),"1",OR(AND(R72&gt;6000,U72&lt;=0.19,V72&lt;0.06),AND(R72&gt;6000,U72&lt;0.02,0.06&lt;V72&lt;0.23)),"2",AND(R72&gt;6000,U72&gt;0.19,V72&lt;0.23),"2")</f>
        <v>3</v>
      </c>
      <c r="Z72" s="31">
        <f t="shared" si="161"/>
        <v>3</v>
      </c>
    </row>
    <row r="73" spans="1:26" s="32" customFormat="1" ht="51.75" customHeight="1">
      <c r="A73" s="47"/>
      <c r="B73" s="47"/>
      <c r="C73" s="39"/>
      <c r="D73" s="40"/>
      <c r="E73" s="22">
        <v>38</v>
      </c>
      <c r="F73" s="22">
        <v>215</v>
      </c>
      <c r="G73" s="22">
        <v>38</v>
      </c>
      <c r="H73" s="22">
        <v>622</v>
      </c>
      <c r="I73" s="22">
        <v>9918</v>
      </c>
      <c r="J73" s="22">
        <v>-5945</v>
      </c>
      <c r="K73" s="22">
        <v>0</v>
      </c>
      <c r="L73" s="22">
        <v>-3500</v>
      </c>
      <c r="M73" s="6">
        <f t="shared" si="150"/>
        <v>-8570</v>
      </c>
      <c r="N73" s="11">
        <f t="shared" si="151"/>
        <v>3</v>
      </c>
      <c r="O73" s="22">
        <v>17445</v>
      </c>
      <c r="P73" s="22">
        <v>89834</v>
      </c>
      <c r="Q73" s="6">
        <f t="shared" si="152"/>
        <v>108627</v>
      </c>
      <c r="R73" s="14">
        <f t="shared" si="153"/>
        <v>-241894.73684210525</v>
      </c>
      <c r="S73" s="15">
        <f t="shared" si="154"/>
        <v>15.945337620578778</v>
      </c>
      <c r="T73" s="23">
        <f t="shared" ref="T73" si="166">_xlfn.IFS(OR(R73=10,R73&lt;10),3,AND(10&lt;R73,OR(R73&lt;20,R73=20)),2,AND(20&lt;R73,OR(R73=30,R73&lt;30)),1,R73&gt;30,0)</f>
        <v>3</v>
      </c>
      <c r="U73" s="28">
        <f t="shared" si="156"/>
        <v>-4.0395450196662056E-3</v>
      </c>
      <c r="V73" s="28">
        <f t="shared" si="157"/>
        <v>0.63197618794514721</v>
      </c>
      <c r="W73" s="28">
        <f t="shared" si="158"/>
        <v>0.37206335707451899</v>
      </c>
      <c r="X73" s="29" t="str" cm="1">
        <f t="array" ref="X73">_xlfn.IFS(R73&lt;=30,"N",AND(R73&gt;30,0.02&lt;=U73&lt;=0.19,0.06&lt;=V73&lt;=0.23),"N",AND(R73&gt;30,V73&gt;=0.5,W73&lt;=0.15),"T3",AND(R73&gt;30,V73&gt;0.23,W73&gt;0.15),"X3",AND(R73&gt;30,V73&gt;=0.23,W73&lt;=0.15),"T2",OR(AND(R73&gt;30,U73&lt;=0.19,V73&lt;0.06),AND(R73&gt;30,U73&lt;0.02,0.06&lt;V73&lt;0.23)),"D1",AND(R73&gt;30,U73&gt;0.19,V73&lt;0.23),"X1")</f>
        <v>N</v>
      </c>
      <c r="Y73" s="30" t="str" cm="1">
        <f t="array" ref="Y73">_xlfn.IFS(R73&lt;=30,"3",AND(Q73&gt;30,0.02&lt;=U73&lt;=0.19,0.06&lt;=V73&lt;=0.23),"3",AND(R73&gt;30,V73&gt;=0.5,W73&lt;=0.15),"0",AND(R73&gt;30,V73&gt;0.23,W73&gt;0.15),"0",AND(R73&gt;30,V73&gt;=0.23,W73&lt;=0.15),"1",OR(AND(R73&gt;30,U73&lt;=0.19,V73&lt;0.06),AND(R73&gt;30,U73&lt;0.02,0.06&lt;V73&lt;0.23)),"2",AND(R73&gt;30,U73&gt;0.19,V73&lt;0.23),"2")</f>
        <v>3</v>
      </c>
      <c r="Z73" s="31">
        <f t="shared" si="161"/>
        <v>3</v>
      </c>
    </row>
    <row r="74" spans="1:26" s="32" customFormat="1" ht="51.75" customHeight="1">
      <c r="A74" s="47"/>
      <c r="B74" s="47"/>
      <c r="C74" s="39"/>
      <c r="D74" s="40" t="s">
        <v>24</v>
      </c>
      <c r="E74" s="22">
        <v>38</v>
      </c>
      <c r="F74" s="22">
        <v>215</v>
      </c>
      <c r="G74" s="22">
        <v>38</v>
      </c>
      <c r="H74" s="22">
        <v>622</v>
      </c>
      <c r="I74" s="22">
        <v>9918</v>
      </c>
      <c r="J74" s="22">
        <v>-6030</v>
      </c>
      <c r="K74" s="22">
        <v>0</v>
      </c>
      <c r="L74" s="22">
        <v>-3550</v>
      </c>
      <c r="M74" s="6">
        <f t="shared" si="150"/>
        <v>-8705</v>
      </c>
      <c r="N74" s="11">
        <f t="shared" si="151"/>
        <v>3</v>
      </c>
      <c r="O74" s="22">
        <v>17445</v>
      </c>
      <c r="P74" s="22">
        <v>89834</v>
      </c>
      <c r="Q74" s="6">
        <f t="shared" si="152"/>
        <v>108492</v>
      </c>
      <c r="R74" s="14">
        <f t="shared" si="153"/>
        <v>-245447.36842105264</v>
      </c>
      <c r="S74" s="15">
        <f t="shared" si="154"/>
        <v>15.945337620578778</v>
      </c>
      <c r="T74" s="23">
        <f t="shared" ref="T74" si="167">_xlfn.IFS(OR(R74=2000,R74&lt;2000),3,AND(2000&lt;R74,OR(R74&lt;4000,R74=4000)),2,AND(4000&lt;R74,OR(R74=6000,R74&lt;6000)),1,R74&gt;6000,0)</f>
        <v>3</v>
      </c>
      <c r="U74" s="28">
        <f t="shared" si="156"/>
        <v>-3.9823936281701946E-3</v>
      </c>
      <c r="V74" s="28">
        <f t="shared" si="157"/>
        <v>0.63194298889121781</v>
      </c>
      <c r="W74" s="28">
        <f t="shared" si="158"/>
        <v>0.37203940473695241</v>
      </c>
      <c r="X74" s="29" t="str">
        <f t="shared" ref="X74" si="168">_xlfn.IFS(R74&lt;=6000,"N",AND(R74&gt;6000,0.02&lt;=U74&lt;=0.19,0.06&lt;=V74&lt;=0.23),"N",AND(R74&gt;6000,V74&gt;=0.5,W74&lt;=0.15),"T3",AND(R74&gt;6000,V74&gt;0.23,W74&gt;0.15),"X3",AND(R74&gt;6000,V74&gt;=0.23,W74&lt;=0.15),"T2",OR(AND(R74&gt;6000,U74&lt;=0.19,V74&lt;0.06),AND(R74&gt;6000,U74&lt;0.02,0.06&lt;V74&lt;0.23)),"D1",AND(R74&gt;6000,U74&gt;0.19,V74&lt;0.23),"X1")</f>
        <v>N</v>
      </c>
      <c r="Y74" s="30" t="str">
        <f t="shared" ref="Y74" si="169">_xlfn.IFS(R74&lt;=6000,"3",AND(Q74&gt;6000,0.02&lt;=U74&lt;=0.19,0.06&lt;=V74&lt;=0.23),"3",AND(R74&gt;6000,V74&gt;=0.5,W74&lt;=0.15),"0",AND(R74&gt;6000,V74&gt;0.23,W74&gt;0.15),"0",AND(R74&gt;6000,V74&gt;=0.23,W74&lt;=0.15),"1",OR(AND(R74&gt;6000,U74&lt;=0.19,V74&lt;0.06),AND(R74&gt;6000,U74&lt;0.02,0.06&lt;V74&lt;0.23)),"2",AND(R74&gt;6000,U74&gt;0.19,V74&lt;0.23),"2")</f>
        <v>3</v>
      </c>
      <c r="Z74" s="31">
        <f t="shared" si="161"/>
        <v>3</v>
      </c>
    </row>
    <row r="75" spans="1:26" s="32" customFormat="1" ht="51.75" customHeight="1">
      <c r="A75" s="47"/>
      <c r="B75" s="47"/>
      <c r="C75" s="39"/>
      <c r="D75" s="40"/>
      <c r="E75" s="22">
        <v>38</v>
      </c>
      <c r="F75" s="22">
        <v>215</v>
      </c>
      <c r="G75" s="22">
        <v>38</v>
      </c>
      <c r="H75" s="22">
        <v>622</v>
      </c>
      <c r="I75" s="22">
        <v>9918</v>
      </c>
      <c r="J75" s="22">
        <v>-6115</v>
      </c>
      <c r="K75" s="22">
        <v>0</v>
      </c>
      <c r="L75" s="22">
        <v>-3600</v>
      </c>
      <c r="M75" s="6">
        <f t="shared" si="150"/>
        <v>-8840</v>
      </c>
      <c r="N75" s="11">
        <f t="shared" si="151"/>
        <v>3</v>
      </c>
      <c r="O75" s="22">
        <v>17445</v>
      </c>
      <c r="P75" s="22">
        <v>89834</v>
      </c>
      <c r="Q75" s="6">
        <f t="shared" si="152"/>
        <v>108357</v>
      </c>
      <c r="R75" s="14">
        <f t="shared" si="153"/>
        <v>-249000</v>
      </c>
      <c r="S75" s="15">
        <f t="shared" si="154"/>
        <v>15.945337620578778</v>
      </c>
      <c r="T75" s="23">
        <f t="shared" ref="T75" si="170">_xlfn.IFS(OR(R75=10,R75&lt;10),3,AND(10&lt;R75,OR(R75&lt;20,R75=20)),2,AND(20&lt;R75,OR(R75=30,R75&lt;30)),1,R75&gt;30,0)</f>
        <v>3</v>
      </c>
      <c r="U75" s="28">
        <f t="shared" si="156"/>
        <v>-3.9268368295959487E-3</v>
      </c>
      <c r="V75" s="28">
        <f t="shared" si="157"/>
        <v>0.63191071613103234</v>
      </c>
      <c r="W75" s="28">
        <f t="shared" si="158"/>
        <v>0.3720161206985636</v>
      </c>
      <c r="X75" s="29" t="str" cm="1">
        <f t="array" ref="X75">_xlfn.IFS(R75&lt;=30,"N",AND(R75&gt;30,0.02&lt;=U75&lt;=0.19,0.06&lt;=V75&lt;=0.23),"N",AND(R75&gt;30,V75&gt;=0.5,W75&lt;=0.15),"T3",AND(R75&gt;30,V75&gt;0.23,W75&gt;0.15),"X3",AND(R75&gt;30,V75&gt;=0.23,W75&lt;=0.15),"T2",OR(AND(R75&gt;30,U75&lt;=0.19,V75&lt;0.06),AND(R75&gt;30,U75&lt;0.02,0.06&lt;V75&lt;0.23)),"D1",AND(R75&gt;30,U75&gt;0.19,V75&lt;0.23),"X1")</f>
        <v>N</v>
      </c>
      <c r="Y75" s="30" t="str" cm="1">
        <f t="array" ref="Y75">_xlfn.IFS(R75&lt;=30,"3",AND(Q75&gt;30,0.02&lt;=U75&lt;=0.19,0.06&lt;=V75&lt;=0.23),"3",AND(R75&gt;30,V75&gt;=0.5,W75&lt;=0.15),"0",AND(R75&gt;30,V75&gt;0.23,W75&gt;0.15),"0",AND(R75&gt;30,V75&gt;=0.23,W75&lt;=0.15),"1",OR(AND(R75&gt;30,U75&lt;=0.19,V75&lt;0.06),AND(R75&gt;30,U75&lt;0.02,0.06&lt;V75&lt;0.23)),"2",AND(R75&gt;30,U75&gt;0.19,V75&lt;0.23),"2")</f>
        <v>3</v>
      </c>
      <c r="Z75" s="31">
        <f t="shared" si="161"/>
        <v>3</v>
      </c>
    </row>
    <row r="76" spans="1:26" s="32" customFormat="1" ht="51.75" customHeight="1">
      <c r="A76" s="47"/>
      <c r="B76" s="47"/>
      <c r="C76" s="39"/>
      <c r="D76" s="40" t="s">
        <v>24</v>
      </c>
      <c r="E76" s="22">
        <v>38</v>
      </c>
      <c r="F76" s="22">
        <v>215</v>
      </c>
      <c r="G76" s="22">
        <v>38</v>
      </c>
      <c r="H76" s="22">
        <v>622</v>
      </c>
      <c r="I76" s="22">
        <v>9918</v>
      </c>
      <c r="J76" s="22">
        <v>-6200</v>
      </c>
      <c r="K76" s="22">
        <v>0</v>
      </c>
      <c r="L76" s="22">
        <v>-3650</v>
      </c>
      <c r="M76" s="6">
        <f t="shared" si="150"/>
        <v>-8975</v>
      </c>
      <c r="N76" s="11">
        <f t="shared" si="151"/>
        <v>3</v>
      </c>
      <c r="O76" s="22">
        <v>17445</v>
      </c>
      <c r="P76" s="22">
        <v>89834</v>
      </c>
      <c r="Q76" s="6">
        <f t="shared" si="152"/>
        <v>108222</v>
      </c>
      <c r="R76" s="14">
        <f t="shared" si="153"/>
        <v>-252552.63157894736</v>
      </c>
      <c r="S76" s="15">
        <f t="shared" si="154"/>
        <v>15.945337620578778</v>
      </c>
      <c r="T76" s="23">
        <f t="shared" ref="T76" si="171">_xlfn.IFS(OR(R76=2000,R76&lt;2000),3,AND(2000&lt;R76,OR(R76&lt;4000,R76=4000)),2,AND(4000&lt;R76,OR(R76=6000,R76&lt;6000)),1,R76&gt;6000,0)</f>
        <v>3</v>
      </c>
      <c r="U76" s="28">
        <f t="shared" si="156"/>
        <v>-3.8728088055442317E-3</v>
      </c>
      <c r="V76" s="28">
        <f t="shared" si="157"/>
        <v>0.63187933143090091</v>
      </c>
      <c r="W76" s="28">
        <f t="shared" si="158"/>
        <v>0.37199347737464328</v>
      </c>
      <c r="X76" s="29" t="str">
        <f t="shared" ref="X76" si="172">_xlfn.IFS(R76&lt;=6000,"N",AND(R76&gt;6000,0.02&lt;=U76&lt;=0.19,0.06&lt;=V76&lt;=0.23),"N",AND(R76&gt;6000,V76&gt;=0.5,W76&lt;=0.15),"T3",AND(R76&gt;6000,V76&gt;0.23,W76&gt;0.15),"X3",AND(R76&gt;6000,V76&gt;=0.23,W76&lt;=0.15),"T2",OR(AND(R76&gt;6000,U76&lt;=0.19,V76&lt;0.06),AND(R76&gt;6000,U76&lt;0.02,0.06&lt;V76&lt;0.23)),"D1",AND(R76&gt;6000,U76&gt;0.19,V76&lt;0.23),"X1")</f>
        <v>N</v>
      </c>
      <c r="Y76" s="30" t="str">
        <f t="shared" ref="Y76" si="173">_xlfn.IFS(R76&lt;=6000,"3",AND(Q76&gt;6000,0.02&lt;=U76&lt;=0.19,0.06&lt;=V76&lt;=0.23),"3",AND(R76&gt;6000,V76&gt;=0.5,W76&lt;=0.15),"0",AND(R76&gt;6000,V76&gt;0.23,W76&gt;0.15),"0",AND(R76&gt;6000,V76&gt;=0.23,W76&lt;=0.15),"1",OR(AND(R76&gt;6000,U76&lt;=0.19,V76&lt;0.06),AND(R76&gt;6000,U76&lt;0.02,0.06&lt;V76&lt;0.23)),"2",AND(R76&gt;6000,U76&gt;0.19,V76&lt;0.23),"2")</f>
        <v>3</v>
      </c>
      <c r="Z76" s="31">
        <f t="shared" si="161"/>
        <v>3</v>
      </c>
    </row>
    <row r="77" spans="1:26" s="32" customFormat="1" ht="51.75" customHeight="1">
      <c r="A77" s="47"/>
      <c r="B77" s="47"/>
      <c r="C77" s="39"/>
      <c r="D77" s="40"/>
      <c r="E77" s="22">
        <v>38</v>
      </c>
      <c r="F77" s="22">
        <v>215</v>
      </c>
      <c r="G77" s="22">
        <v>38</v>
      </c>
      <c r="H77" s="22">
        <v>622</v>
      </c>
      <c r="I77" s="22">
        <v>9918</v>
      </c>
      <c r="J77" s="22">
        <v>-6285</v>
      </c>
      <c r="K77" s="22">
        <v>0</v>
      </c>
      <c r="L77" s="22">
        <v>-3700</v>
      </c>
      <c r="M77" s="6">
        <f t="shared" si="150"/>
        <v>-9110</v>
      </c>
      <c r="N77" s="11">
        <f t="shared" si="151"/>
        <v>3</v>
      </c>
      <c r="O77" s="22">
        <v>17445</v>
      </c>
      <c r="P77" s="22">
        <v>89834</v>
      </c>
      <c r="Q77" s="6">
        <f t="shared" si="152"/>
        <v>108087</v>
      </c>
      <c r="R77" s="14">
        <f t="shared" si="153"/>
        <v>-256105.26315789475</v>
      </c>
      <c r="S77" s="15">
        <f t="shared" si="154"/>
        <v>15.945337620578778</v>
      </c>
      <c r="T77" s="23">
        <f t="shared" ref="T77" si="174">_xlfn.IFS(OR(R77=10,R77&lt;10),3,AND(10&lt;R77,OR(R77&lt;20,R77=20)),2,AND(20&lt;R77,OR(R77=30,R77&lt;30)),1,R77&gt;30,0)</f>
        <v>3</v>
      </c>
      <c r="U77" s="28">
        <f t="shared" si="156"/>
        <v>-3.8202473107469587E-3</v>
      </c>
      <c r="V77" s="28">
        <f t="shared" si="157"/>
        <v>0.63184879863275356</v>
      </c>
      <c r="W77" s="28">
        <f t="shared" si="158"/>
        <v>0.37197144867799337</v>
      </c>
      <c r="X77" s="29" t="str" cm="1">
        <f t="array" ref="X77">_xlfn.IFS(R77&lt;=30,"N",AND(R77&gt;30,0.02&lt;=U77&lt;=0.19,0.06&lt;=V77&lt;=0.23),"N",AND(R77&gt;30,V77&gt;=0.5,W77&lt;=0.15),"T3",AND(R77&gt;30,V77&gt;0.23,W77&gt;0.15),"X3",AND(R77&gt;30,V77&gt;=0.23,W77&lt;=0.15),"T2",OR(AND(R77&gt;30,U77&lt;=0.19,V77&lt;0.06),AND(R77&gt;30,U77&lt;0.02,0.06&lt;V77&lt;0.23)),"D1",AND(R77&gt;30,U77&gt;0.19,V77&lt;0.23),"X1")</f>
        <v>N</v>
      </c>
      <c r="Y77" s="30" t="str" cm="1">
        <f t="array" ref="Y77">_xlfn.IFS(R77&lt;=30,"3",AND(Q77&gt;30,0.02&lt;=U77&lt;=0.19,0.06&lt;=V77&lt;=0.23),"3",AND(R77&gt;30,V77&gt;=0.5,W77&lt;=0.15),"0",AND(R77&gt;30,V77&gt;0.23,W77&gt;0.15),"0",AND(R77&gt;30,V77&gt;=0.23,W77&lt;=0.15),"1",OR(AND(R77&gt;30,U77&lt;=0.19,V77&lt;0.06),AND(R77&gt;30,U77&lt;0.02,0.06&lt;V77&lt;0.23)),"2",AND(R77&gt;30,U77&gt;0.19,V77&lt;0.23),"2")</f>
        <v>3</v>
      </c>
      <c r="Z77" s="31">
        <f t="shared" si="161"/>
        <v>3</v>
      </c>
    </row>
    <row r="78" spans="1:26" s="32" customFormat="1" ht="51.75" customHeight="1">
      <c r="A78" s="47"/>
      <c r="B78" s="47"/>
      <c r="C78" s="39"/>
      <c r="D78" s="40" t="s">
        <v>24</v>
      </c>
      <c r="E78" s="22">
        <v>38</v>
      </c>
      <c r="F78" s="22">
        <v>215</v>
      </c>
      <c r="G78" s="22">
        <v>38</v>
      </c>
      <c r="H78" s="22">
        <v>622</v>
      </c>
      <c r="I78" s="22">
        <v>9918</v>
      </c>
      <c r="J78" s="22">
        <v>-6370</v>
      </c>
      <c r="K78" s="22">
        <v>0</v>
      </c>
      <c r="L78" s="22">
        <v>-3750</v>
      </c>
      <c r="M78" s="6">
        <f t="shared" si="150"/>
        <v>-9245</v>
      </c>
      <c r="N78" s="11">
        <f t="shared" si="151"/>
        <v>3</v>
      </c>
      <c r="O78" s="22">
        <v>17445</v>
      </c>
      <c r="P78" s="22">
        <v>89834</v>
      </c>
      <c r="Q78" s="6">
        <f t="shared" si="152"/>
        <v>107952</v>
      </c>
      <c r="R78" s="14">
        <f t="shared" si="153"/>
        <v>-259657.89473684208</v>
      </c>
      <c r="S78" s="15">
        <f t="shared" si="154"/>
        <v>15.945337620578778</v>
      </c>
      <c r="T78" s="23">
        <f t="shared" ref="T78" si="175">_xlfn.IFS(OR(R78=2000,R78&lt;2000),3,AND(2000&lt;R78,OR(R78&lt;4000,R78=4000)),2,AND(4000&lt;R78,OR(R78=6000,R78&lt;6000)),1,R78&gt;6000,0)</f>
        <v>3</v>
      </c>
      <c r="U78" s="28">
        <f t="shared" si="156"/>
        <v>-3.7690934338424917E-3</v>
      </c>
      <c r="V78" s="28">
        <f t="shared" si="157"/>
        <v>0.63181908351517557</v>
      </c>
      <c r="W78" s="28">
        <f t="shared" si="158"/>
        <v>0.37195000991866695</v>
      </c>
      <c r="X78" s="29" t="str">
        <f t="shared" ref="X78" si="176">_xlfn.IFS(R78&lt;=6000,"N",AND(R78&gt;6000,0.02&lt;=U78&lt;=0.19,0.06&lt;=V78&lt;=0.23),"N",AND(R78&gt;6000,V78&gt;=0.5,W78&lt;=0.15),"T3",AND(R78&gt;6000,V78&gt;0.23,W78&gt;0.15),"X3",AND(R78&gt;6000,V78&gt;=0.23,W78&lt;=0.15),"T2",OR(AND(R78&gt;6000,U78&lt;=0.19,V78&lt;0.06),AND(R78&gt;6000,U78&lt;0.02,0.06&lt;V78&lt;0.23)),"D1",AND(R78&gt;6000,U78&gt;0.19,V78&lt;0.23),"X1")</f>
        <v>N</v>
      </c>
      <c r="Y78" s="30" t="str">
        <f t="shared" ref="Y78" si="177">_xlfn.IFS(R78&lt;=6000,"3",AND(Q78&gt;6000,0.02&lt;=U78&lt;=0.19,0.06&lt;=V78&lt;=0.23),"3",AND(R78&gt;6000,V78&gt;=0.5,W78&lt;=0.15),"0",AND(R78&gt;6000,V78&gt;0.23,W78&gt;0.15),"0",AND(R78&gt;6000,V78&gt;=0.23,W78&lt;=0.15),"1",OR(AND(R78&gt;6000,U78&lt;=0.19,V78&lt;0.06),AND(R78&gt;6000,U78&lt;0.02,0.06&lt;V78&lt;0.23)),"2",AND(R78&gt;6000,U78&gt;0.19,V78&lt;0.23),"2")</f>
        <v>3</v>
      </c>
      <c r="Z78" s="31">
        <f t="shared" si="161"/>
        <v>3</v>
      </c>
    </row>
    <row r="79" spans="1:26" s="32" customFormat="1" ht="51.75" customHeight="1">
      <c r="A79" s="47"/>
      <c r="B79" s="47"/>
      <c r="C79" s="39"/>
      <c r="D79" s="40"/>
      <c r="E79" s="22">
        <v>38</v>
      </c>
      <c r="F79" s="22">
        <v>215</v>
      </c>
      <c r="G79" s="22">
        <v>38</v>
      </c>
      <c r="H79" s="22">
        <v>622</v>
      </c>
      <c r="I79" s="22">
        <v>9918</v>
      </c>
      <c r="J79" s="22">
        <v>-6455</v>
      </c>
      <c r="K79" s="22">
        <v>0</v>
      </c>
      <c r="L79" s="22">
        <v>-3800</v>
      </c>
      <c r="M79" s="6">
        <f t="shared" si="150"/>
        <v>-9380</v>
      </c>
      <c r="N79" s="11">
        <f t="shared" si="151"/>
        <v>3</v>
      </c>
      <c r="O79" s="22">
        <v>17445</v>
      </c>
      <c r="P79" s="22">
        <v>89834</v>
      </c>
      <c r="Q79" s="6">
        <f t="shared" si="152"/>
        <v>107817</v>
      </c>
      <c r="R79" s="14">
        <f t="shared" si="153"/>
        <v>-263210.5263157895</v>
      </c>
      <c r="S79" s="15">
        <f t="shared" si="154"/>
        <v>15.945337620578778</v>
      </c>
      <c r="T79" s="23">
        <f t="shared" ref="T79" si="178">_xlfn.IFS(OR(R79=10,R79&lt;10),3,AND(10&lt;R79,OR(R79&lt;20,R79=20)),2,AND(20&lt;R79,OR(R79=30,R79&lt;30)),1,R79&gt;30,0)</f>
        <v>3</v>
      </c>
      <c r="U79" s="28">
        <f t="shared" si="156"/>
        <v>-3.7192913771165706E-3</v>
      </c>
      <c r="V79" s="28">
        <f t="shared" si="157"/>
        <v>0.63179015366545954</v>
      </c>
      <c r="W79" s="28">
        <f t="shared" si="158"/>
        <v>0.37192913771165703</v>
      </c>
      <c r="X79" s="29" t="str" cm="1">
        <f t="array" ref="X79">_xlfn.IFS(R79&lt;=30,"N",AND(R79&gt;30,0.02&lt;=U79&lt;=0.19,0.06&lt;=V79&lt;=0.23),"N",AND(R79&gt;30,V79&gt;=0.5,W79&lt;=0.15),"T3",AND(R79&gt;30,V79&gt;0.23,W79&gt;0.15),"X3",AND(R79&gt;30,V79&gt;=0.23,W79&lt;=0.15),"T2",OR(AND(R79&gt;30,U79&lt;=0.19,V79&lt;0.06),AND(R79&gt;30,U79&lt;0.02,0.06&lt;V79&lt;0.23)),"D1",AND(R79&gt;30,U79&gt;0.19,V79&lt;0.23),"X1")</f>
        <v>N</v>
      </c>
      <c r="Y79" s="30" t="str" cm="1">
        <f t="array" ref="Y79">_xlfn.IFS(R79&lt;=30,"3",AND(Q79&gt;30,0.02&lt;=U79&lt;=0.19,0.06&lt;=V79&lt;=0.23),"3",AND(R79&gt;30,V79&gt;=0.5,W79&lt;=0.15),"0",AND(R79&gt;30,V79&gt;0.23,W79&gt;0.15),"0",AND(R79&gt;30,V79&gt;=0.23,W79&lt;=0.15),"1",OR(AND(R79&gt;30,U79&lt;=0.19,V79&lt;0.06),AND(R79&gt;30,U79&lt;0.02,0.06&lt;V79&lt;0.23)),"2",AND(R79&gt;30,U79&gt;0.19,V79&lt;0.23),"2")</f>
        <v>3</v>
      </c>
      <c r="Z79" s="31">
        <f t="shared" si="161"/>
        <v>3</v>
      </c>
    </row>
    <row r="80" spans="1:26" s="32" customFormat="1" ht="51.75" customHeight="1">
      <c r="A80" s="47"/>
      <c r="B80" s="47"/>
      <c r="C80" s="39"/>
      <c r="D80" s="40" t="s">
        <v>24</v>
      </c>
      <c r="E80" s="22">
        <v>38</v>
      </c>
      <c r="F80" s="22">
        <v>215</v>
      </c>
      <c r="G80" s="22">
        <v>38</v>
      </c>
      <c r="H80" s="22">
        <v>622</v>
      </c>
      <c r="I80" s="22">
        <v>9918</v>
      </c>
      <c r="J80" s="22">
        <v>-6540</v>
      </c>
      <c r="K80" s="22">
        <v>0</v>
      </c>
      <c r="L80" s="22">
        <v>-3850</v>
      </c>
      <c r="M80" s="6">
        <f t="shared" si="150"/>
        <v>-9515</v>
      </c>
      <c r="N80" s="11">
        <f t="shared" si="151"/>
        <v>3</v>
      </c>
      <c r="O80" s="22">
        <v>17445</v>
      </c>
      <c r="P80" s="22">
        <v>89834</v>
      </c>
      <c r="Q80" s="6">
        <f t="shared" si="152"/>
        <v>107682</v>
      </c>
      <c r="R80" s="14">
        <f t="shared" si="153"/>
        <v>-266763.1578947368</v>
      </c>
      <c r="S80" s="15">
        <f t="shared" si="154"/>
        <v>15.945337620578778</v>
      </c>
      <c r="T80" s="23">
        <f t="shared" ref="T80" si="179">_xlfn.IFS(OR(R80=2000,R80&lt;2000),3,AND(2000&lt;R80,OR(R80&lt;4000,R80=4000)),2,AND(4000&lt;R80,OR(R80=6000,R80&lt;6000)),1,R80&gt;6000,0)</f>
        <v>3</v>
      </c>
      <c r="U80" s="28">
        <f t="shared" si="156"/>
        <v>-3.6707882534775887E-3</v>
      </c>
      <c r="V80" s="28">
        <f t="shared" si="157"/>
        <v>0.63176197836166925</v>
      </c>
      <c r="W80" s="28">
        <f t="shared" si="158"/>
        <v>0.37190880989180836</v>
      </c>
      <c r="X80" s="29" t="str">
        <f t="shared" ref="X80" si="180">_xlfn.IFS(R80&lt;=6000,"N",AND(R80&gt;6000,0.02&lt;=U80&lt;=0.19,0.06&lt;=V80&lt;=0.23),"N",AND(R80&gt;6000,V80&gt;=0.5,W80&lt;=0.15),"T3",AND(R80&gt;6000,V80&gt;0.23,W80&gt;0.15),"X3",AND(R80&gt;6000,V80&gt;=0.23,W80&lt;=0.15),"T2",OR(AND(R80&gt;6000,U80&lt;=0.19,V80&lt;0.06),AND(R80&gt;6000,U80&lt;0.02,0.06&lt;V80&lt;0.23)),"D1",AND(R80&gt;6000,U80&gt;0.19,V80&lt;0.23),"X1")</f>
        <v>N</v>
      </c>
      <c r="Y80" s="30" t="str">
        <f t="shared" ref="Y80" si="181">_xlfn.IFS(R80&lt;=6000,"3",AND(Q80&gt;6000,0.02&lt;=U80&lt;=0.19,0.06&lt;=V80&lt;=0.23),"3",AND(R80&gt;6000,V80&gt;=0.5,W80&lt;=0.15),"0",AND(R80&gt;6000,V80&gt;0.23,W80&gt;0.15),"0",AND(R80&gt;6000,V80&gt;=0.23,W80&lt;=0.15),"1",OR(AND(R80&gt;6000,U80&lt;=0.19,V80&lt;0.06),AND(R80&gt;6000,U80&lt;0.02,0.06&lt;V80&lt;0.23)),"2",AND(R80&gt;6000,U80&gt;0.19,V80&lt;0.23),"2")</f>
        <v>3</v>
      </c>
      <c r="Z80" s="31">
        <f t="shared" si="161"/>
        <v>3</v>
      </c>
    </row>
    <row r="81" spans="1:26" s="32" customFormat="1" ht="51.75" customHeight="1">
      <c r="A81" s="47"/>
      <c r="B81" s="47"/>
      <c r="C81" s="39"/>
      <c r="D81" s="40"/>
      <c r="E81" s="22">
        <v>38</v>
      </c>
      <c r="F81" s="22">
        <v>215</v>
      </c>
      <c r="G81" s="22">
        <v>38</v>
      </c>
      <c r="H81" s="22">
        <v>622</v>
      </c>
      <c r="I81" s="22">
        <v>9918</v>
      </c>
      <c r="J81" s="22">
        <v>-6625</v>
      </c>
      <c r="K81" s="22">
        <v>0</v>
      </c>
      <c r="L81" s="22">
        <v>-3900</v>
      </c>
      <c r="M81" s="6">
        <f t="shared" si="150"/>
        <v>-9650</v>
      </c>
      <c r="N81" s="11">
        <f t="shared" si="151"/>
        <v>3</v>
      </c>
      <c r="O81" s="22">
        <v>17445</v>
      </c>
      <c r="P81" s="22">
        <v>89834</v>
      </c>
      <c r="Q81" s="6">
        <f t="shared" si="152"/>
        <v>107547</v>
      </c>
      <c r="R81" s="14">
        <f t="shared" si="153"/>
        <v>-270315.78947368421</v>
      </c>
      <c r="S81" s="15">
        <f t="shared" si="154"/>
        <v>15.945337620578778</v>
      </c>
      <c r="T81" s="23">
        <f t="shared" ref="T81" si="182">_xlfn.IFS(OR(R81=10,R81&lt;10),3,AND(10&lt;R81,OR(R81&lt;20,R81=20)),2,AND(20&lt;R81,OR(R81=30,R81&lt;30)),1,R81&gt;30,0)</f>
        <v>3</v>
      </c>
      <c r="U81" s="28">
        <f t="shared" si="156"/>
        <v>-3.6235338991131879E-3</v>
      </c>
      <c r="V81" s="28">
        <f t="shared" si="157"/>
        <v>0.63173452846381228</v>
      </c>
      <c r="W81" s="28">
        <f t="shared" si="158"/>
        <v>0.37188900543530085</v>
      </c>
      <c r="X81" s="29" t="str" cm="1">
        <f t="array" ref="X81">_xlfn.IFS(R81&lt;=30,"N",AND(R81&gt;30,0.02&lt;=U81&lt;=0.19,0.06&lt;=V81&lt;=0.23),"N",AND(R81&gt;30,V81&gt;=0.5,W81&lt;=0.15),"T3",AND(R81&gt;30,V81&gt;0.23,W81&gt;0.15),"X3",AND(R81&gt;30,V81&gt;=0.23,W81&lt;=0.15),"T2",OR(AND(R81&gt;30,U81&lt;=0.19,V81&lt;0.06),AND(R81&gt;30,U81&lt;0.02,0.06&lt;V81&lt;0.23)),"D1",AND(R81&gt;30,U81&gt;0.19,V81&lt;0.23),"X1")</f>
        <v>N</v>
      </c>
      <c r="Y81" s="30" t="str" cm="1">
        <f t="array" ref="Y81">_xlfn.IFS(R81&lt;=30,"3",AND(Q81&gt;30,0.02&lt;=U81&lt;=0.19,0.06&lt;=V81&lt;=0.23),"3",AND(R81&gt;30,V81&gt;=0.5,W81&lt;=0.15),"0",AND(R81&gt;30,V81&gt;0.23,W81&gt;0.15),"0",AND(R81&gt;30,V81&gt;=0.23,W81&lt;=0.15),"1",OR(AND(R81&gt;30,U81&lt;=0.19,V81&lt;0.06),AND(R81&gt;30,U81&lt;0.02,0.06&lt;V81&lt;0.23)),"2",AND(R81&gt;30,U81&gt;0.19,V81&lt;0.23),"2")</f>
        <v>3</v>
      </c>
      <c r="Z81" s="31">
        <f t="shared" si="161"/>
        <v>3</v>
      </c>
    </row>
    <row r="82" spans="1:26" s="32" customFormat="1" ht="51.75" customHeight="1">
      <c r="A82" s="47"/>
      <c r="B82" s="47"/>
      <c r="C82" s="39"/>
      <c r="D82" s="40" t="s">
        <v>24</v>
      </c>
      <c r="E82" s="22">
        <v>38</v>
      </c>
      <c r="F82" s="22">
        <v>215</v>
      </c>
      <c r="G82" s="22">
        <v>38</v>
      </c>
      <c r="H82" s="22">
        <v>622</v>
      </c>
      <c r="I82" s="22">
        <v>9918</v>
      </c>
      <c r="J82" s="22">
        <v>-6710</v>
      </c>
      <c r="K82" s="22">
        <v>0</v>
      </c>
      <c r="L82" s="22">
        <v>-3950</v>
      </c>
      <c r="M82" s="6">
        <f t="shared" si="150"/>
        <v>-9785</v>
      </c>
      <c r="N82" s="11">
        <f t="shared" si="151"/>
        <v>3</v>
      </c>
      <c r="O82" s="22">
        <v>17445</v>
      </c>
      <c r="P82" s="22">
        <v>89834</v>
      </c>
      <c r="Q82" s="6">
        <f t="shared" si="152"/>
        <v>107412</v>
      </c>
      <c r="R82" s="14">
        <f t="shared" si="153"/>
        <v>-273868.42105263157</v>
      </c>
      <c r="S82" s="15">
        <f t="shared" si="154"/>
        <v>15.945337620578778</v>
      </c>
      <c r="T82" s="23">
        <f t="shared" ref="T82" si="183">_xlfn.IFS(OR(R82=2000,R82&lt;2000),3,AND(2000&lt;R82,OR(R82&lt;4000,R82=4000)),2,AND(4000&lt;R82,OR(R82=6000,R82&lt;6000)),1,R82&gt;6000,0)</f>
        <v>3</v>
      </c>
      <c r="U82" s="28">
        <f t="shared" si="156"/>
        <v>-3.5774807004330636E-3</v>
      </c>
      <c r="V82" s="28">
        <f t="shared" si="157"/>
        <v>0.63170777631331199</v>
      </c>
      <c r="W82" s="28">
        <f t="shared" si="158"/>
        <v>0.37186970438712108</v>
      </c>
      <c r="X82" s="29" t="str">
        <f t="shared" ref="X82" si="184">_xlfn.IFS(R82&lt;=6000,"N",AND(R82&gt;6000,0.02&lt;=U82&lt;=0.19,0.06&lt;=V82&lt;=0.23),"N",AND(R82&gt;6000,V82&gt;=0.5,W82&lt;=0.15),"T3",AND(R82&gt;6000,V82&gt;0.23,W82&gt;0.15),"X3",AND(R82&gt;6000,V82&gt;=0.23,W82&lt;=0.15),"T2",OR(AND(R82&gt;6000,U82&lt;=0.19,V82&lt;0.06),AND(R82&gt;6000,U82&lt;0.02,0.06&lt;V82&lt;0.23)),"D1",AND(R82&gt;6000,U82&gt;0.19,V82&lt;0.23),"X1")</f>
        <v>N</v>
      </c>
      <c r="Y82" s="30" t="str">
        <f t="shared" ref="Y82" si="185">_xlfn.IFS(R82&lt;=6000,"3",AND(Q82&gt;6000,0.02&lt;=U82&lt;=0.19,0.06&lt;=V82&lt;=0.23),"3",AND(R82&gt;6000,V82&gt;=0.5,W82&lt;=0.15),"0",AND(R82&gt;6000,V82&gt;0.23,W82&gt;0.15),"0",AND(R82&gt;6000,V82&gt;=0.23,W82&lt;=0.15),"1",OR(AND(R82&gt;6000,U82&lt;=0.19,V82&lt;0.06),AND(R82&gt;6000,U82&lt;0.02,0.06&lt;V82&lt;0.23)),"2",AND(R82&gt;6000,U82&gt;0.19,V82&lt;0.23),"2")</f>
        <v>3</v>
      </c>
      <c r="Z82" s="31">
        <f t="shared" si="161"/>
        <v>3</v>
      </c>
    </row>
    <row r="83" spans="1:26" s="32" customFormat="1" ht="51.75" customHeight="1">
      <c r="A83" s="47"/>
      <c r="B83" s="47"/>
      <c r="C83" s="39"/>
      <c r="D83" s="40"/>
      <c r="E83" s="22">
        <v>38</v>
      </c>
      <c r="F83" s="22">
        <v>215</v>
      </c>
      <c r="G83" s="22">
        <v>38</v>
      </c>
      <c r="H83" s="22">
        <v>622</v>
      </c>
      <c r="I83" s="22">
        <v>9918</v>
      </c>
      <c r="J83" s="22">
        <v>-6795</v>
      </c>
      <c r="K83" s="22">
        <v>0</v>
      </c>
      <c r="L83" s="22">
        <v>-4000</v>
      </c>
      <c r="M83" s="6">
        <f t="shared" si="150"/>
        <v>-9920</v>
      </c>
      <c r="N83" s="11">
        <f t="shared" si="151"/>
        <v>3</v>
      </c>
      <c r="O83" s="22">
        <v>17445</v>
      </c>
      <c r="P83" s="22">
        <v>89834</v>
      </c>
      <c r="Q83" s="6">
        <f t="shared" si="152"/>
        <v>107277</v>
      </c>
      <c r="R83" s="14">
        <f t="shared" si="153"/>
        <v>-277421.05263157893</v>
      </c>
      <c r="S83" s="15">
        <f t="shared" si="154"/>
        <v>15.945337620578778</v>
      </c>
      <c r="T83" s="23">
        <f t="shared" ref="T83" si="186">_xlfn.IFS(OR(R83=10,R83&lt;10),3,AND(10&lt;R83,OR(R83&lt;20,R83=20)),2,AND(20&lt;R83,OR(R83=30,R83&lt;30)),1,R83&gt;30,0)</f>
        <v>3</v>
      </c>
      <c r="U83" s="28">
        <f t="shared" si="156"/>
        <v>-3.5325834340429489E-3</v>
      </c>
      <c r="V83" s="28">
        <f t="shared" si="157"/>
        <v>0.63168169564004839</v>
      </c>
      <c r="W83" s="28">
        <f t="shared" si="158"/>
        <v>0.37185088779399461</v>
      </c>
      <c r="X83" s="29" t="str" cm="1">
        <f t="array" ref="X83">_xlfn.IFS(R83&lt;=30,"N",AND(R83&gt;30,0.02&lt;=U83&lt;=0.19,0.06&lt;=V83&lt;=0.23),"N",AND(R83&gt;30,V83&gt;=0.5,W83&lt;=0.15),"T3",AND(R83&gt;30,V83&gt;0.23,W83&gt;0.15),"X3",AND(R83&gt;30,V83&gt;=0.23,W83&lt;=0.15),"T2",OR(AND(R83&gt;30,U83&lt;=0.19,V83&lt;0.06),AND(R83&gt;30,U83&lt;0.02,0.06&lt;V83&lt;0.23)),"D1",AND(R83&gt;30,U83&gt;0.19,V83&lt;0.23),"X1")</f>
        <v>N</v>
      </c>
      <c r="Y83" s="30" t="str" cm="1">
        <f t="array" ref="Y83">_xlfn.IFS(R83&lt;=30,"3",AND(Q83&gt;30,0.02&lt;=U83&lt;=0.19,0.06&lt;=V83&lt;=0.23),"3",AND(R83&gt;30,V83&gt;=0.5,W83&lt;=0.15),"0",AND(R83&gt;30,V83&gt;0.23,W83&gt;0.15),"0",AND(R83&gt;30,V83&gt;=0.23,W83&lt;=0.15),"1",OR(AND(R83&gt;30,U83&lt;=0.19,V83&lt;0.06),AND(R83&gt;30,U83&lt;0.02,0.06&lt;V83&lt;0.23)),"2",AND(R83&gt;30,U83&gt;0.19,V83&lt;0.23),"2")</f>
        <v>3</v>
      </c>
      <c r="Z83" s="31">
        <f t="shared" si="161"/>
        <v>3</v>
      </c>
    </row>
    <row r="84" spans="1:26" s="32" customFormat="1" ht="51.75" customHeight="1">
      <c r="A84" s="47"/>
      <c r="B84" s="47"/>
      <c r="C84" s="39"/>
      <c r="D84" s="40" t="s">
        <v>24</v>
      </c>
      <c r="E84" s="22">
        <v>38</v>
      </c>
      <c r="F84" s="22">
        <v>215</v>
      </c>
      <c r="G84" s="22">
        <v>38</v>
      </c>
      <c r="H84" s="22">
        <v>622</v>
      </c>
      <c r="I84" s="22">
        <v>9918</v>
      </c>
      <c r="J84" s="22">
        <v>-6880</v>
      </c>
      <c r="K84" s="22">
        <v>0</v>
      </c>
      <c r="L84" s="22">
        <v>-4050</v>
      </c>
      <c r="M84" s="6">
        <f t="shared" si="150"/>
        <v>-10055</v>
      </c>
      <c r="N84" s="11">
        <f t="shared" si="151"/>
        <v>3</v>
      </c>
      <c r="O84" s="22">
        <v>17445</v>
      </c>
      <c r="P84" s="22">
        <v>89834</v>
      </c>
      <c r="Q84" s="6">
        <f t="shared" si="152"/>
        <v>107142</v>
      </c>
      <c r="R84" s="14">
        <f t="shared" si="153"/>
        <v>-280973.68421052629</v>
      </c>
      <c r="S84" s="15">
        <f t="shared" si="154"/>
        <v>15.945337620578778</v>
      </c>
      <c r="T84" s="23">
        <f t="shared" ref="T84" si="187">_xlfn.IFS(OR(R84=2000,R84&lt;2000),3,AND(2000&lt;R84,OR(R84&lt;4000,R84=4000)),2,AND(4000&lt;R84,OR(R84=6000,R84&lt;6000)),1,R84&gt;6000,0)</f>
        <v>3</v>
      </c>
      <c r="U84" s="28">
        <f t="shared" si="156"/>
        <v>-3.4887991186191699E-3</v>
      </c>
      <c r="V84" s="28">
        <f t="shared" si="157"/>
        <v>0.63165626147631293</v>
      </c>
      <c r="W84" s="28">
        <f t="shared" si="158"/>
        <v>0.37183253764230628</v>
      </c>
      <c r="X84" s="29" t="str">
        <f t="shared" ref="X84" si="188">_xlfn.IFS(R84&lt;=6000,"N",AND(R84&gt;6000,0.02&lt;=U84&lt;=0.19,0.06&lt;=V84&lt;=0.23),"N",AND(R84&gt;6000,V84&gt;=0.5,W84&lt;=0.15),"T3",AND(R84&gt;6000,V84&gt;0.23,W84&gt;0.15),"X3",AND(R84&gt;6000,V84&gt;=0.23,W84&lt;=0.15),"T2",OR(AND(R84&gt;6000,U84&lt;=0.19,V84&lt;0.06),AND(R84&gt;6000,U84&lt;0.02,0.06&lt;V84&lt;0.23)),"D1",AND(R84&gt;6000,U84&gt;0.19,V84&lt;0.23),"X1")</f>
        <v>N</v>
      </c>
      <c r="Y84" s="30" t="str">
        <f t="shared" ref="Y84" si="189">_xlfn.IFS(R84&lt;=6000,"3",AND(Q84&gt;6000,0.02&lt;=U84&lt;=0.19,0.06&lt;=V84&lt;=0.23),"3",AND(R84&gt;6000,V84&gt;=0.5,W84&lt;=0.15),"0",AND(R84&gt;6000,V84&gt;0.23,W84&gt;0.15),"0",AND(R84&gt;6000,V84&gt;=0.23,W84&lt;=0.15),"1",OR(AND(R84&gt;6000,U84&lt;=0.19,V84&lt;0.06),AND(R84&gt;6000,U84&lt;0.02,0.06&lt;V84&lt;0.23)),"2",AND(R84&gt;6000,U84&gt;0.19,V84&lt;0.23),"2")</f>
        <v>3</v>
      </c>
      <c r="Z84" s="31">
        <f t="shared" si="161"/>
        <v>3</v>
      </c>
    </row>
    <row r="85" spans="1:26" s="32" customFormat="1" ht="51.75" customHeight="1">
      <c r="A85" s="47"/>
      <c r="B85" s="47"/>
      <c r="C85" s="39"/>
      <c r="D85" s="40"/>
      <c r="E85" s="22">
        <v>38</v>
      </c>
      <c r="F85" s="22">
        <v>215</v>
      </c>
      <c r="G85" s="22">
        <v>38</v>
      </c>
      <c r="H85" s="22">
        <v>622</v>
      </c>
      <c r="I85" s="22">
        <v>9918</v>
      </c>
      <c r="J85" s="22">
        <v>-6965</v>
      </c>
      <c r="K85" s="22">
        <v>0</v>
      </c>
      <c r="L85" s="22">
        <v>-4100</v>
      </c>
      <c r="M85" s="6">
        <f t="shared" si="150"/>
        <v>-10190</v>
      </c>
      <c r="N85" s="11">
        <f t="shared" si="151"/>
        <v>3</v>
      </c>
      <c r="O85" s="22">
        <v>17445</v>
      </c>
      <c r="P85" s="22">
        <v>89834</v>
      </c>
      <c r="Q85" s="6">
        <f t="shared" si="152"/>
        <v>107007</v>
      </c>
      <c r="R85" s="14">
        <f t="shared" si="153"/>
        <v>-284526.31578947371</v>
      </c>
      <c r="S85" s="15">
        <f t="shared" si="154"/>
        <v>15.945337620578778</v>
      </c>
      <c r="T85" s="23">
        <f t="shared" ref="T85" si="190">_xlfn.IFS(OR(R85=10,R85&lt;10),3,AND(10&lt;R85,OR(R85&lt;20,R85=20)),2,AND(20&lt;R85,OR(R85=30,R85&lt;30)),1,R85&gt;30,0)</f>
        <v>3</v>
      </c>
      <c r="U85" s="28">
        <f t="shared" si="156"/>
        <v>-3.4460868776639161E-3</v>
      </c>
      <c r="V85" s="28">
        <f t="shared" si="157"/>
        <v>0.63163145007708354</v>
      </c>
      <c r="W85" s="28">
        <f t="shared" si="158"/>
        <v>0.37181463680058041</v>
      </c>
      <c r="X85" s="29" t="str" cm="1">
        <f t="array" ref="X85">_xlfn.IFS(R85&lt;=30,"N",AND(R85&gt;30,0.02&lt;=U85&lt;=0.19,0.06&lt;=V85&lt;=0.23),"N",AND(R85&gt;30,V85&gt;=0.5,W85&lt;=0.15),"T3",AND(R85&gt;30,V85&gt;0.23,W85&gt;0.15),"X3",AND(R85&gt;30,V85&gt;=0.23,W85&lt;=0.15),"T2",OR(AND(R85&gt;30,U85&lt;=0.19,V85&lt;0.06),AND(R85&gt;30,U85&lt;0.02,0.06&lt;V85&lt;0.23)),"D1",AND(R85&gt;30,U85&gt;0.19,V85&lt;0.23),"X1")</f>
        <v>N</v>
      </c>
      <c r="Y85" s="30" t="str" cm="1">
        <f t="array" ref="Y85">_xlfn.IFS(R85&lt;=30,"3",AND(Q85&gt;30,0.02&lt;=U85&lt;=0.19,0.06&lt;=V85&lt;=0.23),"3",AND(R85&gt;30,V85&gt;=0.5,W85&lt;=0.15),"0",AND(R85&gt;30,V85&gt;0.23,W85&gt;0.15),"0",AND(R85&gt;30,V85&gt;=0.23,W85&lt;=0.15),"1",OR(AND(R85&gt;30,U85&lt;=0.19,V85&lt;0.06),AND(R85&gt;30,U85&lt;0.02,0.06&lt;V85&lt;0.23)),"2",AND(R85&gt;30,U85&gt;0.19,V85&lt;0.23),"2")</f>
        <v>3</v>
      </c>
      <c r="Z85" s="31">
        <f t="shared" si="161"/>
        <v>3</v>
      </c>
    </row>
    <row r="86" spans="1:26" s="32" customFormat="1" ht="51.75" customHeight="1">
      <c r="A86" s="47"/>
      <c r="B86" s="47"/>
      <c r="C86" s="39"/>
      <c r="D86" s="40" t="s">
        <v>24</v>
      </c>
      <c r="E86" s="22">
        <v>38</v>
      </c>
      <c r="F86" s="22">
        <v>215</v>
      </c>
      <c r="G86" s="22">
        <v>38</v>
      </c>
      <c r="H86" s="22">
        <v>622</v>
      </c>
      <c r="I86" s="22">
        <v>9918</v>
      </c>
      <c r="J86" s="22">
        <v>-7050</v>
      </c>
      <c r="K86" s="22">
        <v>0</v>
      </c>
      <c r="L86" s="22">
        <v>-4150</v>
      </c>
      <c r="M86" s="6">
        <f t="shared" si="150"/>
        <v>-10325</v>
      </c>
      <c r="N86" s="11">
        <f t="shared" si="151"/>
        <v>3</v>
      </c>
      <c r="O86" s="22">
        <v>17445</v>
      </c>
      <c r="P86" s="22">
        <v>89834</v>
      </c>
      <c r="Q86" s="6">
        <f t="shared" si="152"/>
        <v>106872</v>
      </c>
      <c r="R86" s="14">
        <f t="shared" si="153"/>
        <v>-288078.94736842107</v>
      </c>
      <c r="S86" s="15">
        <f t="shared" si="154"/>
        <v>15.945337620578778</v>
      </c>
      <c r="T86" s="23">
        <f t="shared" ref="T86" si="191">_xlfn.IFS(OR(R86=2000,R86&lt;2000),3,AND(2000&lt;R86,OR(R86&lt;4000,R86=4000)),2,AND(4000&lt;R86,OR(R86=6000,R86&lt;6000)),1,R86&gt;6000,0)</f>
        <v>3</v>
      </c>
      <c r="U86" s="28">
        <f t="shared" si="156"/>
        <v>-3.404407812220032E-3</v>
      </c>
      <c r="V86" s="28">
        <f t="shared" si="157"/>
        <v>0.63160723884608494</v>
      </c>
      <c r="W86" s="28">
        <f t="shared" si="158"/>
        <v>0.37179716896613513</v>
      </c>
      <c r="X86" s="29" t="str">
        <f t="shared" ref="X86" si="192">_xlfn.IFS(R86&lt;=6000,"N",AND(R86&gt;6000,0.02&lt;=U86&lt;=0.19,0.06&lt;=V86&lt;=0.23),"N",AND(R86&gt;6000,V86&gt;=0.5,W86&lt;=0.15),"T3",AND(R86&gt;6000,V86&gt;0.23,W86&gt;0.15),"X3",AND(R86&gt;6000,V86&gt;=0.23,W86&lt;=0.15),"T2",OR(AND(R86&gt;6000,U86&lt;=0.19,V86&lt;0.06),AND(R86&gt;6000,U86&lt;0.02,0.06&lt;V86&lt;0.23)),"D1",AND(R86&gt;6000,U86&gt;0.19,V86&lt;0.23),"X1")</f>
        <v>N</v>
      </c>
      <c r="Y86" s="30" t="str">
        <f t="shared" ref="Y86" si="193">_xlfn.IFS(R86&lt;=6000,"3",AND(Q86&gt;6000,0.02&lt;=U86&lt;=0.19,0.06&lt;=V86&lt;=0.23),"3",AND(R86&gt;6000,V86&gt;=0.5,W86&lt;=0.15),"0",AND(R86&gt;6000,V86&gt;0.23,W86&gt;0.15),"0",AND(R86&gt;6000,V86&gt;=0.23,W86&lt;=0.15),"1",OR(AND(R86&gt;6000,U86&lt;=0.19,V86&lt;0.06),AND(R86&gt;6000,U86&lt;0.02,0.06&lt;V86&lt;0.23)),"2",AND(R86&gt;6000,U86&gt;0.19,V86&lt;0.23),"2")</f>
        <v>3</v>
      </c>
      <c r="Z86" s="31">
        <f t="shared" si="161"/>
        <v>3</v>
      </c>
    </row>
    <row r="87" spans="1:26" s="32" customFormat="1" ht="51.75" customHeight="1">
      <c r="A87" s="47"/>
      <c r="B87" s="47"/>
      <c r="C87" s="39"/>
      <c r="D87" s="40"/>
      <c r="E87" s="22">
        <v>38</v>
      </c>
      <c r="F87" s="22">
        <v>215</v>
      </c>
      <c r="G87" s="22">
        <v>38</v>
      </c>
      <c r="H87" s="22">
        <v>622</v>
      </c>
      <c r="I87" s="22">
        <v>9918</v>
      </c>
      <c r="J87" s="22">
        <v>-7135</v>
      </c>
      <c r="K87" s="22">
        <v>0</v>
      </c>
      <c r="L87" s="22">
        <v>-4200</v>
      </c>
      <c r="M87" s="6">
        <f t="shared" si="150"/>
        <v>-10460</v>
      </c>
      <c r="N87" s="11">
        <f t="shared" si="151"/>
        <v>3</v>
      </c>
      <c r="O87" s="22">
        <v>17445</v>
      </c>
      <c r="P87" s="22">
        <v>89834</v>
      </c>
      <c r="Q87" s="6">
        <f t="shared" si="152"/>
        <v>106737</v>
      </c>
      <c r="R87" s="14">
        <f t="shared" si="153"/>
        <v>-291631.57894736843</v>
      </c>
      <c r="S87" s="15">
        <f t="shared" si="154"/>
        <v>15.945337620578778</v>
      </c>
      <c r="T87" s="23">
        <f t="shared" ref="T87" si="194">_xlfn.IFS(OR(R87=10,R87&lt;10),3,AND(10&lt;R87,OR(R87&lt;20,R87=20)),2,AND(20&lt;R87,OR(R87=30,R87&lt;30)),1,R87&gt;30,0)</f>
        <v>3</v>
      </c>
      <c r="U87" s="28">
        <f t="shared" si="156"/>
        <v>-3.3637248827122243E-3</v>
      </c>
      <c r="V87" s="28">
        <f t="shared" si="157"/>
        <v>0.6315836062671506</v>
      </c>
      <c r="W87" s="28">
        <f t="shared" si="158"/>
        <v>0.37178011861556165</v>
      </c>
      <c r="X87" s="29" t="str" cm="1">
        <f t="array" ref="X87">_xlfn.IFS(R87&lt;=30,"N",AND(R87&gt;30,0.02&lt;=U87&lt;=0.19,0.06&lt;=V87&lt;=0.23),"N",AND(R87&gt;30,V87&gt;=0.5,W87&lt;=0.15),"T3",AND(R87&gt;30,V87&gt;0.23,W87&gt;0.15),"X3",AND(R87&gt;30,V87&gt;=0.23,W87&lt;=0.15),"T2",OR(AND(R87&gt;30,U87&lt;=0.19,V87&lt;0.06),AND(R87&gt;30,U87&lt;0.02,0.06&lt;V87&lt;0.23)),"D1",AND(R87&gt;30,U87&gt;0.19,V87&lt;0.23),"X1")</f>
        <v>N</v>
      </c>
      <c r="Y87" s="30" t="str" cm="1">
        <f t="array" ref="Y87">_xlfn.IFS(R87&lt;=30,"3",AND(Q87&gt;30,0.02&lt;=U87&lt;=0.19,0.06&lt;=V87&lt;=0.23),"3",AND(R87&gt;30,V87&gt;=0.5,W87&lt;=0.15),"0",AND(R87&gt;30,V87&gt;0.23,W87&gt;0.15),"0",AND(R87&gt;30,V87&gt;=0.23,W87&lt;=0.15),"1",OR(AND(R87&gt;30,U87&lt;=0.19,V87&lt;0.06),AND(R87&gt;30,U87&lt;0.02,0.06&lt;V87&lt;0.23)),"2",AND(R87&gt;30,U87&gt;0.19,V87&lt;0.23),"2")</f>
        <v>3</v>
      </c>
      <c r="Z87" s="31">
        <f t="shared" si="161"/>
        <v>3</v>
      </c>
    </row>
    <row r="88" spans="1:26" s="32" customFormat="1" ht="51.75" customHeight="1">
      <c r="A88" s="47"/>
      <c r="B88" s="47"/>
      <c r="C88" s="39"/>
      <c r="D88" s="40" t="s">
        <v>24</v>
      </c>
      <c r="E88" s="22">
        <v>38</v>
      </c>
      <c r="F88" s="22">
        <v>215</v>
      </c>
      <c r="G88" s="22">
        <v>38</v>
      </c>
      <c r="H88" s="22">
        <v>622</v>
      </c>
      <c r="I88" s="22">
        <v>9918</v>
      </c>
      <c r="J88" s="22">
        <v>-7220</v>
      </c>
      <c r="K88" s="22">
        <v>0</v>
      </c>
      <c r="L88" s="22">
        <v>-4250</v>
      </c>
      <c r="M88" s="6">
        <f t="shared" si="150"/>
        <v>-10595</v>
      </c>
      <c r="N88" s="11">
        <f t="shared" si="151"/>
        <v>3</v>
      </c>
      <c r="O88" s="22">
        <v>17445</v>
      </c>
      <c r="P88" s="22">
        <v>89834</v>
      </c>
      <c r="Q88" s="6">
        <f t="shared" si="152"/>
        <v>106602</v>
      </c>
      <c r="R88" s="14">
        <f t="shared" si="153"/>
        <v>-295184.21052631579</v>
      </c>
      <c r="S88" s="15">
        <f t="shared" si="154"/>
        <v>15.945337620578778</v>
      </c>
      <c r="T88" s="23">
        <f t="shared" ref="T88" si="195">_xlfn.IFS(OR(R88=2000,R88&lt;2000),3,AND(2000&lt;R88,OR(R88&lt;4000,R88=4000)),2,AND(4000&lt;R88,OR(R88=6000,R88&lt;6000)),1,R88&gt;6000,0)</f>
        <v>3</v>
      </c>
      <c r="U88" s="28">
        <f t="shared" si="156"/>
        <v>-3.3240027991602518E-3</v>
      </c>
      <c r="V88" s="28">
        <f t="shared" si="157"/>
        <v>0.63156053184044791</v>
      </c>
      <c r="W88" s="28">
        <f t="shared" si="158"/>
        <v>0.37176347095871237</v>
      </c>
      <c r="X88" s="29" t="str">
        <f t="shared" ref="X88" si="196">_xlfn.IFS(R88&lt;=6000,"N",AND(R88&gt;6000,0.02&lt;=U88&lt;=0.19,0.06&lt;=V88&lt;=0.23),"N",AND(R88&gt;6000,V88&gt;=0.5,W88&lt;=0.15),"T3",AND(R88&gt;6000,V88&gt;0.23,W88&gt;0.15),"X3",AND(R88&gt;6000,V88&gt;=0.23,W88&lt;=0.15),"T2",OR(AND(R88&gt;6000,U88&lt;=0.19,V88&lt;0.06),AND(R88&gt;6000,U88&lt;0.02,0.06&lt;V88&lt;0.23)),"D1",AND(R88&gt;6000,U88&gt;0.19,V88&lt;0.23),"X1")</f>
        <v>N</v>
      </c>
      <c r="Y88" s="30" t="str">
        <f t="shared" ref="Y88" si="197">_xlfn.IFS(R88&lt;=6000,"3",AND(Q88&gt;6000,0.02&lt;=U88&lt;=0.19,0.06&lt;=V88&lt;=0.23),"3",AND(R88&gt;6000,V88&gt;=0.5,W88&lt;=0.15),"0",AND(R88&gt;6000,V88&gt;0.23,W88&gt;0.15),"0",AND(R88&gt;6000,V88&gt;=0.23,W88&lt;=0.15),"1",OR(AND(R88&gt;6000,U88&lt;=0.19,V88&lt;0.06),AND(R88&gt;6000,U88&lt;0.02,0.06&lt;V88&lt;0.23)),"2",AND(R88&gt;6000,U88&gt;0.19,V88&lt;0.23),"2")</f>
        <v>3</v>
      </c>
      <c r="Z88" s="31">
        <f t="shared" si="161"/>
        <v>3</v>
      </c>
    </row>
    <row r="89" spans="1:26" s="32" customFormat="1" ht="51.75" customHeight="1">
      <c r="A89" s="47"/>
      <c r="B89" s="47"/>
      <c r="C89" s="39"/>
      <c r="D89" s="40"/>
      <c r="E89" s="22">
        <v>38</v>
      </c>
      <c r="F89" s="22">
        <v>215</v>
      </c>
      <c r="G89" s="22">
        <v>38</v>
      </c>
      <c r="H89" s="22">
        <v>622</v>
      </c>
      <c r="I89" s="22">
        <v>9918</v>
      </c>
      <c r="J89" s="22">
        <v>-7305</v>
      </c>
      <c r="K89" s="22">
        <v>0</v>
      </c>
      <c r="L89" s="22">
        <v>-4300</v>
      </c>
      <c r="M89" s="6">
        <f t="shared" si="150"/>
        <v>-10730</v>
      </c>
      <c r="N89" s="11">
        <f t="shared" si="151"/>
        <v>3</v>
      </c>
      <c r="O89" s="22">
        <v>17445</v>
      </c>
      <c r="P89" s="22">
        <v>89834</v>
      </c>
      <c r="Q89" s="6">
        <f t="shared" si="152"/>
        <v>106467</v>
      </c>
      <c r="R89" s="14">
        <f t="shared" si="153"/>
        <v>-298736.8421052632</v>
      </c>
      <c r="S89" s="15">
        <f t="shared" si="154"/>
        <v>15.945337620578778</v>
      </c>
      <c r="T89" s="23">
        <f t="shared" ref="T89" si="198">_xlfn.IFS(OR(R89=10,R89&lt;10),3,AND(10&lt;R89,OR(R89&lt;20,R89=20)),2,AND(20&lt;R89,OR(R89=30,R89&lt;30)),1,R89&gt;30,0)</f>
        <v>3</v>
      </c>
      <c r="U89" s="28">
        <f t="shared" si="156"/>
        <v>-3.2852079190801419E-3</v>
      </c>
      <c r="V89" s="28">
        <f t="shared" si="157"/>
        <v>0.6315379960231694</v>
      </c>
      <c r="W89" s="28">
        <f t="shared" si="158"/>
        <v>0.37174721189591076</v>
      </c>
      <c r="X89" s="29" t="str" cm="1">
        <f t="array" ref="X89">_xlfn.IFS(R89&lt;=30,"N",AND(R89&gt;30,0.02&lt;=U89&lt;=0.19,0.06&lt;=V89&lt;=0.23),"N",AND(R89&gt;30,V89&gt;=0.5,W89&lt;=0.15),"T3",AND(R89&gt;30,V89&gt;0.23,W89&gt;0.15),"X3",AND(R89&gt;30,V89&gt;=0.23,W89&lt;=0.15),"T2",OR(AND(R89&gt;30,U89&lt;=0.19,V89&lt;0.06),AND(R89&gt;30,U89&lt;0.02,0.06&lt;V89&lt;0.23)),"D1",AND(R89&gt;30,U89&gt;0.19,V89&lt;0.23),"X1")</f>
        <v>N</v>
      </c>
      <c r="Y89" s="30" t="str" cm="1">
        <f t="array" ref="Y89">_xlfn.IFS(R89&lt;=30,"3",AND(Q89&gt;30,0.02&lt;=U89&lt;=0.19,0.06&lt;=V89&lt;=0.23),"3",AND(R89&gt;30,V89&gt;=0.5,W89&lt;=0.15),"0",AND(R89&gt;30,V89&gt;0.23,W89&gt;0.15),"0",AND(R89&gt;30,V89&gt;=0.23,W89&lt;=0.15),"1",OR(AND(R89&gt;30,U89&lt;=0.19,V89&lt;0.06),AND(R89&gt;30,U89&lt;0.02,0.06&lt;V89&lt;0.23)),"2",AND(R89&gt;30,U89&gt;0.19,V89&lt;0.23),"2")</f>
        <v>3</v>
      </c>
      <c r="Z89" s="31">
        <f t="shared" si="161"/>
        <v>3</v>
      </c>
    </row>
    <row r="90" spans="1:26" s="32" customFormat="1" ht="51.75" customHeight="1">
      <c r="A90" s="47"/>
      <c r="B90" s="47"/>
      <c r="C90" s="39"/>
      <c r="D90" s="40" t="s">
        <v>24</v>
      </c>
      <c r="E90" s="22">
        <v>38</v>
      </c>
      <c r="F90" s="22">
        <v>215</v>
      </c>
      <c r="G90" s="22">
        <v>38</v>
      </c>
      <c r="H90" s="22">
        <v>622</v>
      </c>
      <c r="I90" s="22">
        <v>9918</v>
      </c>
      <c r="J90" s="22">
        <v>-7390</v>
      </c>
      <c r="K90" s="22">
        <v>0</v>
      </c>
      <c r="L90" s="22">
        <v>-4350</v>
      </c>
      <c r="M90" s="6">
        <f t="shared" si="150"/>
        <v>-10865</v>
      </c>
      <c r="N90" s="11">
        <f t="shared" si="151"/>
        <v>3</v>
      </c>
      <c r="O90" s="22">
        <v>17445</v>
      </c>
      <c r="P90" s="22">
        <v>89834</v>
      </c>
      <c r="Q90" s="6">
        <f t="shared" si="152"/>
        <v>106332</v>
      </c>
      <c r="R90" s="14">
        <f t="shared" si="153"/>
        <v>-302289.4736842105</v>
      </c>
      <c r="S90" s="15">
        <f t="shared" si="154"/>
        <v>15.945337620578778</v>
      </c>
      <c r="T90" s="23">
        <f t="shared" ref="T90" si="199">_xlfn.IFS(OR(R90=2000,R90&lt;2000),3,AND(2000&lt;R90,OR(R90&lt;4000,R90=4000)),2,AND(4000&lt;R90,OR(R90=6000,R90&lt;6000)),1,R90&gt;6000,0)</f>
        <v>3</v>
      </c>
      <c r="U90" s="28">
        <f t="shared" si="156"/>
        <v>-3.2473081524525722E-3</v>
      </c>
      <c r="V90" s="28">
        <f t="shared" si="157"/>
        <v>0.63151598017432919</v>
      </c>
      <c r="W90" s="28">
        <f t="shared" si="158"/>
        <v>0.37173132797812342</v>
      </c>
      <c r="X90" s="29" t="str">
        <f t="shared" ref="X90" si="200">_xlfn.IFS(R90&lt;=6000,"N",AND(R90&gt;6000,0.02&lt;=U90&lt;=0.19,0.06&lt;=V90&lt;=0.23),"N",AND(R90&gt;6000,V90&gt;=0.5,W90&lt;=0.15),"T3",AND(R90&gt;6000,V90&gt;0.23,W90&gt;0.15),"X3",AND(R90&gt;6000,V90&gt;=0.23,W90&lt;=0.15),"T2",OR(AND(R90&gt;6000,U90&lt;=0.19,V90&lt;0.06),AND(R90&gt;6000,U90&lt;0.02,0.06&lt;V90&lt;0.23)),"D1",AND(R90&gt;6000,U90&gt;0.19,V90&lt;0.23),"X1")</f>
        <v>N</v>
      </c>
      <c r="Y90" s="30" t="str">
        <f t="shared" ref="Y90" si="201">_xlfn.IFS(R90&lt;=6000,"3",AND(Q90&gt;6000,0.02&lt;=U90&lt;=0.19,0.06&lt;=V90&lt;=0.23),"3",AND(R90&gt;6000,V90&gt;=0.5,W90&lt;=0.15),"0",AND(R90&gt;6000,V90&gt;0.23,W90&gt;0.15),"0",AND(R90&gt;6000,V90&gt;=0.23,W90&lt;=0.15),"1",OR(AND(R90&gt;6000,U90&lt;=0.19,V90&lt;0.06),AND(R90&gt;6000,U90&lt;0.02,0.06&lt;V90&lt;0.23)),"2",AND(R90&gt;6000,U90&gt;0.19,V90&lt;0.23),"2")</f>
        <v>3</v>
      </c>
      <c r="Z90" s="31">
        <f t="shared" si="161"/>
        <v>3</v>
      </c>
    </row>
    <row r="91" spans="1:26" s="32" customFormat="1" ht="51.75" customHeight="1">
      <c r="A91" s="47"/>
      <c r="B91" s="47"/>
      <c r="C91" s="39"/>
      <c r="D91" s="40"/>
      <c r="E91" s="22">
        <v>38</v>
      </c>
      <c r="F91" s="22">
        <v>215</v>
      </c>
      <c r="G91" s="22">
        <v>38</v>
      </c>
      <c r="H91" s="22">
        <v>622</v>
      </c>
      <c r="I91" s="22">
        <v>9918</v>
      </c>
      <c r="J91" s="22">
        <v>-7475</v>
      </c>
      <c r="K91" s="22">
        <v>0</v>
      </c>
      <c r="L91" s="22">
        <v>-4400</v>
      </c>
      <c r="M91" s="6">
        <f t="shared" si="150"/>
        <v>-11000</v>
      </c>
      <c r="N91" s="11">
        <f t="shared" si="151"/>
        <v>3</v>
      </c>
      <c r="O91" s="22">
        <v>17445</v>
      </c>
      <c r="P91" s="22">
        <v>89834</v>
      </c>
      <c r="Q91" s="6">
        <f t="shared" si="152"/>
        <v>106197</v>
      </c>
      <c r="R91" s="14">
        <f t="shared" si="153"/>
        <v>-305842.10526315792</v>
      </c>
      <c r="S91" s="15">
        <f t="shared" si="154"/>
        <v>15.945337620578778</v>
      </c>
      <c r="T91" s="23">
        <f t="shared" ref="T91" si="202">_xlfn.IFS(OR(R91=10,R91&lt;10),3,AND(10&lt;R91,OR(R91&lt;20,R91=20)),2,AND(20&lt;R91,OR(R91=30,R91&lt;30)),1,R91&gt;30,0)</f>
        <v>3</v>
      </c>
      <c r="U91" s="28">
        <f t="shared" si="156"/>
        <v>-3.2102728731942215E-3</v>
      </c>
      <c r="V91" s="28">
        <f t="shared" si="157"/>
        <v>0.63149446650333696</v>
      </c>
      <c r="W91" s="28">
        <f t="shared" si="158"/>
        <v>0.37171580636985724</v>
      </c>
      <c r="X91" s="29" t="str" cm="1">
        <f t="array" ref="X91">_xlfn.IFS(R91&lt;=30,"N",AND(R91&gt;30,0.02&lt;=U91&lt;=0.19,0.06&lt;=V91&lt;=0.23),"N",AND(R91&gt;30,V91&gt;=0.5,W91&lt;=0.15),"T3",AND(R91&gt;30,V91&gt;0.23,W91&gt;0.15),"X3",AND(R91&gt;30,V91&gt;=0.23,W91&lt;=0.15),"T2",OR(AND(R91&gt;30,U91&lt;=0.19,V91&lt;0.06),AND(R91&gt;30,U91&lt;0.02,0.06&lt;V91&lt;0.23)),"D1",AND(R91&gt;30,U91&gt;0.19,V91&lt;0.23),"X1")</f>
        <v>N</v>
      </c>
      <c r="Y91" s="30" t="str" cm="1">
        <f t="array" ref="Y91">_xlfn.IFS(R91&lt;=30,"3",AND(Q91&gt;30,0.02&lt;=U91&lt;=0.19,0.06&lt;=V91&lt;=0.23),"3",AND(R91&gt;30,V91&gt;=0.5,W91&lt;=0.15),"0",AND(R91&gt;30,V91&gt;0.23,W91&gt;0.15),"0",AND(R91&gt;30,V91&gt;=0.23,W91&lt;=0.15),"1",OR(AND(R91&gt;30,U91&lt;=0.19,V91&lt;0.06),AND(R91&gt;30,U91&lt;0.02,0.06&lt;V91&lt;0.23)),"2",AND(R91&gt;30,U91&gt;0.19,V91&lt;0.23),"2")</f>
        <v>3</v>
      </c>
      <c r="Z91" s="31">
        <f t="shared" si="161"/>
        <v>3</v>
      </c>
    </row>
    <row r="92" spans="1:26" s="32" customFormat="1" ht="51.75" customHeight="1">
      <c r="A92" s="47"/>
      <c r="B92" s="47"/>
      <c r="C92" s="39"/>
      <c r="D92" s="40" t="s">
        <v>24</v>
      </c>
      <c r="E92" s="22">
        <v>38</v>
      </c>
      <c r="F92" s="22">
        <v>215</v>
      </c>
      <c r="G92" s="22">
        <v>38</v>
      </c>
      <c r="H92" s="22">
        <v>622</v>
      </c>
      <c r="I92" s="22">
        <v>9918</v>
      </c>
      <c r="J92" s="22">
        <v>-7560</v>
      </c>
      <c r="K92" s="22">
        <v>0</v>
      </c>
      <c r="L92" s="22">
        <v>-4450</v>
      </c>
      <c r="M92" s="6">
        <f t="shared" si="150"/>
        <v>-11135</v>
      </c>
      <c r="N92" s="11">
        <f t="shared" si="151"/>
        <v>3</v>
      </c>
      <c r="O92" s="22">
        <v>17445</v>
      </c>
      <c r="P92" s="22">
        <v>89834</v>
      </c>
      <c r="Q92" s="6">
        <f t="shared" si="152"/>
        <v>106062</v>
      </c>
      <c r="R92" s="14">
        <f t="shared" si="153"/>
        <v>-309394.73684210528</v>
      </c>
      <c r="S92" s="15">
        <f t="shared" si="154"/>
        <v>15.945337620578778</v>
      </c>
      <c r="T92" s="23">
        <f t="shared" ref="T92" si="203">_xlfn.IFS(OR(R92=2000,R92&lt;2000),3,AND(2000&lt;R92,OR(R92&lt;4000,R92=4000)),2,AND(4000&lt;R92,OR(R92=6000,R92&lt;6000)),1,R92&gt;6000,0)</f>
        <v>3</v>
      </c>
      <c r="U92" s="28">
        <f t="shared" si="156"/>
        <v>-3.1740728366187773E-3</v>
      </c>
      <c r="V92" s="28">
        <f t="shared" si="157"/>
        <v>0.63147343802205147</v>
      </c>
      <c r="W92" s="28">
        <f t="shared" si="158"/>
        <v>0.37170063481456733</v>
      </c>
      <c r="X92" s="29" t="str">
        <f t="shared" ref="X92" si="204">_xlfn.IFS(R92&lt;=6000,"N",AND(R92&gt;6000,0.02&lt;=U92&lt;=0.19,0.06&lt;=V92&lt;=0.23),"N",AND(R92&gt;6000,V92&gt;=0.5,W92&lt;=0.15),"T3",AND(R92&gt;6000,V92&gt;0.23,W92&gt;0.15),"X3",AND(R92&gt;6000,V92&gt;=0.23,W92&lt;=0.15),"T2",OR(AND(R92&gt;6000,U92&lt;=0.19,V92&lt;0.06),AND(R92&gt;6000,U92&lt;0.02,0.06&lt;V92&lt;0.23)),"D1",AND(R92&gt;6000,U92&gt;0.19,V92&lt;0.23),"X1")</f>
        <v>N</v>
      </c>
      <c r="Y92" s="30" t="str">
        <f t="shared" ref="Y92" si="205">_xlfn.IFS(R92&lt;=6000,"3",AND(Q92&gt;6000,0.02&lt;=U92&lt;=0.19,0.06&lt;=V92&lt;=0.23),"3",AND(R92&gt;6000,V92&gt;=0.5,W92&lt;=0.15),"0",AND(R92&gt;6000,V92&gt;0.23,W92&gt;0.15),"0",AND(R92&gt;6000,V92&gt;=0.23,W92&lt;=0.15),"1",OR(AND(R92&gt;6000,U92&lt;=0.19,V92&lt;0.06),AND(R92&gt;6000,U92&lt;0.02,0.06&lt;V92&lt;0.23)),"2",AND(R92&gt;6000,U92&gt;0.19,V92&lt;0.23),"2")</f>
        <v>3</v>
      </c>
      <c r="Z92" s="31">
        <f t="shared" si="161"/>
        <v>3</v>
      </c>
    </row>
    <row r="93" spans="1:26" s="32" customFormat="1" ht="51.75" customHeight="1">
      <c r="A93" s="47"/>
      <c r="B93" s="47"/>
      <c r="C93" s="39"/>
      <c r="D93" s="40"/>
      <c r="E93" s="22">
        <v>38</v>
      </c>
      <c r="F93" s="22">
        <v>215</v>
      </c>
      <c r="G93" s="22">
        <v>38</v>
      </c>
      <c r="H93" s="22">
        <v>622</v>
      </c>
      <c r="I93" s="22">
        <v>9918</v>
      </c>
      <c r="J93" s="22">
        <v>-7645</v>
      </c>
      <c r="K93" s="22">
        <v>0</v>
      </c>
      <c r="L93" s="22">
        <v>-4500</v>
      </c>
      <c r="M93" s="6">
        <f t="shared" si="150"/>
        <v>-11270</v>
      </c>
      <c r="N93" s="11">
        <f t="shared" si="151"/>
        <v>3</v>
      </c>
      <c r="O93" s="22">
        <v>17445</v>
      </c>
      <c r="P93" s="22">
        <v>89834</v>
      </c>
      <c r="Q93" s="6">
        <f t="shared" si="152"/>
        <v>105927</v>
      </c>
      <c r="R93" s="14">
        <f t="shared" si="153"/>
        <v>-312947.36842105264</v>
      </c>
      <c r="S93" s="15">
        <f t="shared" si="154"/>
        <v>15.945337620578778</v>
      </c>
      <c r="T93" s="23">
        <f t="shared" ref="T93" si="206">_xlfn.IFS(OR(R93=10,R93&lt;10),3,AND(10&lt;R93,OR(R93&lt;20,R93=20)),2,AND(20&lt;R93,OR(R93=30,R93&lt;30)),1,R93&gt;30,0)</f>
        <v>3</v>
      </c>
      <c r="U93" s="28">
        <f t="shared" si="156"/>
        <v>-3.1386801024200876E-3</v>
      </c>
      <c r="V93" s="28">
        <f t="shared" si="157"/>
        <v>0.63145287850004128</v>
      </c>
      <c r="W93" s="28">
        <f t="shared" si="158"/>
        <v>0.3716858016023788</v>
      </c>
      <c r="X93" s="29" t="str" cm="1">
        <f t="array" ref="X93">_xlfn.IFS(R93&lt;=30,"N",AND(R93&gt;30,0.02&lt;=U93&lt;=0.19,0.06&lt;=V93&lt;=0.23),"N",AND(R93&gt;30,V93&gt;=0.5,W93&lt;=0.15),"T3",AND(R93&gt;30,V93&gt;0.23,W93&gt;0.15),"X3",AND(R93&gt;30,V93&gt;=0.23,W93&lt;=0.15),"T2",OR(AND(R93&gt;30,U93&lt;=0.19,V93&lt;0.06),AND(R93&gt;30,U93&lt;0.02,0.06&lt;V93&lt;0.23)),"D1",AND(R93&gt;30,U93&gt;0.19,V93&lt;0.23),"X1")</f>
        <v>N</v>
      </c>
      <c r="Y93" s="30" t="str" cm="1">
        <f t="array" ref="Y93">_xlfn.IFS(R93&lt;=30,"3",AND(Q93&gt;30,0.02&lt;=U93&lt;=0.19,0.06&lt;=V93&lt;=0.23),"3",AND(R93&gt;30,V93&gt;=0.5,W93&lt;=0.15),"0",AND(R93&gt;30,V93&gt;0.23,W93&gt;0.15),"0",AND(R93&gt;30,V93&gt;=0.23,W93&lt;=0.15),"1",OR(AND(R93&gt;30,U93&lt;=0.19,V93&lt;0.06),AND(R93&gt;30,U93&lt;0.02,0.06&lt;V93&lt;0.23)),"2",AND(R93&gt;30,U93&gt;0.19,V93&lt;0.23),"2")</f>
        <v>3</v>
      </c>
      <c r="Z93" s="31">
        <f t="shared" si="161"/>
        <v>3</v>
      </c>
    </row>
    <row r="94" spans="1:26" s="32" customFormat="1" ht="51.75" customHeight="1">
      <c r="A94" s="47"/>
      <c r="B94" s="47"/>
      <c r="C94" s="39"/>
      <c r="D94" s="40" t="s">
        <v>24</v>
      </c>
      <c r="E94" s="22">
        <v>38</v>
      </c>
      <c r="F94" s="22">
        <v>215</v>
      </c>
      <c r="G94" s="22">
        <v>38</v>
      </c>
      <c r="H94" s="22">
        <v>622</v>
      </c>
      <c r="I94" s="22">
        <v>9918</v>
      </c>
      <c r="J94" s="22">
        <v>-7730</v>
      </c>
      <c r="K94" s="22">
        <v>0</v>
      </c>
      <c r="L94" s="22">
        <v>-4550</v>
      </c>
      <c r="M94" s="6">
        <f t="shared" si="150"/>
        <v>-11405</v>
      </c>
      <c r="N94" s="11">
        <f t="shared" si="151"/>
        <v>3</v>
      </c>
      <c r="O94" s="22">
        <v>17445</v>
      </c>
      <c r="P94" s="22">
        <v>89834</v>
      </c>
      <c r="Q94" s="6">
        <f t="shared" si="152"/>
        <v>105792</v>
      </c>
      <c r="R94" s="14">
        <f t="shared" si="153"/>
        <v>-316500</v>
      </c>
      <c r="S94" s="15">
        <f t="shared" si="154"/>
        <v>15.945337620578778</v>
      </c>
      <c r="T94" s="23">
        <f t="shared" ref="T94" si="207">_xlfn.IFS(OR(R94=2000,R94&lt;2000),3,AND(2000&lt;R94,OR(R94&lt;4000,R94=4000)),2,AND(4000&lt;R94,OR(R94=6000,R94&lt;6000)),1,R94&gt;6000,0)</f>
        <v>3</v>
      </c>
      <c r="U94" s="28">
        <f t="shared" si="156"/>
        <v>-3.1040679627511846E-3</v>
      </c>
      <c r="V94" s="28">
        <f t="shared" si="157"/>
        <v>0.63143277242280671</v>
      </c>
      <c r="W94" s="28">
        <f t="shared" si="158"/>
        <v>0.37167129553994444</v>
      </c>
      <c r="X94" s="29" t="str">
        <f t="shared" ref="X94" si="208">_xlfn.IFS(R94&lt;=6000,"N",AND(R94&gt;6000,0.02&lt;=U94&lt;=0.19,0.06&lt;=V94&lt;=0.23),"N",AND(R94&gt;6000,V94&gt;=0.5,W94&lt;=0.15),"T3",AND(R94&gt;6000,V94&gt;0.23,W94&gt;0.15),"X3",AND(R94&gt;6000,V94&gt;=0.23,W94&lt;=0.15),"T2",OR(AND(R94&gt;6000,U94&lt;=0.19,V94&lt;0.06),AND(R94&gt;6000,U94&lt;0.02,0.06&lt;V94&lt;0.23)),"D1",AND(R94&gt;6000,U94&gt;0.19,V94&lt;0.23),"X1")</f>
        <v>N</v>
      </c>
      <c r="Y94" s="30" t="str">
        <f t="shared" ref="Y94" si="209">_xlfn.IFS(R94&lt;=6000,"3",AND(Q94&gt;6000,0.02&lt;=U94&lt;=0.19,0.06&lt;=V94&lt;=0.23),"3",AND(R94&gt;6000,V94&gt;=0.5,W94&lt;=0.15),"0",AND(R94&gt;6000,V94&gt;0.23,W94&gt;0.15),"0",AND(R94&gt;6000,V94&gt;=0.23,W94&lt;=0.15),"1",OR(AND(R94&gt;6000,U94&lt;=0.19,V94&lt;0.06),AND(R94&gt;6000,U94&lt;0.02,0.06&lt;V94&lt;0.23)),"2",AND(R94&gt;6000,U94&gt;0.19,V94&lt;0.23),"2")</f>
        <v>3</v>
      </c>
      <c r="Z94" s="31">
        <f t="shared" si="161"/>
        <v>3</v>
      </c>
    </row>
    <row r="95" spans="1:26" s="32" customFormat="1" ht="51.75" customHeight="1">
      <c r="A95" s="47"/>
      <c r="B95" s="47"/>
      <c r="C95" s="39"/>
      <c r="D95" s="40"/>
      <c r="E95" s="22">
        <v>38</v>
      </c>
      <c r="F95" s="22">
        <v>215</v>
      </c>
      <c r="G95" s="22">
        <v>38</v>
      </c>
      <c r="H95" s="22">
        <v>622</v>
      </c>
      <c r="I95" s="22">
        <v>9918</v>
      </c>
      <c r="J95" s="22">
        <v>-7815</v>
      </c>
      <c r="K95" s="22">
        <v>0</v>
      </c>
      <c r="L95" s="22">
        <v>-4600</v>
      </c>
      <c r="M95" s="6">
        <f t="shared" si="150"/>
        <v>-11540</v>
      </c>
      <c r="N95" s="11">
        <f t="shared" si="151"/>
        <v>3</v>
      </c>
      <c r="O95" s="22">
        <v>17445</v>
      </c>
      <c r="P95" s="22">
        <v>89834</v>
      </c>
      <c r="Q95" s="6">
        <f t="shared" si="152"/>
        <v>105657</v>
      </c>
      <c r="R95" s="14">
        <f t="shared" si="153"/>
        <v>-320052.63157894736</v>
      </c>
      <c r="S95" s="15">
        <f t="shared" si="154"/>
        <v>15.945337620578778</v>
      </c>
      <c r="T95" s="23">
        <f t="shared" ref="T95" si="210">_xlfn.IFS(OR(R95=10,R95&lt;10),3,AND(10&lt;R95,OR(R95&lt;20,R95=20)),2,AND(20&lt;R95,OR(R95=30,R95&lt;30)),1,R95&gt;30,0)</f>
        <v>3</v>
      </c>
      <c r="U95" s="28">
        <f t="shared" si="156"/>
        <v>-3.0702108750100994E-3</v>
      </c>
      <c r="V95" s="28">
        <f t="shared" si="157"/>
        <v>0.63141310495273495</v>
      </c>
      <c r="W95" s="28">
        <f t="shared" si="158"/>
        <v>0.37165710592227519</v>
      </c>
      <c r="X95" s="29" t="str" cm="1">
        <f t="array" ref="X95">_xlfn.IFS(R95&lt;=30,"N",AND(R95&gt;30,0.02&lt;=U95&lt;=0.19,0.06&lt;=V95&lt;=0.23),"N",AND(R95&gt;30,V95&gt;=0.5,W95&lt;=0.15),"T3",AND(R95&gt;30,V95&gt;0.23,W95&gt;0.15),"X3",AND(R95&gt;30,V95&gt;=0.23,W95&lt;=0.15),"T2",OR(AND(R95&gt;30,U95&lt;=0.19,V95&lt;0.06),AND(R95&gt;30,U95&lt;0.02,0.06&lt;V95&lt;0.23)),"D1",AND(R95&gt;30,U95&gt;0.19,V95&lt;0.23),"X1")</f>
        <v>N</v>
      </c>
      <c r="Y95" s="30" t="str" cm="1">
        <f t="array" ref="Y95">_xlfn.IFS(R95&lt;=30,"3",AND(Q95&gt;30,0.02&lt;=U95&lt;=0.19,0.06&lt;=V95&lt;=0.23),"3",AND(R95&gt;30,V95&gt;=0.5,W95&lt;=0.15),"0",AND(R95&gt;30,V95&gt;0.23,W95&gt;0.15),"0",AND(R95&gt;30,V95&gt;=0.23,W95&lt;=0.15),"1",OR(AND(R95&gt;30,U95&lt;=0.19,V95&lt;0.06),AND(R95&gt;30,U95&lt;0.02,0.06&lt;V95&lt;0.23)),"2",AND(R95&gt;30,U95&gt;0.19,V95&lt;0.23),"2")</f>
        <v>3</v>
      </c>
      <c r="Z95" s="31">
        <f t="shared" si="161"/>
        <v>3</v>
      </c>
    </row>
    <row r="96" spans="1:26" s="32" customFormat="1" ht="51.75" customHeight="1">
      <c r="A96" s="47"/>
      <c r="B96" s="47"/>
      <c r="C96" s="39"/>
      <c r="D96" s="40" t="s">
        <v>24</v>
      </c>
      <c r="E96" s="22">
        <v>38</v>
      </c>
      <c r="F96" s="22">
        <v>215</v>
      </c>
      <c r="G96" s="22">
        <v>38</v>
      </c>
      <c r="H96" s="22">
        <v>622</v>
      </c>
      <c r="I96" s="22">
        <v>9918</v>
      </c>
      <c r="J96" s="22">
        <v>-7900</v>
      </c>
      <c r="K96" s="22">
        <v>0</v>
      </c>
      <c r="L96" s="22">
        <v>-4650</v>
      </c>
      <c r="M96" s="6">
        <f t="shared" si="150"/>
        <v>-11675</v>
      </c>
      <c r="N96" s="11">
        <f t="shared" si="151"/>
        <v>3</v>
      </c>
      <c r="O96" s="22">
        <v>17445</v>
      </c>
      <c r="P96" s="22">
        <v>89834</v>
      </c>
      <c r="Q96" s="6">
        <f t="shared" si="152"/>
        <v>105522</v>
      </c>
      <c r="R96" s="14">
        <f t="shared" si="153"/>
        <v>-323605.26315789472</v>
      </c>
      <c r="S96" s="15">
        <f t="shared" si="154"/>
        <v>15.945337620578778</v>
      </c>
      <c r="T96" s="23">
        <f t="shared" ref="T96" si="211">_xlfn.IFS(OR(R96=2000,R96&lt;2000),3,AND(2000&lt;R96,OR(R96&lt;4000,R96=4000)),2,AND(4000&lt;R96,OR(R96=6000,R96&lt;6000)),1,R96&gt;6000,0)</f>
        <v>3</v>
      </c>
      <c r="U96" s="28">
        <f t="shared" si="156"/>
        <v>-3.0370843989769819E-3</v>
      </c>
      <c r="V96" s="28">
        <f t="shared" si="157"/>
        <v>0.63139386189258317</v>
      </c>
      <c r="W96" s="28">
        <f t="shared" si="158"/>
        <v>0.37164322250639387</v>
      </c>
      <c r="X96" s="29" t="str">
        <f t="shared" ref="X96" si="212">_xlfn.IFS(R96&lt;=6000,"N",AND(R96&gt;6000,0.02&lt;=U96&lt;=0.19,0.06&lt;=V96&lt;=0.23),"N",AND(R96&gt;6000,V96&gt;=0.5,W96&lt;=0.15),"T3",AND(R96&gt;6000,V96&gt;0.23,W96&gt;0.15),"X3",AND(R96&gt;6000,V96&gt;=0.23,W96&lt;=0.15),"T2",OR(AND(R96&gt;6000,U96&lt;=0.19,V96&lt;0.06),AND(R96&gt;6000,U96&lt;0.02,0.06&lt;V96&lt;0.23)),"D1",AND(R96&gt;6000,U96&gt;0.19,V96&lt;0.23),"X1")</f>
        <v>N</v>
      </c>
      <c r="Y96" s="30" t="str">
        <f t="shared" ref="Y96" si="213">_xlfn.IFS(R96&lt;=6000,"3",AND(Q96&gt;6000,0.02&lt;=U96&lt;=0.19,0.06&lt;=V96&lt;=0.23),"3",AND(R96&gt;6000,V96&gt;=0.5,W96&lt;=0.15),"0",AND(R96&gt;6000,V96&gt;0.23,W96&gt;0.15),"0",AND(R96&gt;6000,V96&gt;=0.23,W96&lt;=0.15),"1",OR(AND(R96&gt;6000,U96&lt;=0.19,V96&lt;0.06),AND(R96&gt;6000,U96&lt;0.02,0.06&lt;V96&lt;0.23)),"2",AND(R96&gt;6000,U96&gt;0.19,V96&lt;0.23),"2")</f>
        <v>3</v>
      </c>
      <c r="Z96" s="31">
        <f t="shared" si="161"/>
        <v>3</v>
      </c>
    </row>
    <row r="97" spans="1:26" s="32" customFormat="1" ht="51.75" customHeight="1">
      <c r="A97" s="47"/>
      <c r="B97" s="47"/>
      <c r="C97" s="39"/>
      <c r="D97" s="40"/>
      <c r="E97" s="22">
        <v>38</v>
      </c>
      <c r="F97" s="22">
        <v>215</v>
      </c>
      <c r="G97" s="22">
        <v>38</v>
      </c>
      <c r="H97" s="22">
        <v>622</v>
      </c>
      <c r="I97" s="22">
        <v>9918</v>
      </c>
      <c r="J97" s="22">
        <v>-7985</v>
      </c>
      <c r="K97" s="22">
        <v>0</v>
      </c>
      <c r="L97" s="22">
        <v>-4700</v>
      </c>
      <c r="M97" s="6">
        <f t="shared" si="150"/>
        <v>-11810</v>
      </c>
      <c r="N97" s="11">
        <f t="shared" si="151"/>
        <v>3</v>
      </c>
      <c r="O97" s="22">
        <v>17445</v>
      </c>
      <c r="P97" s="22">
        <v>89834</v>
      </c>
      <c r="Q97" s="6">
        <f t="shared" si="152"/>
        <v>105387</v>
      </c>
      <c r="R97" s="14">
        <f t="shared" si="153"/>
        <v>-327157.89473684208</v>
      </c>
      <c r="S97" s="15">
        <f t="shared" si="154"/>
        <v>15.945337620578778</v>
      </c>
      <c r="T97" s="23">
        <f t="shared" ref="T97" si="214">_xlfn.IFS(OR(R97=10,R97&lt;10),3,AND(10&lt;R97,OR(R97&lt;20,R97=20)),2,AND(20&lt;R97,OR(R97=30,R97&lt;30)),1,R97&gt;30,0)</f>
        <v>3</v>
      </c>
      <c r="U97" s="28">
        <f t="shared" si="156"/>
        <v>-3.0046651379773861E-3</v>
      </c>
      <c r="V97" s="28">
        <f t="shared" si="157"/>
        <v>0.63137502965130066</v>
      </c>
      <c r="W97" s="28">
        <f t="shared" si="158"/>
        <v>0.37162963548667666</v>
      </c>
      <c r="X97" s="29" t="str" cm="1">
        <f t="array" ref="X97">_xlfn.IFS(R97&lt;=30,"N",AND(R97&gt;30,0.02&lt;=U97&lt;=0.19,0.06&lt;=V97&lt;=0.23),"N",AND(R97&gt;30,V97&gt;=0.5,W97&lt;=0.15),"T3",AND(R97&gt;30,V97&gt;0.23,W97&gt;0.15),"X3",AND(R97&gt;30,V97&gt;=0.23,W97&lt;=0.15),"T2",OR(AND(R97&gt;30,U97&lt;=0.19,V97&lt;0.06),AND(R97&gt;30,U97&lt;0.02,0.06&lt;V97&lt;0.23)),"D1",AND(R97&gt;30,U97&gt;0.19,V97&lt;0.23),"X1")</f>
        <v>N</v>
      </c>
      <c r="Y97" s="30" t="str" cm="1">
        <f t="array" ref="Y97">_xlfn.IFS(R97&lt;=30,"3",AND(Q97&gt;30,0.02&lt;=U97&lt;=0.19,0.06&lt;=V97&lt;=0.23),"3",AND(R97&gt;30,V97&gt;=0.5,W97&lt;=0.15),"0",AND(R97&gt;30,V97&gt;0.23,W97&gt;0.15),"0",AND(R97&gt;30,V97&gt;=0.23,W97&lt;=0.15),"1",OR(AND(R97&gt;30,U97&lt;=0.19,V97&lt;0.06),AND(R97&gt;30,U97&lt;0.02,0.06&lt;V97&lt;0.23)),"2",AND(R97&gt;30,U97&gt;0.19,V97&lt;0.23),"2")</f>
        <v>3</v>
      </c>
      <c r="Z97" s="31">
        <f t="shared" si="161"/>
        <v>3</v>
      </c>
    </row>
    <row r="98" spans="1:26" s="32" customFormat="1" ht="51.75" customHeight="1">
      <c r="A98" s="47"/>
      <c r="B98" s="47"/>
      <c r="C98" s="39"/>
      <c r="D98" s="40" t="s">
        <v>24</v>
      </c>
      <c r="E98" s="22">
        <v>38</v>
      </c>
      <c r="F98" s="22">
        <v>215</v>
      </c>
      <c r="G98" s="22">
        <v>38</v>
      </c>
      <c r="H98" s="22">
        <v>622</v>
      </c>
      <c r="I98" s="22">
        <v>9918</v>
      </c>
      <c r="J98" s="22">
        <v>-8070</v>
      </c>
      <c r="K98" s="22">
        <v>0</v>
      </c>
      <c r="L98" s="22">
        <v>-4750</v>
      </c>
      <c r="M98" s="6">
        <f t="shared" si="150"/>
        <v>-11945</v>
      </c>
      <c r="N98" s="11">
        <f t="shared" si="151"/>
        <v>3</v>
      </c>
      <c r="O98" s="22">
        <v>17445</v>
      </c>
      <c r="P98" s="22">
        <v>89834</v>
      </c>
      <c r="Q98" s="6">
        <f t="shared" si="152"/>
        <v>105252</v>
      </c>
      <c r="R98" s="14">
        <f t="shared" si="153"/>
        <v>-330710.5263157895</v>
      </c>
      <c r="S98" s="15">
        <f t="shared" si="154"/>
        <v>15.945337620578778</v>
      </c>
      <c r="T98" s="23">
        <f t="shared" ref="T98" si="215">_xlfn.IFS(OR(R98=2000,R98&lt;2000),3,AND(2000&lt;R98,OR(R98&lt;4000,R98=4000)),2,AND(4000&lt;R98,OR(R98=6000,R98&lt;6000)),1,R98&gt;6000,0)</f>
        <v>3</v>
      </c>
      <c r="U98" s="28">
        <f t="shared" si="156"/>
        <v>-2.9729306837740573E-3</v>
      </c>
      <c r="V98" s="28">
        <f t="shared" si="157"/>
        <v>0.63135659521201692</v>
      </c>
      <c r="W98" s="28">
        <f t="shared" si="158"/>
        <v>0.37161633547175715</v>
      </c>
      <c r="X98" s="29" t="str">
        <f t="shared" ref="X98" si="216">_xlfn.IFS(R98&lt;=6000,"N",AND(R98&gt;6000,0.02&lt;=U98&lt;=0.19,0.06&lt;=V98&lt;=0.23),"N",AND(R98&gt;6000,V98&gt;=0.5,W98&lt;=0.15),"T3",AND(R98&gt;6000,V98&gt;0.23,W98&gt;0.15),"X3",AND(R98&gt;6000,V98&gt;=0.23,W98&lt;=0.15),"T2",OR(AND(R98&gt;6000,U98&lt;=0.19,V98&lt;0.06),AND(R98&gt;6000,U98&lt;0.02,0.06&lt;V98&lt;0.23)),"D1",AND(R98&gt;6000,U98&gt;0.19,V98&lt;0.23),"X1")</f>
        <v>N</v>
      </c>
      <c r="Y98" s="30" t="str">
        <f t="shared" ref="Y98" si="217">_xlfn.IFS(R98&lt;=6000,"3",AND(Q98&gt;6000,0.02&lt;=U98&lt;=0.19,0.06&lt;=V98&lt;=0.23),"3",AND(R98&gt;6000,V98&gt;=0.5,W98&lt;=0.15),"0",AND(R98&gt;6000,V98&gt;0.23,W98&gt;0.15),"0",AND(R98&gt;6000,V98&gt;=0.23,W98&lt;=0.15),"1",OR(AND(R98&gt;6000,U98&lt;=0.19,V98&lt;0.06),AND(R98&gt;6000,U98&lt;0.02,0.06&lt;V98&lt;0.23)),"2",AND(R98&gt;6000,U98&gt;0.19,V98&lt;0.23),"2")</f>
        <v>3</v>
      </c>
      <c r="Z98" s="31">
        <f t="shared" si="161"/>
        <v>3</v>
      </c>
    </row>
    <row r="99" spans="1:26" s="32" customFormat="1" ht="51.75" customHeight="1">
      <c r="A99" s="47"/>
      <c r="B99" s="47"/>
      <c r="C99" s="39"/>
      <c r="D99" s="40"/>
      <c r="E99" s="22">
        <v>38</v>
      </c>
      <c r="F99" s="22">
        <v>215</v>
      </c>
      <c r="G99" s="22">
        <v>38</v>
      </c>
      <c r="H99" s="22">
        <v>622</v>
      </c>
      <c r="I99" s="22">
        <v>9918</v>
      </c>
      <c r="J99" s="22">
        <v>-8155</v>
      </c>
      <c r="K99" s="22">
        <v>0</v>
      </c>
      <c r="L99" s="22">
        <v>-4800</v>
      </c>
      <c r="M99" s="6">
        <f t="shared" si="150"/>
        <v>-12080</v>
      </c>
      <c r="N99" s="11">
        <f t="shared" si="151"/>
        <v>3</v>
      </c>
      <c r="O99" s="22">
        <v>17445</v>
      </c>
      <c r="P99" s="22">
        <v>89834</v>
      </c>
      <c r="Q99" s="6">
        <f t="shared" si="152"/>
        <v>105117</v>
      </c>
      <c r="R99" s="14">
        <f t="shared" si="153"/>
        <v>-334263.1578947368</v>
      </c>
      <c r="S99" s="15">
        <f t="shared" si="154"/>
        <v>15.945337620578778</v>
      </c>
      <c r="T99" s="23">
        <f t="shared" ref="T99" si="218">_xlfn.IFS(OR(R99=10,R99&lt;10),3,AND(10&lt;R99,OR(R99&lt;20,R99=20)),2,AND(20&lt;R99,OR(R99=30,R99&lt;30)),1,R99&gt;30,0)</f>
        <v>3</v>
      </c>
      <c r="U99" s="28">
        <f t="shared" si="156"/>
        <v>-2.941859564914454E-3</v>
      </c>
      <c r="V99" s="28">
        <f t="shared" si="157"/>
        <v>0.6313385461020361</v>
      </c>
      <c r="W99" s="28">
        <f t="shared" si="158"/>
        <v>0.37160331346287839</v>
      </c>
      <c r="X99" s="29" t="str" cm="1">
        <f t="array" ref="X99">_xlfn.IFS(R99&lt;=30,"N",AND(R99&gt;30,0.02&lt;=U99&lt;=0.19,0.06&lt;=V99&lt;=0.23),"N",AND(R99&gt;30,V99&gt;=0.5,W99&lt;=0.15),"T3",AND(R99&gt;30,V99&gt;0.23,W99&gt;0.15),"X3",AND(R99&gt;30,V99&gt;=0.23,W99&lt;=0.15),"T2",OR(AND(R99&gt;30,U99&lt;=0.19,V99&lt;0.06),AND(R99&gt;30,U99&lt;0.02,0.06&lt;V99&lt;0.23)),"D1",AND(R99&gt;30,U99&gt;0.19,V99&lt;0.23),"X1")</f>
        <v>N</v>
      </c>
      <c r="Y99" s="30" t="str" cm="1">
        <f t="array" ref="Y99">_xlfn.IFS(R99&lt;=30,"3",AND(Q99&gt;30,0.02&lt;=U99&lt;=0.19,0.06&lt;=V99&lt;=0.23),"3",AND(R99&gt;30,V99&gt;=0.5,W99&lt;=0.15),"0",AND(R99&gt;30,V99&gt;0.23,W99&gt;0.15),"0",AND(R99&gt;30,V99&gt;=0.23,W99&lt;=0.15),"1",OR(AND(R99&gt;30,U99&lt;=0.19,V99&lt;0.06),AND(R99&gt;30,U99&lt;0.02,0.06&lt;V99&lt;0.23)),"2",AND(R99&gt;30,U99&gt;0.19,V99&lt;0.23),"2")</f>
        <v>3</v>
      </c>
      <c r="Z99" s="31">
        <f t="shared" si="161"/>
        <v>3</v>
      </c>
    </row>
    <row r="100" spans="1:26" s="32" customFormat="1" ht="51.75" customHeight="1">
      <c r="A100" s="47"/>
      <c r="B100" s="47"/>
      <c r="C100" s="39"/>
      <c r="D100" s="40" t="s">
        <v>24</v>
      </c>
      <c r="E100" s="22">
        <v>38</v>
      </c>
      <c r="F100" s="22">
        <v>215</v>
      </c>
      <c r="G100" s="22">
        <v>38</v>
      </c>
      <c r="H100" s="22">
        <v>622</v>
      </c>
      <c r="I100" s="22">
        <v>9918</v>
      </c>
      <c r="J100" s="22">
        <v>-8240</v>
      </c>
      <c r="K100" s="22">
        <v>0</v>
      </c>
      <c r="L100" s="22">
        <v>-4850</v>
      </c>
      <c r="M100" s="6">
        <f t="shared" si="150"/>
        <v>-12215</v>
      </c>
      <c r="N100" s="11">
        <f t="shared" si="151"/>
        <v>3</v>
      </c>
      <c r="O100" s="22">
        <v>17445</v>
      </c>
      <c r="P100" s="22">
        <v>89834</v>
      </c>
      <c r="Q100" s="6">
        <f t="shared" si="152"/>
        <v>104982</v>
      </c>
      <c r="R100" s="14">
        <f t="shared" si="153"/>
        <v>-337815.78947368421</v>
      </c>
      <c r="S100" s="15">
        <f t="shared" si="154"/>
        <v>15.945337620578778</v>
      </c>
      <c r="T100" s="23">
        <f t="shared" ref="T100" si="219">_xlfn.IFS(OR(R100=2000,R100&lt;2000),3,AND(2000&lt;R100,OR(R100&lt;4000,R100=4000)),2,AND(4000&lt;R100,OR(R100=6000,R100&lt;6000)),1,R100&gt;6000,0)</f>
        <v>3</v>
      </c>
      <c r="U100" s="28">
        <f t="shared" si="156"/>
        <v>-2.9114311982837877E-3</v>
      </c>
      <c r="V100" s="28">
        <f t="shared" si="157"/>
        <v>0.63132087036469509</v>
      </c>
      <c r="W100" s="28">
        <f t="shared" si="158"/>
        <v>0.37159056083358871</v>
      </c>
      <c r="X100" s="29" t="str">
        <f t="shared" ref="X100" si="220">_xlfn.IFS(R100&lt;=6000,"N",AND(R100&gt;6000,0.02&lt;=U100&lt;=0.19,0.06&lt;=V100&lt;=0.23),"N",AND(R100&gt;6000,V100&gt;=0.5,W100&lt;=0.15),"T3",AND(R100&gt;6000,V100&gt;0.23,W100&gt;0.15),"X3",AND(R100&gt;6000,V100&gt;=0.23,W100&lt;=0.15),"T2",OR(AND(R100&gt;6000,U100&lt;=0.19,V100&lt;0.06),AND(R100&gt;6000,U100&lt;0.02,0.06&lt;V100&lt;0.23)),"D1",AND(R100&gt;6000,U100&gt;0.19,V100&lt;0.23),"X1")</f>
        <v>N</v>
      </c>
      <c r="Y100" s="30" t="str">
        <f t="shared" ref="Y100" si="221">_xlfn.IFS(R100&lt;=6000,"3",AND(Q100&gt;6000,0.02&lt;=U100&lt;=0.19,0.06&lt;=V100&lt;=0.23),"3",AND(R100&gt;6000,V100&gt;=0.5,W100&lt;=0.15),"0",AND(R100&gt;6000,V100&gt;0.23,W100&gt;0.15),"0",AND(R100&gt;6000,V100&gt;=0.23,W100&lt;=0.15),"1",OR(AND(R100&gt;6000,U100&lt;=0.19,V100&lt;0.06),AND(R100&gt;6000,U100&lt;0.02,0.06&lt;V100&lt;0.23)),"2",AND(R100&gt;6000,U100&gt;0.19,V100&lt;0.23),"2")</f>
        <v>3</v>
      </c>
      <c r="Z100" s="31">
        <f t="shared" si="161"/>
        <v>3</v>
      </c>
    </row>
    <row r="101" spans="1:26" s="32" customFormat="1" ht="51.75" customHeight="1">
      <c r="A101" s="47"/>
      <c r="B101" s="47"/>
      <c r="C101" s="39"/>
      <c r="D101" s="40"/>
      <c r="E101" s="22">
        <v>38</v>
      </c>
      <c r="F101" s="22">
        <v>215</v>
      </c>
      <c r="G101" s="22">
        <v>38</v>
      </c>
      <c r="H101" s="22">
        <v>622</v>
      </c>
      <c r="I101" s="22">
        <v>9918</v>
      </c>
      <c r="J101" s="22">
        <v>-8325</v>
      </c>
      <c r="K101" s="22">
        <v>0</v>
      </c>
      <c r="L101" s="22">
        <v>-4900</v>
      </c>
      <c r="M101" s="6">
        <f t="shared" si="150"/>
        <v>-12350</v>
      </c>
      <c r="N101" s="11">
        <f t="shared" si="151"/>
        <v>3</v>
      </c>
      <c r="O101" s="22">
        <v>17445</v>
      </c>
      <c r="P101" s="22">
        <v>89834</v>
      </c>
      <c r="Q101" s="6">
        <f t="shared" si="152"/>
        <v>104847</v>
      </c>
      <c r="R101" s="14">
        <f t="shared" si="153"/>
        <v>-341368.42105263157</v>
      </c>
      <c r="S101" s="15">
        <f t="shared" si="154"/>
        <v>15.945337620578778</v>
      </c>
      <c r="T101" s="23">
        <f t="shared" ref="T101" si="222">_xlfn.IFS(OR(R101=10,R101&lt;10),3,AND(10&lt;R101,OR(R101&lt;20,R101=20)),2,AND(20&lt;R101,OR(R101=30,R101&lt;30)),1,R101&gt;30,0)</f>
        <v>3</v>
      </c>
      <c r="U101" s="28">
        <f t="shared" si="156"/>
        <v>-2.881625843633882E-3</v>
      </c>
      <c r="V101" s="28">
        <f t="shared" si="157"/>
        <v>0.63130355653294912</v>
      </c>
      <c r="W101" s="28">
        <f t="shared" si="158"/>
        <v>0.37157806931068477</v>
      </c>
      <c r="X101" s="29" t="str" cm="1">
        <f t="array" ref="X101">_xlfn.IFS(R101&lt;=30,"N",AND(R101&gt;30,0.02&lt;=U101&lt;=0.19,0.06&lt;=V101&lt;=0.23),"N",AND(R101&gt;30,V101&gt;=0.5,W101&lt;=0.15),"T3",AND(R101&gt;30,V101&gt;0.23,W101&gt;0.15),"X3",AND(R101&gt;30,V101&gt;=0.23,W101&lt;=0.15),"T2",OR(AND(R101&gt;30,U101&lt;=0.19,V101&lt;0.06),AND(R101&gt;30,U101&lt;0.02,0.06&lt;V101&lt;0.23)),"D1",AND(R101&gt;30,U101&gt;0.19,V101&lt;0.23),"X1")</f>
        <v>N</v>
      </c>
      <c r="Y101" s="30" t="str" cm="1">
        <f t="array" ref="Y101">_xlfn.IFS(R101&lt;=30,"3",AND(Q101&gt;30,0.02&lt;=U101&lt;=0.19,0.06&lt;=V101&lt;=0.23),"3",AND(R101&gt;30,V101&gt;=0.5,W101&lt;=0.15),"0",AND(R101&gt;30,V101&gt;0.23,W101&gt;0.15),"0",AND(R101&gt;30,V101&gt;=0.23,W101&lt;=0.15),"1",OR(AND(R101&gt;30,U101&lt;=0.19,V101&lt;0.06),AND(R101&gt;30,U101&lt;0.02,0.06&lt;V101&lt;0.23)),"2",AND(R101&gt;30,U101&gt;0.19,V101&lt;0.23),"2")</f>
        <v>3</v>
      </c>
      <c r="Z101" s="31">
        <f t="shared" si="161"/>
        <v>3</v>
      </c>
    </row>
    <row r="102" spans="1:26" s="32" customFormat="1" ht="51.75" customHeight="1">
      <c r="A102" s="47"/>
      <c r="B102" s="47"/>
      <c r="C102" s="39"/>
      <c r="D102" s="40" t="s">
        <v>24</v>
      </c>
      <c r="E102" s="22">
        <v>38</v>
      </c>
      <c r="F102" s="22">
        <v>215</v>
      </c>
      <c r="G102" s="22">
        <v>38</v>
      </c>
      <c r="H102" s="22">
        <v>622</v>
      </c>
      <c r="I102" s="22">
        <v>9918</v>
      </c>
      <c r="J102" s="22">
        <v>-8410</v>
      </c>
      <c r="K102" s="22">
        <v>0</v>
      </c>
      <c r="L102" s="22">
        <v>-4950</v>
      </c>
      <c r="M102" s="6">
        <f t="shared" si="150"/>
        <v>-12485</v>
      </c>
      <c r="N102" s="11">
        <f t="shared" si="151"/>
        <v>3</v>
      </c>
      <c r="O102" s="22">
        <v>17445</v>
      </c>
      <c r="P102" s="22">
        <v>89834</v>
      </c>
      <c r="Q102" s="6">
        <f t="shared" si="152"/>
        <v>104712</v>
      </c>
      <c r="R102" s="14">
        <f t="shared" si="153"/>
        <v>-344921.05263157893</v>
      </c>
      <c r="S102" s="15">
        <f t="shared" si="154"/>
        <v>15.945337620578778</v>
      </c>
      <c r="T102" s="23">
        <f t="shared" ref="T102" si="223">_xlfn.IFS(OR(R102=2000,R102&lt;2000),3,AND(2000&lt;R102,OR(R102&lt;4000,R102=4000)),2,AND(4000&lt;R102,OR(R102=6000,R102&lt;6000)),1,R102&gt;6000,0)</f>
        <v>3</v>
      </c>
      <c r="U102" s="28">
        <f t="shared" si="156"/>
        <v>-2.8524245608767453E-3</v>
      </c>
      <c r="V102" s="28">
        <f t="shared" si="157"/>
        <v>0.63128659360456385</v>
      </c>
      <c r="W102" s="28">
        <f t="shared" si="158"/>
        <v>0.37156583095631285</v>
      </c>
      <c r="X102" s="29" t="str">
        <f t="shared" ref="X102" si="224">_xlfn.IFS(R102&lt;=6000,"N",AND(R102&gt;6000,0.02&lt;=U102&lt;=0.19,0.06&lt;=V102&lt;=0.23),"N",AND(R102&gt;6000,V102&gt;=0.5,W102&lt;=0.15),"T3",AND(R102&gt;6000,V102&gt;0.23,W102&gt;0.15),"X3",AND(R102&gt;6000,V102&gt;=0.23,W102&lt;=0.15),"T2",OR(AND(R102&gt;6000,U102&lt;=0.19,V102&lt;0.06),AND(R102&gt;6000,U102&lt;0.02,0.06&lt;V102&lt;0.23)),"D1",AND(R102&gt;6000,U102&gt;0.19,V102&lt;0.23),"X1")</f>
        <v>N</v>
      </c>
      <c r="Y102" s="30" t="str">
        <f t="shared" ref="Y102" si="225">_xlfn.IFS(R102&lt;=6000,"3",AND(Q102&gt;6000,0.02&lt;=U102&lt;=0.19,0.06&lt;=V102&lt;=0.23),"3",AND(R102&gt;6000,V102&gt;=0.5,W102&lt;=0.15),"0",AND(R102&gt;6000,V102&gt;0.23,W102&gt;0.15),"0",AND(R102&gt;6000,V102&gt;=0.23,W102&lt;=0.15),"1",OR(AND(R102&gt;6000,U102&lt;=0.19,V102&lt;0.06),AND(R102&gt;6000,U102&lt;0.02,0.06&lt;V102&lt;0.23)),"2",AND(R102&gt;6000,U102&gt;0.19,V102&lt;0.23),"2")</f>
        <v>3</v>
      </c>
      <c r="Z102" s="31">
        <f t="shared" si="161"/>
        <v>3</v>
      </c>
    </row>
    <row r="103" spans="1:26" s="32" customFormat="1" ht="51.75" customHeight="1">
      <c r="A103" s="47"/>
      <c r="B103" s="47"/>
      <c r="C103" s="39"/>
      <c r="D103" s="40"/>
      <c r="E103" s="22">
        <v>38</v>
      </c>
      <c r="F103" s="22">
        <v>215</v>
      </c>
      <c r="G103" s="22">
        <v>38</v>
      </c>
      <c r="H103" s="22">
        <v>622</v>
      </c>
      <c r="I103" s="22">
        <v>9918</v>
      </c>
      <c r="J103" s="22">
        <v>-8495</v>
      </c>
      <c r="K103" s="22">
        <v>0</v>
      </c>
      <c r="L103" s="22">
        <v>-5000</v>
      </c>
      <c r="M103" s="6">
        <f t="shared" si="150"/>
        <v>-12620</v>
      </c>
      <c r="N103" s="11">
        <f t="shared" si="151"/>
        <v>3</v>
      </c>
      <c r="O103" s="22">
        <v>17445</v>
      </c>
      <c r="P103" s="22">
        <v>89834</v>
      </c>
      <c r="Q103" s="6">
        <f t="shared" si="152"/>
        <v>104577</v>
      </c>
      <c r="R103" s="14">
        <f t="shared" si="153"/>
        <v>-348473.68421052629</v>
      </c>
      <c r="S103" s="15">
        <f t="shared" si="154"/>
        <v>15.945337620578778</v>
      </c>
      <c r="T103" s="23">
        <f t="shared" ref="T103" si="226">_xlfn.IFS(OR(R103=10,R103&lt;10),3,AND(10&lt;R103,OR(R103&lt;20,R103=20)),2,AND(20&lt;R103,OR(R103=30,R103&lt;30)),1,R103&gt;30,0)</f>
        <v>3</v>
      </c>
      <c r="U103" s="28">
        <f t="shared" si="156"/>
        <v>-2.8238091699487257E-3</v>
      </c>
      <c r="V103" s="28">
        <f t="shared" si="157"/>
        <v>0.63126997101880067</v>
      </c>
      <c r="W103" s="28">
        <f t="shared" si="158"/>
        <v>0.37155383815114812</v>
      </c>
      <c r="X103" s="29" t="str" cm="1">
        <f t="array" ref="X103">_xlfn.IFS(R103&lt;=30,"N",AND(R103&gt;30,0.02&lt;=U103&lt;=0.19,0.06&lt;=V103&lt;=0.23),"N",AND(R103&gt;30,V103&gt;=0.5,W103&lt;=0.15),"T3",AND(R103&gt;30,V103&gt;0.23,W103&gt;0.15),"X3",AND(R103&gt;30,V103&gt;=0.23,W103&lt;=0.15),"T2",OR(AND(R103&gt;30,U103&lt;=0.19,V103&lt;0.06),AND(R103&gt;30,U103&lt;0.02,0.06&lt;V103&lt;0.23)),"D1",AND(R103&gt;30,U103&gt;0.19,V103&lt;0.23),"X1")</f>
        <v>N</v>
      </c>
      <c r="Y103" s="30" t="str" cm="1">
        <f t="array" ref="Y103">_xlfn.IFS(R103&lt;=30,"3",AND(Q103&gt;30,0.02&lt;=U103&lt;=0.19,0.06&lt;=V103&lt;=0.23),"3",AND(R103&gt;30,V103&gt;=0.5,W103&lt;=0.15),"0",AND(R103&gt;30,V103&gt;0.23,W103&gt;0.15),"0",AND(R103&gt;30,V103&gt;=0.23,W103&lt;=0.15),"1",OR(AND(R103&gt;30,U103&lt;=0.19,V103&lt;0.06),AND(R103&gt;30,U103&lt;0.02,0.06&lt;V103&lt;0.23)),"2",AND(R103&gt;30,U103&gt;0.19,V103&lt;0.23),"2")</f>
        <v>3</v>
      </c>
      <c r="Z103" s="31">
        <f t="shared" si="161"/>
        <v>3</v>
      </c>
    </row>
    <row r="104" spans="1:26" s="32" customFormat="1" ht="51.75" customHeight="1">
      <c r="A104" s="47"/>
      <c r="B104" s="47"/>
      <c r="C104" s="39"/>
      <c r="D104" s="40" t="s">
        <v>24</v>
      </c>
      <c r="E104" s="22">
        <v>38</v>
      </c>
      <c r="F104" s="22">
        <v>215</v>
      </c>
      <c r="G104" s="22">
        <v>38</v>
      </c>
      <c r="H104" s="22">
        <v>622</v>
      </c>
      <c r="I104" s="22">
        <v>9918</v>
      </c>
      <c r="J104" s="22">
        <v>-8580</v>
      </c>
      <c r="K104" s="22">
        <v>0</v>
      </c>
      <c r="L104" s="22">
        <v>-5050</v>
      </c>
      <c r="M104" s="6">
        <f t="shared" si="150"/>
        <v>-12755</v>
      </c>
      <c r="N104" s="11">
        <f t="shared" si="151"/>
        <v>3</v>
      </c>
      <c r="O104" s="22">
        <v>17445</v>
      </c>
      <c r="P104" s="22">
        <v>89834</v>
      </c>
      <c r="Q104" s="6">
        <f t="shared" si="152"/>
        <v>104442</v>
      </c>
      <c r="R104" s="14">
        <f t="shared" si="153"/>
        <v>-352026.31578947371</v>
      </c>
      <c r="S104" s="15">
        <f t="shared" si="154"/>
        <v>15.945337620578778</v>
      </c>
      <c r="T104" s="23">
        <f t="shared" ref="T104" si="227">_xlfn.IFS(OR(R104=2000,R104&lt;2000),3,AND(2000&lt;R104,OR(R104&lt;4000,R104=4000)),2,AND(4000&lt;R104,OR(R104=6000,R104&lt;6000)),1,R104&gt;6000,0)</f>
        <v>3</v>
      </c>
      <c r="U104" s="28">
        <f t="shared" si="156"/>
        <v>-2.7957622130665096E-3</v>
      </c>
      <c r="V104" s="28">
        <f t="shared" si="157"/>
        <v>0.63125367863449089</v>
      </c>
      <c r="W104" s="28">
        <f t="shared" si="158"/>
        <v>0.37154208357857565</v>
      </c>
      <c r="X104" s="29" t="str">
        <f t="shared" ref="X104" si="228">_xlfn.IFS(R104&lt;=6000,"N",AND(R104&gt;6000,0.02&lt;=U104&lt;=0.19,0.06&lt;=V104&lt;=0.23),"N",AND(R104&gt;6000,V104&gt;=0.5,W104&lt;=0.15),"T3",AND(R104&gt;6000,V104&gt;0.23,W104&gt;0.15),"X3",AND(R104&gt;6000,V104&gt;=0.23,W104&lt;=0.15),"T2",OR(AND(R104&gt;6000,U104&lt;=0.19,V104&lt;0.06),AND(R104&gt;6000,U104&lt;0.02,0.06&lt;V104&lt;0.23)),"D1",AND(R104&gt;6000,U104&gt;0.19,V104&lt;0.23),"X1")</f>
        <v>N</v>
      </c>
      <c r="Y104" s="30" t="str">
        <f t="shared" ref="Y104" si="229">_xlfn.IFS(R104&lt;=6000,"3",AND(Q104&gt;6000,0.02&lt;=U104&lt;=0.19,0.06&lt;=V104&lt;=0.23),"3",AND(R104&gt;6000,V104&gt;=0.5,W104&lt;=0.15),"0",AND(R104&gt;6000,V104&gt;0.23,W104&gt;0.15),"0",AND(R104&gt;6000,V104&gt;=0.23,W104&lt;=0.15),"1",OR(AND(R104&gt;6000,U104&lt;=0.19,V104&lt;0.06),AND(R104&gt;6000,U104&lt;0.02,0.06&lt;V104&lt;0.23)),"2",AND(R104&gt;6000,U104&gt;0.19,V104&lt;0.23),"2")</f>
        <v>3</v>
      </c>
      <c r="Z104" s="31">
        <f t="shared" si="161"/>
        <v>3</v>
      </c>
    </row>
    <row r="105" spans="1:26" s="32" customFormat="1" ht="51.75" customHeight="1">
      <c r="A105" s="47"/>
      <c r="B105" s="47"/>
      <c r="C105" s="39"/>
      <c r="D105" s="40"/>
      <c r="E105" s="22">
        <v>38</v>
      </c>
      <c r="F105" s="22">
        <v>215</v>
      </c>
      <c r="G105" s="22">
        <v>38</v>
      </c>
      <c r="H105" s="22">
        <v>622</v>
      </c>
      <c r="I105" s="22">
        <v>9918</v>
      </c>
      <c r="J105" s="22">
        <v>-8665</v>
      </c>
      <c r="K105" s="22">
        <v>0</v>
      </c>
      <c r="L105" s="22">
        <v>-5100</v>
      </c>
      <c r="M105" s="6">
        <f t="shared" si="150"/>
        <v>-12890</v>
      </c>
      <c r="N105" s="11">
        <f t="shared" si="151"/>
        <v>3</v>
      </c>
      <c r="O105" s="22">
        <v>17445</v>
      </c>
      <c r="P105" s="22">
        <v>89834</v>
      </c>
      <c r="Q105" s="6">
        <f t="shared" si="152"/>
        <v>104307</v>
      </c>
      <c r="R105" s="14">
        <f t="shared" si="153"/>
        <v>-355578.94736842107</v>
      </c>
      <c r="S105" s="15">
        <f t="shared" si="154"/>
        <v>15.945337620578778</v>
      </c>
      <c r="T105" s="23">
        <f t="shared" ref="T105" si="230">_xlfn.IFS(OR(R105=10,R105&lt;10),3,AND(10&lt;R105,OR(R105&lt;20,R105=20)),2,AND(20&lt;R105,OR(R105=30,R105&lt;30)),1,R105&gt;30,0)</f>
        <v>3</v>
      </c>
      <c r="U105" s="28">
        <f t="shared" si="156"/>
        <v>-2.7682669192103156E-3</v>
      </c>
      <c r="V105" s="28">
        <f t="shared" si="157"/>
        <v>0.63123770670940482</v>
      </c>
      <c r="W105" s="28">
        <f t="shared" si="158"/>
        <v>0.37153056020980552</v>
      </c>
      <c r="X105" s="29" t="str" cm="1">
        <f t="array" ref="X105">_xlfn.IFS(R105&lt;=30,"N",AND(R105&gt;30,0.02&lt;=U105&lt;=0.19,0.06&lt;=V105&lt;=0.23),"N",AND(R105&gt;30,V105&gt;=0.5,W105&lt;=0.15),"T3",AND(R105&gt;30,V105&gt;0.23,W105&gt;0.15),"X3",AND(R105&gt;30,V105&gt;=0.23,W105&lt;=0.15),"T2",OR(AND(R105&gt;30,U105&lt;=0.19,V105&lt;0.06),AND(R105&gt;30,U105&lt;0.02,0.06&lt;V105&lt;0.23)),"D1",AND(R105&gt;30,U105&gt;0.19,V105&lt;0.23),"X1")</f>
        <v>N</v>
      </c>
      <c r="Y105" s="30" t="str" cm="1">
        <f t="array" ref="Y105">_xlfn.IFS(R105&lt;=30,"3",AND(Q105&gt;30,0.02&lt;=U105&lt;=0.19,0.06&lt;=V105&lt;=0.23),"3",AND(R105&gt;30,V105&gt;=0.5,W105&lt;=0.15),"0",AND(R105&gt;30,V105&gt;0.23,W105&gt;0.15),"0",AND(R105&gt;30,V105&gt;=0.23,W105&lt;=0.15),"1",OR(AND(R105&gt;30,U105&lt;=0.19,V105&lt;0.06),AND(R105&gt;30,U105&lt;0.02,0.06&lt;V105&lt;0.23)),"2",AND(R105&gt;30,U105&gt;0.19,V105&lt;0.23),"2")</f>
        <v>3</v>
      </c>
      <c r="Z105" s="31">
        <f t="shared" si="161"/>
        <v>3</v>
      </c>
    </row>
    <row r="106" spans="1:26" s="32" customFormat="1" ht="51.75" customHeight="1">
      <c r="A106" s="47"/>
      <c r="B106" s="47"/>
      <c r="C106" s="39"/>
      <c r="D106" s="40" t="s">
        <v>24</v>
      </c>
      <c r="E106" s="22">
        <v>38</v>
      </c>
      <c r="F106" s="22">
        <v>215</v>
      </c>
      <c r="G106" s="22">
        <v>38</v>
      </c>
      <c r="H106" s="22">
        <v>622</v>
      </c>
      <c r="I106" s="22">
        <v>9918</v>
      </c>
      <c r="J106" s="22">
        <v>-8750</v>
      </c>
      <c r="K106" s="22">
        <v>0</v>
      </c>
      <c r="L106" s="22">
        <v>-5150</v>
      </c>
      <c r="M106" s="6">
        <f t="shared" si="150"/>
        <v>-13025</v>
      </c>
      <c r="N106" s="11">
        <f t="shared" si="151"/>
        <v>3</v>
      </c>
      <c r="O106" s="22">
        <v>17445</v>
      </c>
      <c r="P106" s="22">
        <v>89834</v>
      </c>
      <c r="Q106" s="6">
        <f t="shared" si="152"/>
        <v>104172</v>
      </c>
      <c r="R106" s="14">
        <f t="shared" si="153"/>
        <v>-359131.57894736843</v>
      </c>
      <c r="S106" s="15">
        <f t="shared" si="154"/>
        <v>15.945337620578778</v>
      </c>
      <c r="T106" s="23">
        <f t="shared" ref="T106" si="231">_xlfn.IFS(OR(R106=2000,R106&lt;2000),3,AND(2000&lt;R106,OR(R106&lt;4000,R106=4000)),2,AND(4000&lt;R106,OR(R106=6000,R106&lt;6000)),1,R106&gt;6000,0)</f>
        <v>3</v>
      </c>
      <c r="U106" s="28">
        <f t="shared" si="156"/>
        <v>-2.7413071706824414E-3</v>
      </c>
      <c r="V106" s="28">
        <f t="shared" si="157"/>
        <v>0.63122204588082531</v>
      </c>
      <c r="W106" s="28">
        <f t="shared" si="158"/>
        <v>0.37151926128985718</v>
      </c>
      <c r="X106" s="29" t="str">
        <f t="shared" ref="X106" si="232">_xlfn.IFS(R106&lt;=6000,"N",AND(R106&gt;6000,0.02&lt;=U106&lt;=0.19,0.06&lt;=V106&lt;=0.23),"N",AND(R106&gt;6000,V106&gt;=0.5,W106&lt;=0.15),"T3",AND(R106&gt;6000,V106&gt;0.23,W106&gt;0.15),"X3",AND(R106&gt;6000,V106&gt;=0.23,W106&lt;=0.15),"T2",OR(AND(R106&gt;6000,U106&lt;=0.19,V106&lt;0.06),AND(R106&gt;6000,U106&lt;0.02,0.06&lt;V106&lt;0.23)),"D1",AND(R106&gt;6000,U106&gt;0.19,V106&lt;0.23),"X1")</f>
        <v>N</v>
      </c>
      <c r="Y106" s="30" t="str">
        <f t="shared" ref="Y106" si="233">_xlfn.IFS(R106&lt;=6000,"3",AND(Q106&gt;6000,0.02&lt;=U106&lt;=0.19,0.06&lt;=V106&lt;=0.23),"3",AND(R106&gt;6000,V106&gt;=0.5,W106&lt;=0.15),"0",AND(R106&gt;6000,V106&gt;0.23,W106&gt;0.15),"0",AND(R106&gt;6000,V106&gt;=0.23,W106&lt;=0.15),"1",OR(AND(R106&gt;6000,U106&lt;=0.19,V106&lt;0.06),AND(R106&gt;6000,U106&lt;0.02,0.06&lt;V106&lt;0.23)),"2",AND(R106&gt;6000,U106&gt;0.19,V106&lt;0.23),"2")</f>
        <v>3</v>
      </c>
      <c r="Z106" s="31">
        <f t="shared" si="161"/>
        <v>3</v>
      </c>
    </row>
    <row r="107" spans="1:26" s="32" customFormat="1" ht="51.75" customHeight="1">
      <c r="A107" s="47"/>
      <c r="B107" s="47"/>
      <c r="C107" s="39"/>
      <c r="D107" s="40"/>
      <c r="E107" s="22">
        <v>38</v>
      </c>
      <c r="F107" s="22">
        <v>215</v>
      </c>
      <c r="G107" s="22">
        <v>38</v>
      </c>
      <c r="H107" s="22">
        <v>622</v>
      </c>
      <c r="I107" s="22">
        <v>9918</v>
      </c>
      <c r="J107" s="22">
        <v>-8835</v>
      </c>
      <c r="K107" s="22">
        <v>0</v>
      </c>
      <c r="L107" s="22">
        <v>-5200</v>
      </c>
      <c r="M107" s="6">
        <f t="shared" si="150"/>
        <v>-13160</v>
      </c>
      <c r="N107" s="11">
        <f t="shared" si="151"/>
        <v>3</v>
      </c>
      <c r="O107" s="22">
        <v>17445</v>
      </c>
      <c r="P107" s="22">
        <v>89834</v>
      </c>
      <c r="Q107" s="6">
        <f t="shared" si="152"/>
        <v>104037</v>
      </c>
      <c r="R107" s="14">
        <f t="shared" si="153"/>
        <v>-362684.21052631579</v>
      </c>
      <c r="S107" s="15">
        <f t="shared" si="154"/>
        <v>15.945337620578778</v>
      </c>
      <c r="T107" s="23">
        <f t="shared" ref="T107" si="234">_xlfn.IFS(OR(R107=10,R107&lt;10),3,AND(10&lt;R107,OR(R107&lt;20,R107=20)),2,AND(20&lt;R107,OR(R107=30,R107&lt;30)),1,R107&gt;30,0)</f>
        <v>3</v>
      </c>
      <c r="U107" s="28">
        <f t="shared" si="156"/>
        <v>-2.7148674716010574E-3</v>
      </c>
      <c r="V107" s="28">
        <f t="shared" si="157"/>
        <v>0.63120668714724582</v>
      </c>
      <c r="W107" s="28">
        <f t="shared" si="158"/>
        <v>0.37150818032435523</v>
      </c>
      <c r="X107" s="29" t="str" cm="1">
        <f t="array" ref="X107">_xlfn.IFS(R107&lt;=30,"N",AND(R107&gt;30,0.02&lt;=U107&lt;=0.19,0.06&lt;=V107&lt;=0.23),"N",AND(R107&gt;30,V107&gt;=0.5,W107&lt;=0.15),"T3",AND(R107&gt;30,V107&gt;0.23,W107&gt;0.15),"X3",AND(R107&gt;30,V107&gt;=0.23,W107&lt;=0.15),"T2",OR(AND(R107&gt;30,U107&lt;=0.19,V107&lt;0.06),AND(R107&gt;30,U107&lt;0.02,0.06&lt;V107&lt;0.23)),"D1",AND(R107&gt;30,U107&gt;0.19,V107&lt;0.23),"X1")</f>
        <v>N</v>
      </c>
      <c r="Y107" s="30" t="str" cm="1">
        <f t="array" ref="Y107">_xlfn.IFS(R107&lt;=30,"3",AND(Q107&gt;30,0.02&lt;=U107&lt;=0.19,0.06&lt;=V107&lt;=0.23),"3",AND(R107&gt;30,V107&gt;=0.5,W107&lt;=0.15),"0",AND(R107&gt;30,V107&gt;0.23,W107&gt;0.15),"0",AND(R107&gt;30,V107&gt;=0.23,W107&lt;=0.15),"1",OR(AND(R107&gt;30,U107&lt;=0.19,V107&lt;0.06),AND(R107&gt;30,U107&lt;0.02,0.06&lt;V107&lt;0.23)),"2",AND(R107&gt;30,U107&gt;0.19,V107&lt;0.23),"2")</f>
        <v>3</v>
      </c>
      <c r="Z107" s="31">
        <f t="shared" si="161"/>
        <v>3</v>
      </c>
    </row>
    <row r="108" spans="1:26" s="32" customFormat="1" ht="51.75" customHeight="1">
      <c r="A108" s="47"/>
      <c r="B108" s="47"/>
      <c r="C108" s="39"/>
      <c r="D108" s="40" t="s">
        <v>24</v>
      </c>
      <c r="E108" s="22">
        <v>38</v>
      </c>
      <c r="F108" s="22">
        <v>215</v>
      </c>
      <c r="G108" s="22">
        <v>38</v>
      </c>
      <c r="H108" s="22">
        <v>622</v>
      </c>
      <c r="I108" s="22">
        <v>9918</v>
      </c>
      <c r="J108" s="22">
        <v>-8920</v>
      </c>
      <c r="K108" s="22">
        <v>0</v>
      </c>
      <c r="L108" s="22">
        <v>-5250</v>
      </c>
      <c r="M108" s="6">
        <f t="shared" si="150"/>
        <v>-13295</v>
      </c>
      <c r="N108" s="11">
        <f t="shared" si="151"/>
        <v>3</v>
      </c>
      <c r="O108" s="22">
        <v>17445</v>
      </c>
      <c r="P108" s="22">
        <v>89834</v>
      </c>
      <c r="Q108" s="6">
        <f t="shared" si="152"/>
        <v>103902</v>
      </c>
      <c r="R108" s="14">
        <f t="shared" si="153"/>
        <v>-366236.8421052632</v>
      </c>
      <c r="S108" s="15">
        <f t="shared" si="154"/>
        <v>15.945337620578778</v>
      </c>
      <c r="T108" s="23">
        <f t="shared" ref="T108" si="235">_xlfn.IFS(OR(R108=2000,R108&lt;2000),3,AND(2000&lt;R108,OR(R108&lt;4000,R108=4000)),2,AND(4000&lt;R108,OR(R108=6000,R108&lt;6000)),1,R108&gt;6000,0)</f>
        <v>3</v>
      </c>
      <c r="U108" s="28">
        <f t="shared" si="156"/>
        <v>-2.6889329181998302E-3</v>
      </c>
      <c r="V108" s="28">
        <f t="shared" si="157"/>
        <v>0.63119162185111799</v>
      </c>
      <c r="W108" s="28">
        <f t="shared" si="158"/>
        <v>0.37149731106708178</v>
      </c>
      <c r="X108" s="29" t="str">
        <f t="shared" ref="X108" si="236">_xlfn.IFS(R108&lt;=6000,"N",AND(R108&gt;6000,0.02&lt;=U108&lt;=0.19,0.06&lt;=V108&lt;=0.23),"N",AND(R108&gt;6000,V108&gt;=0.5,W108&lt;=0.15),"T3",AND(R108&gt;6000,V108&gt;0.23,W108&gt;0.15),"X3",AND(R108&gt;6000,V108&gt;=0.23,W108&lt;=0.15),"T2",OR(AND(R108&gt;6000,U108&lt;=0.19,V108&lt;0.06),AND(R108&gt;6000,U108&lt;0.02,0.06&lt;V108&lt;0.23)),"D1",AND(R108&gt;6000,U108&gt;0.19,V108&lt;0.23),"X1")</f>
        <v>N</v>
      </c>
      <c r="Y108" s="30" t="str">
        <f t="shared" ref="Y108" si="237">_xlfn.IFS(R108&lt;=6000,"3",AND(Q108&gt;6000,0.02&lt;=U108&lt;=0.19,0.06&lt;=V108&lt;=0.23),"3",AND(R108&gt;6000,V108&gt;=0.5,W108&lt;=0.15),"0",AND(R108&gt;6000,V108&gt;0.23,W108&gt;0.15),"0",AND(R108&gt;6000,V108&gt;=0.23,W108&lt;=0.15),"1",OR(AND(R108&gt;6000,U108&lt;=0.19,V108&lt;0.06),AND(R108&gt;6000,U108&lt;0.02,0.06&lt;V108&lt;0.23)),"2",AND(R108&gt;6000,U108&gt;0.19,V108&lt;0.23),"2")</f>
        <v>3</v>
      </c>
      <c r="Z108" s="31">
        <f t="shared" si="161"/>
        <v>3</v>
      </c>
    </row>
    <row r="109" spans="1:26" s="32" customFormat="1" ht="51.75" customHeight="1">
      <c r="A109" s="47"/>
      <c r="B109" s="47"/>
      <c r="C109" s="39"/>
      <c r="D109" s="40"/>
      <c r="E109" s="22">
        <v>38</v>
      </c>
      <c r="F109" s="22">
        <v>215</v>
      </c>
      <c r="G109" s="22">
        <v>38</v>
      </c>
      <c r="H109" s="22">
        <v>622</v>
      </c>
      <c r="I109" s="22">
        <v>9918</v>
      </c>
      <c r="J109" s="22">
        <v>-9005</v>
      </c>
      <c r="K109" s="22">
        <v>0</v>
      </c>
      <c r="L109" s="22">
        <v>-5300</v>
      </c>
      <c r="M109" s="6">
        <f t="shared" si="150"/>
        <v>-13430</v>
      </c>
      <c r="N109" s="11">
        <f t="shared" si="151"/>
        <v>3</v>
      </c>
      <c r="O109" s="22">
        <v>17445</v>
      </c>
      <c r="P109" s="22">
        <v>89834</v>
      </c>
      <c r="Q109" s="6">
        <f t="shared" si="152"/>
        <v>103767</v>
      </c>
      <c r="R109" s="14">
        <f t="shared" si="153"/>
        <v>-369789.4736842105</v>
      </c>
      <c r="S109" s="15">
        <f t="shared" si="154"/>
        <v>15.945337620578778</v>
      </c>
      <c r="T109" s="23">
        <f t="shared" ref="T109" si="238">_xlfn.IFS(OR(R109=10,R109&lt;10),3,AND(10&lt;R109,OR(R109&lt;20,R109=20)),2,AND(20&lt;R109,OR(R109=30,R109&lt;30)),1,R109&gt;30,0)</f>
        <v>3</v>
      </c>
      <c r="U109" s="28">
        <f t="shared" si="156"/>
        <v>-2.6634891708137661E-3</v>
      </c>
      <c r="V109" s="28">
        <f t="shared" si="157"/>
        <v>0.63117684166257793</v>
      </c>
      <c r="W109" s="28">
        <f t="shared" si="158"/>
        <v>0.37148664750823579</v>
      </c>
      <c r="X109" s="29" t="str" cm="1">
        <f t="array" ref="X109">_xlfn.IFS(R109&lt;=30,"N",AND(R109&gt;30,0.02&lt;=U109&lt;=0.19,0.06&lt;=V109&lt;=0.23),"N",AND(R109&gt;30,V109&gt;=0.5,W109&lt;=0.15),"T3",AND(R109&gt;30,V109&gt;0.23,W109&gt;0.15),"X3",AND(R109&gt;30,V109&gt;=0.23,W109&lt;=0.15),"T2",OR(AND(R109&gt;30,U109&lt;=0.19,V109&lt;0.06),AND(R109&gt;30,U109&lt;0.02,0.06&lt;V109&lt;0.23)),"D1",AND(R109&gt;30,U109&gt;0.19,V109&lt;0.23),"X1")</f>
        <v>N</v>
      </c>
      <c r="Y109" s="30" t="str" cm="1">
        <f t="array" ref="Y109">_xlfn.IFS(R109&lt;=30,"3",AND(Q109&gt;30,0.02&lt;=U109&lt;=0.19,0.06&lt;=V109&lt;=0.23),"3",AND(R109&gt;30,V109&gt;=0.5,W109&lt;=0.15),"0",AND(R109&gt;30,V109&gt;0.23,W109&gt;0.15),"0",AND(R109&gt;30,V109&gt;=0.23,W109&lt;=0.15),"1",OR(AND(R109&gt;30,U109&lt;=0.19,V109&lt;0.06),AND(R109&gt;30,U109&lt;0.02,0.06&lt;V109&lt;0.23)),"2",AND(R109&gt;30,U109&gt;0.19,V109&lt;0.23),"2")</f>
        <v>3</v>
      </c>
      <c r="Z109" s="31">
        <f t="shared" si="161"/>
        <v>3</v>
      </c>
    </row>
    <row r="110" spans="1:26" s="32" customFormat="1" ht="51.75" customHeight="1">
      <c r="A110" s="47"/>
      <c r="B110" s="47"/>
      <c r="C110" s="39"/>
      <c r="D110" s="40" t="s">
        <v>24</v>
      </c>
      <c r="E110" s="22">
        <v>38</v>
      </c>
      <c r="F110" s="22">
        <v>215</v>
      </c>
      <c r="G110" s="22">
        <v>38</v>
      </c>
      <c r="H110" s="22">
        <v>622</v>
      </c>
      <c r="I110" s="22">
        <v>9918</v>
      </c>
      <c r="J110" s="22">
        <v>-9090</v>
      </c>
      <c r="K110" s="22">
        <v>0</v>
      </c>
      <c r="L110" s="22">
        <v>-5350</v>
      </c>
      <c r="M110" s="6">
        <f t="shared" si="150"/>
        <v>-13565</v>
      </c>
      <c r="N110" s="11">
        <f t="shared" si="151"/>
        <v>3</v>
      </c>
      <c r="O110" s="22">
        <v>17445</v>
      </c>
      <c r="P110" s="22">
        <v>89834</v>
      </c>
      <c r="Q110" s="6">
        <f t="shared" si="152"/>
        <v>103632</v>
      </c>
      <c r="R110" s="14">
        <f t="shared" si="153"/>
        <v>-373342.10526315792</v>
      </c>
      <c r="S110" s="15">
        <f t="shared" si="154"/>
        <v>15.945337620578778</v>
      </c>
      <c r="T110" s="23">
        <f t="shared" ref="T110" si="239">_xlfn.IFS(OR(R110=2000,R110&lt;2000),3,AND(2000&lt;R110,OR(R110&lt;4000,R110=4000)),2,AND(4000&lt;R110,OR(R110=6000,R110&lt;6000)),1,R110&gt;6000,0)</f>
        <v>3</v>
      </c>
      <c r="U110" s="28">
        <f t="shared" si="156"/>
        <v>-2.6385224274406332E-3</v>
      </c>
      <c r="V110" s="28">
        <f t="shared" si="157"/>
        <v>0.63116233856408832</v>
      </c>
      <c r="W110" s="28">
        <f t="shared" si="158"/>
        <v>0.37147618386335229</v>
      </c>
      <c r="X110" s="29" t="str">
        <f t="shared" ref="X110" si="240">_xlfn.IFS(R110&lt;=6000,"N",AND(R110&gt;6000,0.02&lt;=U110&lt;=0.19,0.06&lt;=V110&lt;=0.23),"N",AND(R110&gt;6000,V110&gt;=0.5,W110&lt;=0.15),"T3",AND(R110&gt;6000,V110&gt;0.23,W110&gt;0.15),"X3",AND(R110&gt;6000,V110&gt;=0.23,W110&lt;=0.15),"T2",OR(AND(R110&gt;6000,U110&lt;=0.19,V110&lt;0.06),AND(R110&gt;6000,U110&lt;0.02,0.06&lt;V110&lt;0.23)),"D1",AND(R110&gt;6000,U110&gt;0.19,V110&lt;0.23),"X1")</f>
        <v>N</v>
      </c>
      <c r="Y110" s="30" t="str">
        <f t="shared" ref="Y110" si="241">_xlfn.IFS(R110&lt;=6000,"3",AND(Q110&gt;6000,0.02&lt;=U110&lt;=0.19,0.06&lt;=V110&lt;=0.23),"3",AND(R110&gt;6000,V110&gt;=0.5,W110&lt;=0.15),"0",AND(R110&gt;6000,V110&gt;0.23,W110&gt;0.15),"0",AND(R110&gt;6000,V110&gt;=0.23,W110&lt;=0.15),"1",OR(AND(R110&gt;6000,U110&lt;=0.19,V110&lt;0.06),AND(R110&gt;6000,U110&lt;0.02,0.06&lt;V110&lt;0.23)),"2",AND(R110&gt;6000,U110&gt;0.19,V110&lt;0.23),"2")</f>
        <v>3</v>
      </c>
      <c r="Z110" s="31">
        <f t="shared" si="161"/>
        <v>3</v>
      </c>
    </row>
    <row r="111" spans="1:26" s="32" customFormat="1" ht="51.75" customHeight="1">
      <c r="A111" s="47"/>
      <c r="B111" s="47"/>
      <c r="C111" s="39"/>
      <c r="D111" s="40"/>
      <c r="E111" s="22">
        <v>38</v>
      </c>
      <c r="F111" s="22">
        <v>215</v>
      </c>
      <c r="G111" s="22">
        <v>38</v>
      </c>
      <c r="H111" s="22">
        <v>622</v>
      </c>
      <c r="I111" s="22">
        <v>9918</v>
      </c>
      <c r="J111" s="22">
        <v>-9175</v>
      </c>
      <c r="K111" s="22">
        <v>0</v>
      </c>
      <c r="L111" s="22">
        <v>-5400</v>
      </c>
      <c r="M111" s="6">
        <f t="shared" si="150"/>
        <v>-13700</v>
      </c>
      <c r="N111" s="11">
        <f t="shared" si="151"/>
        <v>3</v>
      </c>
      <c r="O111" s="22">
        <v>17445</v>
      </c>
      <c r="P111" s="22">
        <v>89834</v>
      </c>
      <c r="Q111" s="6">
        <f t="shared" si="152"/>
        <v>103497</v>
      </c>
      <c r="R111" s="14">
        <f t="shared" si="153"/>
        <v>-376894.73684210528</v>
      </c>
      <c r="S111" s="15">
        <f t="shared" si="154"/>
        <v>15.945337620578778</v>
      </c>
      <c r="T111" s="23">
        <f t="shared" ref="T111" si="242">_xlfn.IFS(OR(R111=10,R111&lt;10),3,AND(10&lt;R111,OR(R111&lt;20,R111=20)),2,AND(20&lt;R111,OR(R111=30,R111&lt;30)),1,R111&gt;30,0)</f>
        <v>3</v>
      </c>
      <c r="U111" s="28">
        <f t="shared" si="156"/>
        <v>-2.6140193987755382E-3</v>
      </c>
      <c r="V111" s="28">
        <f t="shared" si="157"/>
        <v>0.63114810483593586</v>
      </c>
      <c r="W111" s="28">
        <f t="shared" si="158"/>
        <v>0.37146591456283967</v>
      </c>
      <c r="X111" s="29" t="str" cm="1">
        <f t="array" ref="X111">_xlfn.IFS(R111&lt;=30,"N",AND(R111&gt;30,0.02&lt;=U111&lt;=0.19,0.06&lt;=V111&lt;=0.23),"N",AND(R111&gt;30,V111&gt;=0.5,W111&lt;=0.15),"T3",AND(R111&gt;30,V111&gt;0.23,W111&gt;0.15),"X3",AND(R111&gt;30,V111&gt;=0.23,W111&lt;=0.15),"T2",OR(AND(R111&gt;30,U111&lt;=0.19,V111&lt;0.06),AND(R111&gt;30,U111&lt;0.02,0.06&lt;V111&lt;0.23)),"D1",AND(R111&gt;30,U111&gt;0.19,V111&lt;0.23),"X1")</f>
        <v>N</v>
      </c>
      <c r="Y111" s="30" t="str" cm="1">
        <f t="array" ref="Y111">_xlfn.IFS(R111&lt;=30,"3",AND(Q111&gt;30,0.02&lt;=U111&lt;=0.19,0.06&lt;=V111&lt;=0.23),"3",AND(R111&gt;30,V111&gt;=0.5,W111&lt;=0.15),"0",AND(R111&gt;30,V111&gt;0.23,W111&gt;0.15),"0",AND(R111&gt;30,V111&gt;=0.23,W111&lt;=0.15),"1",OR(AND(R111&gt;30,U111&lt;=0.19,V111&lt;0.06),AND(R111&gt;30,U111&lt;0.02,0.06&lt;V111&lt;0.23)),"2",AND(R111&gt;30,U111&gt;0.19,V111&lt;0.23),"2")</f>
        <v>3</v>
      </c>
      <c r="Z111" s="31">
        <f t="shared" si="161"/>
        <v>3</v>
      </c>
    </row>
    <row r="112" spans="1:26" s="32" customFormat="1" ht="51.75" customHeight="1">
      <c r="A112" s="47"/>
      <c r="B112" s="47"/>
      <c r="C112" s="39"/>
      <c r="D112" s="40" t="s">
        <v>24</v>
      </c>
      <c r="E112" s="22">
        <v>38</v>
      </c>
      <c r="F112" s="22">
        <v>215</v>
      </c>
      <c r="G112" s="22">
        <v>38</v>
      </c>
      <c r="H112" s="22">
        <v>622</v>
      </c>
      <c r="I112" s="22">
        <v>9918</v>
      </c>
      <c r="J112" s="22">
        <v>-9260</v>
      </c>
      <c r="K112" s="22">
        <v>0</v>
      </c>
      <c r="L112" s="22">
        <v>-5450</v>
      </c>
      <c r="M112" s="6">
        <f t="shared" si="150"/>
        <v>-13835</v>
      </c>
      <c r="N112" s="11">
        <f t="shared" si="151"/>
        <v>3</v>
      </c>
      <c r="O112" s="22">
        <v>17445</v>
      </c>
      <c r="P112" s="22">
        <v>89834</v>
      </c>
      <c r="Q112" s="6">
        <f t="shared" si="152"/>
        <v>103362</v>
      </c>
      <c r="R112" s="14">
        <f t="shared" si="153"/>
        <v>-380447.36842105264</v>
      </c>
      <c r="S112" s="15">
        <f t="shared" si="154"/>
        <v>15.945337620578778</v>
      </c>
      <c r="T112" s="23">
        <f t="shared" ref="T112" si="243">_xlfn.IFS(OR(R112=2000,R112&lt;2000),3,AND(2000&lt;R112,OR(R112&lt;4000,R112=4000)),2,AND(4000&lt;R112,OR(R112=6000,R112&lt;6000)),1,R112&gt;6000,0)</f>
        <v>3</v>
      </c>
      <c r="U112" s="28">
        <f t="shared" si="156"/>
        <v>-2.5899672846237732E-3</v>
      </c>
      <c r="V112" s="28">
        <f t="shared" si="157"/>
        <v>0.63113413304252997</v>
      </c>
      <c r="W112" s="28">
        <f t="shared" si="158"/>
        <v>0.37145583424209377</v>
      </c>
      <c r="X112" s="29" t="str">
        <f t="shared" ref="X112" si="244">_xlfn.IFS(R112&lt;=6000,"N",AND(R112&gt;6000,0.02&lt;=U112&lt;=0.19,0.06&lt;=V112&lt;=0.23),"N",AND(R112&gt;6000,V112&gt;=0.5,W112&lt;=0.15),"T3",AND(R112&gt;6000,V112&gt;0.23,W112&gt;0.15),"X3",AND(R112&gt;6000,V112&gt;=0.23,W112&lt;=0.15),"T2",OR(AND(R112&gt;6000,U112&lt;=0.19,V112&lt;0.06),AND(R112&gt;6000,U112&lt;0.02,0.06&lt;V112&lt;0.23)),"D1",AND(R112&gt;6000,U112&gt;0.19,V112&lt;0.23),"X1")</f>
        <v>N</v>
      </c>
      <c r="Y112" s="30" t="str">
        <f t="shared" ref="Y112" si="245">_xlfn.IFS(R112&lt;=6000,"3",AND(Q112&gt;6000,0.02&lt;=U112&lt;=0.19,0.06&lt;=V112&lt;=0.23),"3",AND(R112&gt;6000,V112&gt;=0.5,W112&lt;=0.15),"0",AND(R112&gt;6000,V112&gt;0.23,W112&gt;0.15),"0",AND(R112&gt;6000,V112&gt;=0.23,W112&lt;=0.15),"1",OR(AND(R112&gt;6000,U112&lt;=0.19,V112&lt;0.06),AND(R112&gt;6000,U112&lt;0.02,0.06&lt;V112&lt;0.23)),"2",AND(R112&gt;6000,U112&gt;0.19,V112&lt;0.23),"2")</f>
        <v>3</v>
      </c>
      <c r="Z112" s="31">
        <f t="shared" si="161"/>
        <v>3</v>
      </c>
    </row>
    <row r="113" spans="1:26" s="32" customFormat="1" ht="51.75" customHeight="1">
      <c r="A113" s="47"/>
      <c r="B113" s="47"/>
      <c r="C113" s="39"/>
      <c r="D113" s="40"/>
      <c r="E113" s="22">
        <v>38</v>
      </c>
      <c r="F113" s="22">
        <v>215</v>
      </c>
      <c r="G113" s="22">
        <v>38</v>
      </c>
      <c r="H113" s="22">
        <v>622</v>
      </c>
      <c r="I113" s="22">
        <v>9918</v>
      </c>
      <c r="J113" s="22">
        <v>-9345</v>
      </c>
      <c r="K113" s="22">
        <v>0</v>
      </c>
      <c r="L113" s="22">
        <v>-5500</v>
      </c>
      <c r="M113" s="6">
        <f t="shared" si="150"/>
        <v>-13970</v>
      </c>
      <c r="N113" s="11">
        <f t="shared" si="151"/>
        <v>3</v>
      </c>
      <c r="O113" s="22">
        <v>17445</v>
      </c>
      <c r="P113" s="22">
        <v>89834</v>
      </c>
      <c r="Q113" s="6">
        <f t="shared" si="152"/>
        <v>103227</v>
      </c>
      <c r="R113" s="14">
        <f t="shared" si="153"/>
        <v>-384000</v>
      </c>
      <c r="S113" s="15">
        <f t="shared" si="154"/>
        <v>15.945337620578778</v>
      </c>
      <c r="T113" s="23">
        <f t="shared" ref="T113" si="246">_xlfn.IFS(OR(R113=10,R113&lt;10),3,AND(10&lt;R113,OR(R113&lt;20,R113=20)),2,AND(20&lt;R113,OR(R113=30,R113&lt;30)),1,R113&gt;30,0)</f>
        <v>3</v>
      </c>
      <c r="U113" s="28">
        <f t="shared" si="156"/>
        <v>-2.5663537516039713E-3</v>
      </c>
      <c r="V113" s="28">
        <f t="shared" si="157"/>
        <v>0.63112041601945024</v>
      </c>
      <c r="W113" s="28">
        <f t="shared" si="158"/>
        <v>0.37144593773215373</v>
      </c>
      <c r="X113" s="29" t="str" cm="1">
        <f t="array" ref="X113">_xlfn.IFS(R113&lt;=30,"N",AND(R113&gt;30,0.02&lt;=U113&lt;=0.19,0.06&lt;=V113&lt;=0.23),"N",AND(R113&gt;30,V113&gt;=0.5,W113&lt;=0.15),"T3",AND(R113&gt;30,V113&gt;0.23,W113&gt;0.15),"X3",AND(R113&gt;30,V113&gt;=0.23,W113&lt;=0.15),"T2",OR(AND(R113&gt;30,U113&lt;=0.19,V113&lt;0.06),AND(R113&gt;30,U113&lt;0.02,0.06&lt;V113&lt;0.23)),"D1",AND(R113&gt;30,U113&gt;0.19,V113&lt;0.23),"X1")</f>
        <v>N</v>
      </c>
      <c r="Y113" s="30" t="str" cm="1">
        <f t="array" ref="Y113">_xlfn.IFS(R113&lt;=30,"3",AND(Q113&gt;30,0.02&lt;=U113&lt;=0.19,0.06&lt;=V113&lt;=0.23),"3",AND(R113&gt;30,V113&gt;=0.5,W113&lt;=0.15),"0",AND(R113&gt;30,V113&gt;0.23,W113&gt;0.15),"0",AND(R113&gt;30,V113&gt;=0.23,W113&lt;=0.15),"1",OR(AND(R113&gt;30,U113&lt;=0.19,V113&lt;0.06),AND(R113&gt;30,U113&lt;0.02,0.06&lt;V113&lt;0.23)),"2",AND(R113&gt;30,U113&gt;0.19,V113&lt;0.23),"2")</f>
        <v>3</v>
      </c>
      <c r="Z113" s="31">
        <f t="shared" si="161"/>
        <v>3</v>
      </c>
    </row>
    <row r="114" spans="1:26" s="32" customFormat="1" ht="51.75" customHeight="1">
      <c r="A114" s="47"/>
      <c r="B114" s="47"/>
      <c r="C114" s="39"/>
      <c r="D114" s="40" t="s">
        <v>24</v>
      </c>
      <c r="E114" s="22">
        <v>38</v>
      </c>
      <c r="F114" s="22">
        <v>215</v>
      </c>
      <c r="G114" s="22">
        <v>38</v>
      </c>
      <c r="H114" s="22">
        <v>622</v>
      </c>
      <c r="I114" s="22">
        <v>9918</v>
      </c>
      <c r="J114" s="22">
        <v>-9430</v>
      </c>
      <c r="K114" s="22">
        <v>0</v>
      </c>
      <c r="L114" s="22">
        <v>-5550</v>
      </c>
      <c r="M114" s="6">
        <f t="shared" si="150"/>
        <v>-14105</v>
      </c>
      <c r="N114" s="11">
        <f t="shared" si="151"/>
        <v>3</v>
      </c>
      <c r="O114" s="22">
        <v>17445</v>
      </c>
      <c r="P114" s="22">
        <v>89834</v>
      </c>
      <c r="Q114" s="6">
        <f t="shared" si="152"/>
        <v>103092</v>
      </c>
      <c r="R114" s="14">
        <f t="shared" si="153"/>
        <v>-387552.63157894736</v>
      </c>
      <c r="S114" s="15">
        <f t="shared" si="154"/>
        <v>15.945337620578778</v>
      </c>
      <c r="T114" s="23">
        <f t="shared" ref="T114" si="247">_xlfn.IFS(OR(R114=2000,R114&lt;2000),3,AND(2000&lt;R114,OR(R114&lt;4000,R114=4000)),2,AND(4000&lt;R114,OR(R114=6000,R114&lt;6000)),1,R114&gt;6000,0)</f>
        <v>3</v>
      </c>
      <c r="U114" s="28">
        <f t="shared" si="156"/>
        <v>-2.5431669120599652E-3</v>
      </c>
      <c r="V114" s="28">
        <f t="shared" si="157"/>
        <v>0.63110694686119662</v>
      </c>
      <c r="W114" s="28">
        <f t="shared" si="158"/>
        <v>0.37143622005086335</v>
      </c>
      <c r="X114" s="29" t="str">
        <f t="shared" ref="X114" si="248">_xlfn.IFS(R114&lt;=6000,"N",AND(R114&gt;6000,0.02&lt;=U114&lt;=0.19,0.06&lt;=V114&lt;=0.23),"N",AND(R114&gt;6000,V114&gt;=0.5,W114&lt;=0.15),"T3",AND(R114&gt;6000,V114&gt;0.23,W114&gt;0.15),"X3",AND(R114&gt;6000,V114&gt;=0.23,W114&lt;=0.15),"T2",OR(AND(R114&gt;6000,U114&lt;=0.19,V114&lt;0.06),AND(R114&gt;6000,U114&lt;0.02,0.06&lt;V114&lt;0.23)),"D1",AND(R114&gt;6000,U114&gt;0.19,V114&lt;0.23),"X1")</f>
        <v>N</v>
      </c>
      <c r="Y114" s="30" t="str">
        <f t="shared" ref="Y114" si="249">_xlfn.IFS(R114&lt;=6000,"3",AND(Q114&gt;6000,0.02&lt;=U114&lt;=0.19,0.06&lt;=V114&lt;=0.23),"3",AND(R114&gt;6000,V114&gt;=0.5,W114&lt;=0.15),"0",AND(R114&gt;6000,V114&gt;0.23,W114&gt;0.15),"0",AND(R114&gt;6000,V114&gt;=0.23,W114&lt;=0.15),"1",OR(AND(R114&gt;6000,U114&lt;=0.19,V114&lt;0.06),AND(R114&gt;6000,U114&lt;0.02,0.06&lt;V114&lt;0.23)),"2",AND(R114&gt;6000,U114&gt;0.19,V114&lt;0.23),"2")</f>
        <v>3</v>
      </c>
      <c r="Z114" s="31">
        <f t="shared" si="161"/>
        <v>3</v>
      </c>
    </row>
    <row r="115" spans="1:26" s="32" customFormat="1" ht="51.75" customHeight="1">
      <c r="A115" s="47"/>
      <c r="B115" s="47"/>
      <c r="C115" s="39"/>
      <c r="D115" s="40"/>
      <c r="E115" s="22">
        <v>38</v>
      </c>
      <c r="F115" s="22">
        <v>215</v>
      </c>
      <c r="G115" s="22">
        <v>38</v>
      </c>
      <c r="H115" s="22">
        <v>622</v>
      </c>
      <c r="I115" s="22">
        <v>9918</v>
      </c>
      <c r="J115" s="22">
        <v>-9515</v>
      </c>
      <c r="K115" s="22">
        <v>0</v>
      </c>
      <c r="L115" s="22">
        <v>-5600</v>
      </c>
      <c r="M115" s="6">
        <f t="shared" si="150"/>
        <v>-14240</v>
      </c>
      <c r="N115" s="11">
        <f t="shared" si="151"/>
        <v>3</v>
      </c>
      <c r="O115" s="22">
        <v>17445</v>
      </c>
      <c r="P115" s="22">
        <v>89834</v>
      </c>
      <c r="Q115" s="6">
        <f t="shared" si="152"/>
        <v>102957</v>
      </c>
      <c r="R115" s="14">
        <f t="shared" si="153"/>
        <v>-391105.26315789472</v>
      </c>
      <c r="S115" s="15">
        <f t="shared" si="154"/>
        <v>15.945337620578778</v>
      </c>
      <c r="T115" s="23">
        <f t="shared" ref="T115" si="250">_xlfn.IFS(OR(R115=10,R115&lt;10),3,AND(10&lt;R115,OR(R115&lt;20,R115=20)),2,AND(20&lt;R115,OR(R115=30,R115&lt;30)),1,R115&gt;30,0)</f>
        <v>3</v>
      </c>
      <c r="U115" s="28">
        <f t="shared" si="156"/>
        <v>-2.5203953041055913E-3</v>
      </c>
      <c r="V115" s="28">
        <f t="shared" si="157"/>
        <v>0.63109371890959742</v>
      </c>
      <c r="W115" s="28">
        <f t="shared" si="158"/>
        <v>0.37142667639450822</v>
      </c>
      <c r="X115" s="29" t="str" cm="1">
        <f t="array" ref="X115">_xlfn.IFS(R115&lt;=30,"N",AND(R115&gt;30,0.02&lt;=U115&lt;=0.19,0.06&lt;=V115&lt;=0.23),"N",AND(R115&gt;30,V115&gt;=0.5,W115&lt;=0.15),"T3",AND(R115&gt;30,V115&gt;0.23,W115&gt;0.15),"X3",AND(R115&gt;30,V115&gt;=0.23,W115&lt;=0.15),"T2",OR(AND(R115&gt;30,U115&lt;=0.19,V115&lt;0.06),AND(R115&gt;30,U115&lt;0.02,0.06&lt;V115&lt;0.23)),"D1",AND(R115&gt;30,U115&gt;0.19,V115&lt;0.23),"X1")</f>
        <v>N</v>
      </c>
      <c r="Y115" s="30" t="str" cm="1">
        <f t="array" ref="Y115">_xlfn.IFS(R115&lt;=30,"3",AND(Q115&gt;30,0.02&lt;=U115&lt;=0.19,0.06&lt;=V115&lt;=0.23),"3",AND(R115&gt;30,V115&gt;=0.5,W115&lt;=0.15),"0",AND(R115&gt;30,V115&gt;0.23,W115&gt;0.15),"0",AND(R115&gt;30,V115&gt;=0.23,W115&lt;=0.15),"1",OR(AND(R115&gt;30,U115&lt;=0.19,V115&lt;0.06),AND(R115&gt;30,U115&lt;0.02,0.06&lt;V115&lt;0.23)),"2",AND(R115&gt;30,U115&gt;0.19,V115&lt;0.23),"2")</f>
        <v>3</v>
      </c>
      <c r="Z115" s="31">
        <f t="shared" si="161"/>
        <v>3</v>
      </c>
    </row>
    <row r="116" spans="1:26" s="32" customFormat="1" ht="51.75" customHeight="1">
      <c r="A116" s="47"/>
      <c r="B116" s="47"/>
      <c r="C116" s="39"/>
      <c r="D116" s="40" t="s">
        <v>24</v>
      </c>
      <c r="E116" s="22">
        <v>38</v>
      </c>
      <c r="F116" s="22">
        <v>215</v>
      </c>
      <c r="G116" s="22">
        <v>38</v>
      </c>
      <c r="H116" s="22">
        <v>622</v>
      </c>
      <c r="I116" s="22">
        <v>9918</v>
      </c>
      <c r="J116" s="22">
        <v>-9600</v>
      </c>
      <c r="K116" s="22">
        <v>0</v>
      </c>
      <c r="L116" s="22">
        <v>-5650</v>
      </c>
      <c r="M116" s="6">
        <f t="shared" si="150"/>
        <v>-14375</v>
      </c>
      <c r="N116" s="11">
        <f t="shared" si="151"/>
        <v>3</v>
      </c>
      <c r="O116" s="22">
        <v>17445</v>
      </c>
      <c r="P116" s="22">
        <v>89834</v>
      </c>
      <c r="Q116" s="6">
        <f t="shared" si="152"/>
        <v>102822</v>
      </c>
      <c r="R116" s="14">
        <f t="shared" si="153"/>
        <v>-394657.89473684208</v>
      </c>
      <c r="S116" s="15">
        <f t="shared" si="154"/>
        <v>15.945337620578778</v>
      </c>
      <c r="T116" s="23">
        <f t="shared" ref="T116" si="251">_xlfn.IFS(OR(R116=2000,R116&lt;2000),3,AND(2000&lt;R116,OR(R116&lt;4000,R116=4000)),2,AND(4000&lt;R116,OR(R116=6000,R116&lt;6000)),1,R116&gt;6000,0)</f>
        <v>3</v>
      </c>
      <c r="U116" s="28">
        <f t="shared" si="156"/>
        <v>-2.4980278727320536E-3</v>
      </c>
      <c r="V116" s="28">
        <f t="shared" si="157"/>
        <v>0.63108072574283458</v>
      </c>
      <c r="W116" s="28">
        <f t="shared" si="158"/>
        <v>0.37141730212989743</v>
      </c>
      <c r="X116" s="29" t="str">
        <f t="shared" ref="X116" si="252">_xlfn.IFS(R116&lt;=6000,"N",AND(R116&gt;6000,0.02&lt;=U116&lt;=0.19,0.06&lt;=V116&lt;=0.23),"N",AND(R116&gt;6000,V116&gt;=0.5,W116&lt;=0.15),"T3",AND(R116&gt;6000,V116&gt;0.23,W116&gt;0.15),"X3",AND(R116&gt;6000,V116&gt;=0.23,W116&lt;=0.15),"T2",OR(AND(R116&gt;6000,U116&lt;=0.19,V116&lt;0.06),AND(R116&gt;6000,U116&lt;0.02,0.06&lt;V116&lt;0.23)),"D1",AND(R116&gt;6000,U116&gt;0.19,V116&lt;0.23),"X1")</f>
        <v>N</v>
      </c>
      <c r="Y116" s="30" t="str">
        <f t="shared" ref="Y116" si="253">_xlfn.IFS(R116&lt;=6000,"3",AND(Q116&gt;6000,0.02&lt;=U116&lt;=0.19,0.06&lt;=V116&lt;=0.23),"3",AND(R116&gt;6000,V116&gt;=0.5,W116&lt;=0.15),"0",AND(R116&gt;6000,V116&gt;0.23,W116&gt;0.15),"0",AND(R116&gt;6000,V116&gt;=0.23,W116&lt;=0.15),"1",OR(AND(R116&gt;6000,U116&lt;=0.19,V116&lt;0.06),AND(R116&gt;6000,U116&lt;0.02,0.06&lt;V116&lt;0.23)),"2",AND(R116&gt;6000,U116&gt;0.19,V116&lt;0.23),"2")</f>
        <v>3</v>
      </c>
      <c r="Z116" s="31">
        <f t="shared" si="161"/>
        <v>3</v>
      </c>
    </row>
    <row r="117" spans="1:26" s="32" customFormat="1" ht="51.75" customHeight="1">
      <c r="A117" s="47"/>
      <c r="B117" s="47"/>
      <c r="C117" s="39"/>
      <c r="D117" s="40"/>
      <c r="E117" s="22">
        <v>38</v>
      </c>
      <c r="F117" s="22">
        <v>215</v>
      </c>
      <c r="G117" s="22">
        <v>38</v>
      </c>
      <c r="H117" s="22">
        <v>622</v>
      </c>
      <c r="I117" s="22">
        <v>9918</v>
      </c>
      <c r="J117" s="22">
        <v>-9685</v>
      </c>
      <c r="K117" s="22">
        <v>0</v>
      </c>
      <c r="L117" s="22">
        <v>-5700</v>
      </c>
      <c r="M117" s="6">
        <f t="shared" si="150"/>
        <v>-14510</v>
      </c>
      <c r="N117" s="11">
        <f t="shared" si="151"/>
        <v>3</v>
      </c>
      <c r="O117" s="22">
        <v>17445</v>
      </c>
      <c r="P117" s="22">
        <v>89834</v>
      </c>
      <c r="Q117" s="6">
        <f t="shared" si="152"/>
        <v>102687</v>
      </c>
      <c r="R117" s="14">
        <f t="shared" si="153"/>
        <v>-398210.5263157895</v>
      </c>
      <c r="S117" s="15">
        <f t="shared" si="154"/>
        <v>15.945337620578778</v>
      </c>
      <c r="T117" s="23">
        <f t="shared" ref="T117" si="254">_xlfn.IFS(OR(R117=10,R117&lt;10),3,AND(10&lt;R117,OR(R117&lt;20,R117=20)),2,AND(20&lt;R117,OR(R117=30,R117&lt;30)),1,R117&gt;30,0)</f>
        <v>3</v>
      </c>
      <c r="U117" s="28">
        <f t="shared" si="156"/>
        <v>-2.4760539519124258E-3</v>
      </c>
      <c r="V117" s="28">
        <f t="shared" si="157"/>
        <v>0.6310679611650486</v>
      </c>
      <c r="W117" s="28">
        <f t="shared" si="158"/>
        <v>0.37140809278686387</v>
      </c>
      <c r="X117" s="29" t="str" cm="1">
        <f t="array" ref="X117">_xlfn.IFS(R117&lt;=30,"N",AND(R117&gt;30,0.02&lt;=U117&lt;=0.19,0.06&lt;=V117&lt;=0.23),"N",AND(R117&gt;30,V117&gt;=0.5,W117&lt;=0.15),"T3",AND(R117&gt;30,V117&gt;0.23,W117&gt;0.15),"X3",AND(R117&gt;30,V117&gt;=0.23,W117&lt;=0.15),"T2",OR(AND(R117&gt;30,U117&lt;=0.19,V117&lt;0.06),AND(R117&gt;30,U117&lt;0.02,0.06&lt;V117&lt;0.23)),"D1",AND(R117&gt;30,U117&gt;0.19,V117&lt;0.23),"X1")</f>
        <v>N</v>
      </c>
      <c r="Y117" s="30" t="str" cm="1">
        <f t="array" ref="Y117">_xlfn.IFS(R117&lt;=30,"3",AND(Q117&gt;30,0.02&lt;=U117&lt;=0.19,0.06&lt;=V117&lt;=0.23),"3",AND(R117&gt;30,V117&gt;=0.5,W117&lt;=0.15),"0",AND(R117&gt;30,V117&gt;0.23,W117&gt;0.15),"0",AND(R117&gt;30,V117&gt;=0.23,W117&lt;=0.15),"1",OR(AND(R117&gt;30,U117&lt;=0.19,V117&lt;0.06),AND(R117&gt;30,U117&lt;0.02,0.06&lt;V117&lt;0.23)),"2",AND(R117&gt;30,U117&gt;0.19,V117&lt;0.23),"2")</f>
        <v>3</v>
      </c>
      <c r="Z117" s="31">
        <f t="shared" si="161"/>
        <v>3</v>
      </c>
    </row>
    <row r="118" spans="1:26" s="32" customFormat="1" ht="51.75" customHeight="1">
      <c r="A118" s="47"/>
      <c r="B118" s="47"/>
      <c r="C118" s="39"/>
      <c r="D118" s="40" t="s">
        <v>24</v>
      </c>
      <c r="E118" s="22">
        <v>38</v>
      </c>
      <c r="F118" s="22">
        <v>215</v>
      </c>
      <c r="G118" s="22">
        <v>38</v>
      </c>
      <c r="H118" s="22">
        <v>622</v>
      </c>
      <c r="I118" s="22">
        <v>9918</v>
      </c>
      <c r="J118" s="22">
        <v>-9770</v>
      </c>
      <c r="K118" s="22">
        <v>0</v>
      </c>
      <c r="L118" s="22">
        <v>-5750</v>
      </c>
      <c r="M118" s="6">
        <f t="shared" si="150"/>
        <v>-14645</v>
      </c>
      <c r="N118" s="11">
        <f t="shared" si="151"/>
        <v>3</v>
      </c>
      <c r="O118" s="22">
        <v>17445</v>
      </c>
      <c r="P118" s="22">
        <v>89834</v>
      </c>
      <c r="Q118" s="6">
        <f t="shared" si="152"/>
        <v>102552</v>
      </c>
      <c r="R118" s="14">
        <f t="shared" si="153"/>
        <v>-401763.1578947368</v>
      </c>
      <c r="S118" s="15">
        <f t="shared" si="154"/>
        <v>15.945337620578778</v>
      </c>
      <c r="T118" s="23">
        <f t="shared" ref="T118" si="255">_xlfn.IFS(OR(R118=2000,R118&lt;2000),3,AND(2000&lt;R118,OR(R118&lt;4000,R118=4000)),2,AND(4000&lt;R118,OR(R118=6000,R118&lt;6000)),1,R118&gt;6000,0)</f>
        <v>3</v>
      </c>
      <c r="U118" s="28">
        <f t="shared" si="156"/>
        <v>-2.4544632476424235E-3</v>
      </c>
      <c r="V118" s="28">
        <f t="shared" si="157"/>
        <v>0.63105541919648622</v>
      </c>
      <c r="W118" s="28">
        <f t="shared" si="158"/>
        <v>0.3713990440511562</v>
      </c>
      <c r="X118" s="29" t="str">
        <f t="shared" ref="X118" si="256">_xlfn.IFS(R118&lt;=6000,"N",AND(R118&gt;6000,0.02&lt;=U118&lt;=0.19,0.06&lt;=V118&lt;=0.23),"N",AND(R118&gt;6000,V118&gt;=0.5,W118&lt;=0.15),"T3",AND(R118&gt;6000,V118&gt;0.23,W118&gt;0.15),"X3",AND(R118&gt;6000,V118&gt;=0.23,W118&lt;=0.15),"T2",OR(AND(R118&gt;6000,U118&lt;=0.19,V118&lt;0.06),AND(R118&gt;6000,U118&lt;0.02,0.06&lt;V118&lt;0.23)),"D1",AND(R118&gt;6000,U118&gt;0.19,V118&lt;0.23),"X1")</f>
        <v>N</v>
      </c>
      <c r="Y118" s="30" t="str">
        <f t="shared" ref="Y118" si="257">_xlfn.IFS(R118&lt;=6000,"3",AND(Q118&gt;6000,0.02&lt;=U118&lt;=0.19,0.06&lt;=V118&lt;=0.23),"3",AND(R118&gt;6000,V118&gt;=0.5,W118&lt;=0.15),"0",AND(R118&gt;6000,V118&gt;0.23,W118&gt;0.15),"0",AND(R118&gt;6000,V118&gt;=0.23,W118&lt;=0.15),"1",OR(AND(R118&gt;6000,U118&lt;=0.19,V118&lt;0.06),AND(R118&gt;6000,U118&lt;0.02,0.06&lt;V118&lt;0.23)),"2",AND(R118&gt;6000,U118&gt;0.19,V118&lt;0.23),"2")</f>
        <v>3</v>
      </c>
      <c r="Z118" s="31">
        <f t="shared" si="161"/>
        <v>3</v>
      </c>
    </row>
    <row r="119" spans="1:26" s="32" customFormat="1" ht="51.75" customHeight="1">
      <c r="A119" s="47"/>
      <c r="B119" s="47"/>
      <c r="C119" s="39"/>
      <c r="D119" s="40"/>
      <c r="E119" s="22">
        <v>38</v>
      </c>
      <c r="F119" s="22">
        <v>215</v>
      </c>
      <c r="G119" s="22">
        <v>38</v>
      </c>
      <c r="H119" s="22">
        <v>622</v>
      </c>
      <c r="I119" s="22">
        <v>9918</v>
      </c>
      <c r="J119" s="22">
        <v>-9855</v>
      </c>
      <c r="K119" s="22">
        <v>0</v>
      </c>
      <c r="L119" s="22">
        <v>-5800</v>
      </c>
      <c r="M119" s="6">
        <f t="shared" si="150"/>
        <v>-14780</v>
      </c>
      <c r="N119" s="11">
        <f t="shared" si="151"/>
        <v>3</v>
      </c>
      <c r="O119" s="22">
        <v>17445</v>
      </c>
      <c r="P119" s="22">
        <v>89834</v>
      </c>
      <c r="Q119" s="6">
        <f t="shared" si="152"/>
        <v>102417</v>
      </c>
      <c r="R119" s="14">
        <f t="shared" si="153"/>
        <v>-405315.78947368421</v>
      </c>
      <c r="S119" s="15">
        <f t="shared" si="154"/>
        <v>15.945337620578778</v>
      </c>
      <c r="T119" s="23">
        <f t="shared" ref="T119" si="258">_xlfn.IFS(OR(R119=10,R119&lt;10),3,AND(10&lt;R119,OR(R119&lt;20,R119=20)),2,AND(20&lt;R119,OR(R119=30,R119&lt;30)),1,R119&gt;30,0)</f>
        <v>3</v>
      </c>
      <c r="U119" s="28">
        <f t="shared" si="156"/>
        <v>-2.4332458218607926E-3</v>
      </c>
      <c r="V119" s="28">
        <f t="shared" si="157"/>
        <v>0.63104309406416081</v>
      </c>
      <c r="W119" s="28">
        <f t="shared" si="158"/>
        <v>0.37139015175769996</v>
      </c>
      <c r="X119" s="29" t="str" cm="1">
        <f t="array" ref="X119">_xlfn.IFS(R119&lt;=30,"N",AND(R119&gt;30,0.02&lt;=U119&lt;=0.19,0.06&lt;=V119&lt;=0.23),"N",AND(R119&gt;30,V119&gt;=0.5,W119&lt;=0.15),"T3",AND(R119&gt;30,V119&gt;0.23,W119&gt;0.15),"X3",AND(R119&gt;30,V119&gt;=0.23,W119&lt;=0.15),"T2",OR(AND(R119&gt;30,U119&lt;=0.19,V119&lt;0.06),AND(R119&gt;30,U119&lt;0.02,0.06&lt;V119&lt;0.23)),"D1",AND(R119&gt;30,U119&gt;0.19,V119&lt;0.23),"X1")</f>
        <v>N</v>
      </c>
      <c r="Y119" s="30" t="str" cm="1">
        <f t="array" ref="Y119">_xlfn.IFS(R119&lt;=30,"3",AND(Q119&gt;30,0.02&lt;=U119&lt;=0.19,0.06&lt;=V119&lt;=0.23),"3",AND(R119&gt;30,V119&gt;=0.5,W119&lt;=0.15),"0",AND(R119&gt;30,V119&gt;0.23,W119&gt;0.15),"0",AND(R119&gt;30,V119&gt;=0.23,W119&lt;=0.15),"1",OR(AND(R119&gt;30,U119&lt;=0.19,V119&lt;0.06),AND(R119&gt;30,U119&lt;0.02,0.06&lt;V119&lt;0.23)),"2",AND(R119&gt;30,U119&gt;0.19,V119&lt;0.23),"2")</f>
        <v>3</v>
      </c>
      <c r="Z119" s="31">
        <f t="shared" si="161"/>
        <v>3</v>
      </c>
    </row>
    <row r="120" spans="1:26" s="32" customFormat="1" ht="51.75" customHeight="1">
      <c r="A120" s="47"/>
      <c r="B120" s="47"/>
      <c r="C120" s="39"/>
      <c r="D120" s="40" t="s">
        <v>24</v>
      </c>
      <c r="E120" s="22">
        <v>38</v>
      </c>
      <c r="F120" s="22">
        <v>215</v>
      </c>
      <c r="G120" s="22">
        <v>38</v>
      </c>
      <c r="H120" s="22">
        <v>622</v>
      </c>
      <c r="I120" s="22">
        <v>9918</v>
      </c>
      <c r="J120" s="22">
        <v>-9940</v>
      </c>
      <c r="K120" s="22">
        <v>0</v>
      </c>
      <c r="L120" s="22">
        <v>-5850</v>
      </c>
      <c r="M120" s="6">
        <f t="shared" si="150"/>
        <v>-14915</v>
      </c>
      <c r="N120" s="11">
        <f t="shared" si="151"/>
        <v>3</v>
      </c>
      <c r="O120" s="22">
        <v>17445</v>
      </c>
      <c r="P120" s="22">
        <v>89834</v>
      </c>
      <c r="Q120" s="6">
        <f t="shared" si="152"/>
        <v>102282</v>
      </c>
      <c r="R120" s="14">
        <f t="shared" si="153"/>
        <v>-408868.42105263157</v>
      </c>
      <c r="S120" s="15">
        <f t="shared" si="154"/>
        <v>15.945337620578778</v>
      </c>
      <c r="T120" s="23">
        <f t="shared" ref="T120" si="259">_xlfn.IFS(OR(R120=2000,R120&lt;2000),3,AND(2000&lt;R120,OR(R120&lt;4000,R120=4000)),2,AND(4000&lt;R120,OR(R120=6000,R120&lt;6000)),1,R120&gt;6000,0)</f>
        <v>3</v>
      </c>
      <c r="U120" s="28">
        <f t="shared" si="156"/>
        <v>-2.4123920771965466E-3</v>
      </c>
      <c r="V120" s="28">
        <f t="shared" si="157"/>
        <v>0.63103098019299142</v>
      </c>
      <c r="W120" s="28">
        <f t="shared" si="158"/>
        <v>0.3713814118842052</v>
      </c>
      <c r="X120" s="29" t="str">
        <f t="shared" ref="X120" si="260">_xlfn.IFS(R120&lt;=6000,"N",AND(R120&gt;6000,0.02&lt;=U120&lt;=0.19,0.06&lt;=V120&lt;=0.23),"N",AND(R120&gt;6000,V120&gt;=0.5,W120&lt;=0.15),"T3",AND(R120&gt;6000,V120&gt;0.23,W120&gt;0.15),"X3",AND(R120&gt;6000,V120&gt;=0.23,W120&lt;=0.15),"T2",OR(AND(R120&gt;6000,U120&lt;=0.19,V120&lt;0.06),AND(R120&gt;6000,U120&lt;0.02,0.06&lt;V120&lt;0.23)),"D1",AND(R120&gt;6000,U120&gt;0.19,V120&lt;0.23),"X1")</f>
        <v>N</v>
      </c>
      <c r="Y120" s="30" t="str">
        <f t="shared" ref="Y120" si="261">_xlfn.IFS(R120&lt;=6000,"3",AND(Q120&gt;6000,0.02&lt;=U120&lt;=0.19,0.06&lt;=V120&lt;=0.23),"3",AND(R120&gt;6000,V120&gt;=0.5,W120&lt;=0.15),"0",AND(R120&gt;6000,V120&gt;0.23,W120&gt;0.15),"0",AND(R120&gt;6000,V120&gt;=0.23,W120&lt;=0.15),"1",OR(AND(R120&gt;6000,U120&lt;=0.19,V120&lt;0.06),AND(R120&gt;6000,U120&lt;0.02,0.06&lt;V120&lt;0.23)),"2",AND(R120&gt;6000,U120&gt;0.19,V120&lt;0.23),"2")</f>
        <v>3</v>
      </c>
      <c r="Z120" s="31">
        <f t="shared" si="161"/>
        <v>3</v>
      </c>
    </row>
    <row r="121" spans="1:26" s="32" customFormat="1" ht="51.75" customHeight="1">
      <c r="A121" s="47"/>
      <c r="B121" s="47"/>
      <c r="C121" s="39"/>
      <c r="D121" s="40"/>
      <c r="E121" s="22">
        <v>38</v>
      </c>
      <c r="F121" s="22">
        <v>215</v>
      </c>
      <c r="G121" s="22">
        <v>38</v>
      </c>
      <c r="H121" s="22">
        <v>622</v>
      </c>
      <c r="I121" s="22">
        <v>9918</v>
      </c>
      <c r="J121" s="22">
        <v>-10025</v>
      </c>
      <c r="K121" s="22">
        <v>0</v>
      </c>
      <c r="L121" s="22">
        <v>-5900</v>
      </c>
      <c r="M121" s="6">
        <f t="shared" si="150"/>
        <v>-15050</v>
      </c>
      <c r="N121" s="11">
        <f t="shared" si="151"/>
        <v>3</v>
      </c>
      <c r="O121" s="22">
        <v>17445</v>
      </c>
      <c r="P121" s="22">
        <v>89834</v>
      </c>
      <c r="Q121" s="6">
        <f t="shared" si="152"/>
        <v>102147</v>
      </c>
      <c r="R121" s="14">
        <f t="shared" si="153"/>
        <v>-412421.05263157893</v>
      </c>
      <c r="S121" s="15">
        <f t="shared" si="154"/>
        <v>15.945337620578778</v>
      </c>
      <c r="T121" s="23">
        <f t="shared" ref="T121" si="262">_xlfn.IFS(OR(R121=10,R121&lt;10),3,AND(10&lt;R121,OR(R121&lt;20,R121=20)),2,AND(20&lt;R121,OR(R121=30,R121&lt;30)),1,R121&gt;30,0)</f>
        <v>3</v>
      </c>
      <c r="U121" s="28">
        <f t="shared" si="156"/>
        <v>-2.3918927424938629E-3</v>
      </c>
      <c r="V121" s="28">
        <f t="shared" si="157"/>
        <v>0.63101907219739406</v>
      </c>
      <c r="W121" s="28">
        <f t="shared" si="158"/>
        <v>0.37137282054509979</v>
      </c>
      <c r="X121" s="29" t="str" cm="1">
        <f t="array" ref="X121">_xlfn.IFS(R121&lt;=30,"N",AND(R121&gt;30,0.02&lt;=U121&lt;=0.19,0.06&lt;=V121&lt;=0.23),"N",AND(R121&gt;30,V121&gt;=0.5,W121&lt;=0.15),"T3",AND(R121&gt;30,V121&gt;0.23,W121&gt;0.15),"X3",AND(R121&gt;30,V121&gt;=0.23,W121&lt;=0.15),"T2",OR(AND(R121&gt;30,U121&lt;=0.19,V121&lt;0.06),AND(R121&gt;30,U121&lt;0.02,0.06&lt;V121&lt;0.23)),"D1",AND(R121&gt;30,U121&gt;0.19,V121&lt;0.23),"X1")</f>
        <v>N</v>
      </c>
      <c r="Y121" s="30" t="str" cm="1">
        <f t="array" ref="Y121">_xlfn.IFS(R121&lt;=30,"3",AND(Q121&gt;30,0.02&lt;=U121&lt;=0.19,0.06&lt;=V121&lt;=0.23),"3",AND(R121&gt;30,V121&gt;=0.5,W121&lt;=0.15),"0",AND(R121&gt;30,V121&gt;0.23,W121&gt;0.15),"0",AND(R121&gt;30,V121&gt;=0.23,W121&lt;=0.15),"1",OR(AND(R121&gt;30,U121&lt;=0.19,V121&lt;0.06),AND(R121&gt;30,U121&lt;0.02,0.06&lt;V121&lt;0.23)),"2",AND(R121&gt;30,U121&gt;0.19,V121&lt;0.23),"2")</f>
        <v>3</v>
      </c>
      <c r="Z121" s="31">
        <f t="shared" si="161"/>
        <v>3</v>
      </c>
    </row>
    <row r="122" spans="1:26" s="32" customFormat="1" ht="51.75" customHeight="1">
      <c r="A122" s="47"/>
      <c r="B122" s="47"/>
      <c r="C122" s="39"/>
      <c r="D122" s="40" t="s">
        <v>24</v>
      </c>
      <c r="E122" s="22">
        <v>38</v>
      </c>
      <c r="F122" s="22">
        <v>215</v>
      </c>
      <c r="G122" s="22">
        <v>38</v>
      </c>
      <c r="H122" s="22">
        <v>622</v>
      </c>
      <c r="I122" s="22">
        <v>9918</v>
      </c>
      <c r="J122" s="22">
        <v>-10110</v>
      </c>
      <c r="K122" s="22">
        <v>0</v>
      </c>
      <c r="L122" s="22">
        <v>-5950</v>
      </c>
      <c r="M122" s="6">
        <f t="shared" si="150"/>
        <v>-15185</v>
      </c>
      <c r="N122" s="11">
        <f t="shared" si="151"/>
        <v>3</v>
      </c>
      <c r="O122" s="22">
        <v>17445</v>
      </c>
      <c r="P122" s="22">
        <v>89834</v>
      </c>
      <c r="Q122" s="6">
        <f t="shared" si="152"/>
        <v>102012</v>
      </c>
      <c r="R122" s="14">
        <f t="shared" si="153"/>
        <v>-415973.68421052629</v>
      </c>
      <c r="S122" s="15">
        <f t="shared" si="154"/>
        <v>15.945337620578778</v>
      </c>
      <c r="T122" s="23">
        <f t="shared" ref="T122" si="263">_xlfn.IFS(OR(R122=2000,R122&lt;2000),3,AND(2000&lt;R122,OR(R122&lt;4000,R122=4000)),2,AND(4000&lt;R122,OR(R122=6000,R122&lt;6000)),1,R122&gt;6000,0)</f>
        <v>3</v>
      </c>
      <c r="U122" s="28">
        <f t="shared" si="156"/>
        <v>-2.3717388590687805E-3</v>
      </c>
      <c r="V122" s="28">
        <f t="shared" si="157"/>
        <v>0.63100736487329923</v>
      </c>
      <c r="W122" s="28">
        <f t="shared" si="158"/>
        <v>0.37136437398576955</v>
      </c>
      <c r="X122" s="29" t="str">
        <f t="shared" ref="X122" si="264">_xlfn.IFS(R122&lt;=6000,"N",AND(R122&gt;6000,0.02&lt;=U122&lt;=0.19,0.06&lt;=V122&lt;=0.23),"N",AND(R122&gt;6000,V122&gt;=0.5,W122&lt;=0.15),"T3",AND(R122&gt;6000,V122&gt;0.23,W122&gt;0.15),"X3",AND(R122&gt;6000,V122&gt;=0.23,W122&lt;=0.15),"T2",OR(AND(R122&gt;6000,U122&lt;=0.19,V122&lt;0.06),AND(R122&gt;6000,U122&lt;0.02,0.06&lt;V122&lt;0.23)),"D1",AND(R122&gt;6000,U122&gt;0.19,V122&lt;0.23),"X1")</f>
        <v>N</v>
      </c>
      <c r="Y122" s="30" t="str">
        <f t="shared" ref="Y122" si="265">_xlfn.IFS(R122&lt;=6000,"3",AND(Q122&gt;6000,0.02&lt;=U122&lt;=0.19,0.06&lt;=V122&lt;=0.23),"3",AND(R122&gt;6000,V122&gt;=0.5,W122&lt;=0.15),"0",AND(R122&gt;6000,V122&gt;0.23,W122&gt;0.15),"0",AND(R122&gt;6000,V122&gt;=0.23,W122&lt;=0.15),"1",OR(AND(R122&gt;6000,U122&lt;=0.19,V122&lt;0.06),AND(R122&gt;6000,U122&lt;0.02,0.06&lt;V122&lt;0.23)),"2",AND(R122&gt;6000,U122&gt;0.19,V122&lt;0.23),"2")</f>
        <v>3</v>
      </c>
      <c r="Z122" s="31">
        <f t="shared" si="161"/>
        <v>3</v>
      </c>
    </row>
    <row r="123" spans="1:26" s="32" customFormat="1" ht="51.75" customHeight="1">
      <c r="A123" s="47"/>
      <c r="B123" s="47"/>
      <c r="C123" s="39"/>
      <c r="D123" s="40"/>
      <c r="E123" s="22">
        <v>38</v>
      </c>
      <c r="F123" s="22">
        <v>215</v>
      </c>
      <c r="G123" s="22">
        <v>38</v>
      </c>
      <c r="H123" s="22">
        <v>622</v>
      </c>
      <c r="I123" s="22">
        <v>9918</v>
      </c>
      <c r="J123" s="22">
        <v>-10195</v>
      </c>
      <c r="K123" s="22">
        <v>0</v>
      </c>
      <c r="L123" s="22">
        <v>-6000</v>
      </c>
      <c r="M123" s="6">
        <f t="shared" si="150"/>
        <v>-15320</v>
      </c>
      <c r="N123" s="11">
        <f t="shared" si="151"/>
        <v>3</v>
      </c>
      <c r="O123" s="22">
        <v>17445</v>
      </c>
      <c r="P123" s="22">
        <v>89834</v>
      </c>
      <c r="Q123" s="6">
        <f t="shared" si="152"/>
        <v>101877</v>
      </c>
      <c r="R123" s="14">
        <f t="shared" si="153"/>
        <v>-419526.31578947371</v>
      </c>
      <c r="S123" s="15">
        <f t="shared" si="154"/>
        <v>15.945337620578778</v>
      </c>
      <c r="T123" s="23">
        <f t="shared" ref="T123" si="266">_xlfn.IFS(OR(R123=10,R123&lt;10),3,AND(10&lt;R123,OR(R123&lt;20,R123=20)),2,AND(20&lt;R123,OR(R123=30,R123&lt;30)),1,R123&gt;30,0)</f>
        <v>3</v>
      </c>
      <c r="U123" s="28">
        <f t="shared" si="156"/>
        <v>-2.3519217676548866E-3</v>
      </c>
      <c r="V123" s="28">
        <f t="shared" si="157"/>
        <v>0.6309958531905675</v>
      </c>
      <c r="W123" s="28">
        <f t="shared" si="158"/>
        <v>0.37135606857708731</v>
      </c>
      <c r="X123" s="29" t="str" cm="1">
        <f t="array" ref="X123">_xlfn.IFS(R123&lt;=30,"N",AND(R123&gt;30,0.02&lt;=U123&lt;=0.19,0.06&lt;=V123&lt;=0.23),"N",AND(R123&gt;30,V123&gt;=0.5,W123&lt;=0.15),"T3",AND(R123&gt;30,V123&gt;0.23,W123&gt;0.15),"X3",AND(R123&gt;30,V123&gt;=0.23,W123&lt;=0.15),"T2",OR(AND(R123&gt;30,U123&lt;=0.19,V123&lt;0.06),AND(R123&gt;30,U123&lt;0.02,0.06&lt;V123&lt;0.23)),"D1",AND(R123&gt;30,U123&gt;0.19,V123&lt;0.23),"X1")</f>
        <v>N</v>
      </c>
      <c r="Y123" s="30" t="str" cm="1">
        <f t="array" ref="Y123">_xlfn.IFS(R123&lt;=30,"3",AND(Q123&gt;30,0.02&lt;=U123&lt;=0.19,0.06&lt;=V123&lt;=0.23),"3",AND(R123&gt;30,V123&gt;=0.5,W123&lt;=0.15),"0",AND(R123&gt;30,V123&gt;0.23,W123&gt;0.15),"0",AND(R123&gt;30,V123&gt;=0.23,W123&lt;=0.15),"1",OR(AND(R123&gt;30,U123&lt;=0.19,V123&lt;0.06),AND(R123&gt;30,U123&lt;0.02,0.06&lt;V123&lt;0.23)),"2",AND(R123&gt;30,U123&gt;0.19,V123&lt;0.23),"2")</f>
        <v>3</v>
      </c>
      <c r="Z123" s="31">
        <f t="shared" si="161"/>
        <v>3</v>
      </c>
    </row>
    <row r="124" spans="1:26" s="32" customFormat="1" ht="51.75" customHeight="1">
      <c r="A124" s="47"/>
      <c r="B124" s="47"/>
      <c r="C124" s="39"/>
      <c r="D124" s="40" t="s">
        <v>24</v>
      </c>
      <c r="E124" s="22">
        <v>38</v>
      </c>
      <c r="F124" s="22">
        <v>215</v>
      </c>
      <c r="G124" s="22">
        <v>38</v>
      </c>
      <c r="H124" s="22">
        <v>622</v>
      </c>
      <c r="I124" s="22">
        <v>9918</v>
      </c>
      <c r="J124" s="22">
        <v>-10280</v>
      </c>
      <c r="K124" s="22">
        <v>0</v>
      </c>
      <c r="L124" s="22">
        <v>-6050</v>
      </c>
      <c r="M124" s="6">
        <f t="shared" si="150"/>
        <v>-15455</v>
      </c>
      <c r="N124" s="11">
        <f t="shared" si="151"/>
        <v>3</v>
      </c>
      <c r="O124" s="22">
        <v>17445</v>
      </c>
      <c r="P124" s="22">
        <v>89834</v>
      </c>
      <c r="Q124" s="6">
        <f t="shared" si="152"/>
        <v>101742</v>
      </c>
      <c r="R124" s="14">
        <f t="shared" si="153"/>
        <v>-423078.94736842107</v>
      </c>
      <c r="S124" s="15">
        <f t="shared" si="154"/>
        <v>15.945337620578778</v>
      </c>
      <c r="T124" s="23">
        <f t="shared" ref="T124" si="267">_xlfn.IFS(OR(R124=2000,R124&lt;2000),3,AND(2000&lt;R124,OR(R124&lt;4000,R124=4000)),2,AND(4000&lt;R124,OR(R124=6000,R124&lt;6000)),1,R124&gt;6000,0)</f>
        <v>3</v>
      </c>
      <c r="U124" s="28">
        <f t="shared" si="156"/>
        <v>-2.332433095998036E-3</v>
      </c>
      <c r="V124" s="28">
        <f t="shared" si="157"/>
        <v>0.63098453228578444</v>
      </c>
      <c r="W124" s="28">
        <f t="shared" si="158"/>
        <v>0.37134790081021363</v>
      </c>
      <c r="X124" s="29" t="str">
        <f t="shared" ref="X124" si="268">_xlfn.IFS(R124&lt;=6000,"N",AND(R124&gt;6000,0.02&lt;=U124&lt;=0.19,0.06&lt;=V124&lt;=0.23),"N",AND(R124&gt;6000,V124&gt;=0.5,W124&lt;=0.15),"T3",AND(R124&gt;6000,V124&gt;0.23,W124&gt;0.15),"X3",AND(R124&gt;6000,V124&gt;=0.23,W124&lt;=0.15),"T2",OR(AND(R124&gt;6000,U124&lt;=0.19,V124&lt;0.06),AND(R124&gt;6000,U124&lt;0.02,0.06&lt;V124&lt;0.23)),"D1",AND(R124&gt;6000,U124&gt;0.19,V124&lt;0.23),"X1")</f>
        <v>N</v>
      </c>
      <c r="Y124" s="30" t="str">
        <f t="shared" ref="Y124" si="269">_xlfn.IFS(R124&lt;=6000,"3",AND(Q124&gt;6000,0.02&lt;=U124&lt;=0.19,0.06&lt;=V124&lt;=0.23),"3",AND(R124&gt;6000,V124&gt;=0.5,W124&lt;=0.15),"0",AND(R124&gt;6000,V124&gt;0.23,W124&gt;0.15),"0",AND(R124&gt;6000,V124&gt;=0.23,W124&lt;=0.15),"1",OR(AND(R124&gt;6000,U124&lt;=0.19,V124&lt;0.06),AND(R124&gt;6000,U124&lt;0.02,0.06&lt;V124&lt;0.23)),"2",AND(R124&gt;6000,U124&gt;0.19,V124&lt;0.23),"2")</f>
        <v>3</v>
      </c>
      <c r="Z124" s="31">
        <f t="shared" si="161"/>
        <v>3</v>
      </c>
    </row>
    <row r="125" spans="1:26" s="32" customFormat="1" ht="51.75" customHeight="1">
      <c r="A125" s="47"/>
      <c r="B125" s="47"/>
      <c r="C125" s="39"/>
      <c r="D125" s="40"/>
      <c r="E125" s="22">
        <v>38</v>
      </c>
      <c r="F125" s="22">
        <v>215</v>
      </c>
      <c r="G125" s="22">
        <v>38</v>
      </c>
      <c r="H125" s="22">
        <v>622</v>
      </c>
      <c r="I125" s="22">
        <v>9918</v>
      </c>
      <c r="J125" s="22">
        <v>-10365</v>
      </c>
      <c r="K125" s="22">
        <v>0</v>
      </c>
      <c r="L125" s="22">
        <v>-6100</v>
      </c>
      <c r="M125" s="6">
        <f t="shared" si="150"/>
        <v>-15590</v>
      </c>
      <c r="N125" s="11">
        <f t="shared" si="151"/>
        <v>3</v>
      </c>
      <c r="O125" s="22">
        <v>17445</v>
      </c>
      <c r="P125" s="22">
        <v>89834</v>
      </c>
      <c r="Q125" s="6">
        <f t="shared" si="152"/>
        <v>101607</v>
      </c>
      <c r="R125" s="14">
        <f t="shared" si="153"/>
        <v>-426631.57894736843</v>
      </c>
      <c r="S125" s="15">
        <f t="shared" si="154"/>
        <v>15.945337620578778</v>
      </c>
      <c r="T125" s="23">
        <f t="shared" ref="T125" si="270">_xlfn.IFS(OR(R125=10,R125&lt;10),3,AND(10&lt;R125,OR(R125&lt;20,R125=20)),2,AND(20&lt;R125,OR(R125=30,R125&lt;30)),1,R125&gt;30,0)</f>
        <v>3</v>
      </c>
      <c r="U125" s="28">
        <f t="shared" si="156"/>
        <v>-2.3132647470627626E-3</v>
      </c>
      <c r="V125" s="28">
        <f t="shared" si="157"/>
        <v>0.63097339745540881</v>
      </c>
      <c r="W125" s="28">
        <f t="shared" si="158"/>
        <v>0.37133986729165397</v>
      </c>
      <c r="X125" s="29" t="str" cm="1">
        <f t="array" ref="X125">_xlfn.IFS(R125&lt;=30,"N",AND(R125&gt;30,0.02&lt;=U125&lt;=0.19,0.06&lt;=V125&lt;=0.23),"N",AND(R125&gt;30,V125&gt;=0.5,W125&lt;=0.15),"T3",AND(R125&gt;30,V125&gt;0.23,W125&gt;0.15),"X3",AND(R125&gt;30,V125&gt;=0.23,W125&lt;=0.15),"T2",OR(AND(R125&gt;30,U125&lt;=0.19,V125&lt;0.06),AND(R125&gt;30,U125&lt;0.02,0.06&lt;V125&lt;0.23)),"D1",AND(R125&gt;30,U125&gt;0.19,V125&lt;0.23),"X1")</f>
        <v>N</v>
      </c>
      <c r="Y125" s="30" t="str" cm="1">
        <f t="array" ref="Y125">_xlfn.IFS(R125&lt;=30,"3",AND(Q125&gt;30,0.02&lt;=U125&lt;=0.19,0.06&lt;=V125&lt;=0.23),"3",AND(R125&gt;30,V125&gt;=0.5,W125&lt;=0.15),"0",AND(R125&gt;30,V125&gt;0.23,W125&gt;0.15),"0",AND(R125&gt;30,V125&gt;=0.23,W125&lt;=0.15),"1",OR(AND(R125&gt;30,U125&lt;=0.19,V125&lt;0.06),AND(R125&gt;30,U125&lt;0.02,0.06&lt;V125&lt;0.23)),"2",AND(R125&gt;30,U125&gt;0.19,V125&lt;0.23),"2")</f>
        <v>3</v>
      </c>
      <c r="Z125" s="31">
        <f t="shared" si="161"/>
        <v>3</v>
      </c>
    </row>
    <row r="126" spans="1:26" s="32" customFormat="1" ht="51.75" customHeight="1">
      <c r="A126" s="47"/>
      <c r="B126" s="47"/>
      <c r="C126" s="39"/>
      <c r="D126" s="40" t="s">
        <v>24</v>
      </c>
      <c r="E126" s="22">
        <v>38</v>
      </c>
      <c r="F126" s="22">
        <v>215</v>
      </c>
      <c r="G126" s="22">
        <v>38</v>
      </c>
      <c r="H126" s="22">
        <v>622</v>
      </c>
      <c r="I126" s="22">
        <v>9918</v>
      </c>
      <c r="J126" s="22">
        <v>-10450</v>
      </c>
      <c r="K126" s="22">
        <v>0</v>
      </c>
      <c r="L126" s="22">
        <v>-6150</v>
      </c>
      <c r="M126" s="6">
        <f t="shared" si="150"/>
        <v>-15725</v>
      </c>
      <c r="N126" s="11">
        <f t="shared" si="151"/>
        <v>3</v>
      </c>
      <c r="O126" s="22">
        <v>17445</v>
      </c>
      <c r="P126" s="22">
        <v>89834</v>
      </c>
      <c r="Q126" s="6">
        <f t="shared" si="152"/>
        <v>101472</v>
      </c>
      <c r="R126" s="14">
        <f t="shared" si="153"/>
        <v>-430184.21052631579</v>
      </c>
      <c r="S126" s="15">
        <f t="shared" si="154"/>
        <v>15.945337620578778</v>
      </c>
      <c r="T126" s="23">
        <f t="shared" ref="T126" si="271">_xlfn.IFS(OR(R126=2000,R126&lt;2000),3,AND(2000&lt;R126,OR(R126&lt;4000,R126=4000)),2,AND(4000&lt;R126,OR(R126=6000,R126&lt;6000)),1,R126&gt;6000,0)</f>
        <v>3</v>
      </c>
      <c r="U126" s="28">
        <f t="shared" si="156"/>
        <v>-2.2944088878154812E-3</v>
      </c>
      <c r="V126" s="28">
        <f t="shared" si="157"/>
        <v>0.63096244414925728</v>
      </c>
      <c r="W126" s="28">
        <f t="shared" si="158"/>
        <v>0.37133196473855812</v>
      </c>
      <c r="X126" s="29" t="str">
        <f t="shared" ref="X126" si="272">_xlfn.IFS(R126&lt;=6000,"N",AND(R126&gt;6000,0.02&lt;=U126&lt;=0.19,0.06&lt;=V126&lt;=0.23),"N",AND(R126&gt;6000,V126&gt;=0.5,W126&lt;=0.15),"T3",AND(R126&gt;6000,V126&gt;0.23,W126&gt;0.15),"X3",AND(R126&gt;6000,V126&gt;=0.23,W126&lt;=0.15),"T2",OR(AND(R126&gt;6000,U126&lt;=0.19,V126&lt;0.06),AND(R126&gt;6000,U126&lt;0.02,0.06&lt;V126&lt;0.23)),"D1",AND(R126&gt;6000,U126&gt;0.19,V126&lt;0.23),"X1")</f>
        <v>N</v>
      </c>
      <c r="Y126" s="30" t="str">
        <f t="shared" ref="Y126" si="273">_xlfn.IFS(R126&lt;=6000,"3",AND(Q126&gt;6000,0.02&lt;=U126&lt;=0.19,0.06&lt;=V126&lt;=0.23),"3",AND(R126&gt;6000,V126&gt;=0.5,W126&lt;=0.15),"0",AND(R126&gt;6000,V126&gt;0.23,W126&gt;0.15),"0",AND(R126&gt;6000,V126&gt;=0.23,W126&lt;=0.15),"1",OR(AND(R126&gt;6000,U126&lt;=0.19,V126&lt;0.06),AND(R126&gt;6000,U126&lt;0.02,0.06&lt;V126&lt;0.23)),"2",AND(R126&gt;6000,U126&gt;0.19,V126&lt;0.23),"2")</f>
        <v>3</v>
      </c>
      <c r="Z126" s="31">
        <f t="shared" si="161"/>
        <v>3</v>
      </c>
    </row>
    <row r="127" spans="1:26" s="32" customFormat="1" ht="51.75" customHeight="1">
      <c r="A127" s="47"/>
      <c r="B127" s="47"/>
      <c r="C127" s="39"/>
      <c r="D127" s="40"/>
      <c r="E127" s="22">
        <v>38</v>
      </c>
      <c r="F127" s="22">
        <v>215</v>
      </c>
      <c r="G127" s="22">
        <v>38</v>
      </c>
      <c r="H127" s="22">
        <v>622</v>
      </c>
      <c r="I127" s="22">
        <v>9918</v>
      </c>
      <c r="J127" s="22">
        <v>-10535</v>
      </c>
      <c r="K127" s="22">
        <v>0</v>
      </c>
      <c r="L127" s="22">
        <v>-6200</v>
      </c>
      <c r="M127" s="6">
        <f t="shared" si="150"/>
        <v>-15860</v>
      </c>
      <c r="N127" s="11">
        <f t="shared" si="151"/>
        <v>3</v>
      </c>
      <c r="O127" s="22">
        <v>17445</v>
      </c>
      <c r="P127" s="22">
        <v>89834</v>
      </c>
      <c r="Q127" s="6">
        <f t="shared" si="152"/>
        <v>101337</v>
      </c>
      <c r="R127" s="14">
        <f t="shared" si="153"/>
        <v>-433736.8421052632</v>
      </c>
      <c r="S127" s="15">
        <f t="shared" si="154"/>
        <v>15.945337620578778</v>
      </c>
      <c r="T127" s="23">
        <f t="shared" ref="T127" si="274">_xlfn.IFS(OR(R127=10,R127&lt;10),3,AND(10&lt;R127,OR(R127&lt;20,R127=20)),2,AND(20&lt;R127,OR(R127=30,R127&lt;30)),1,R127&gt;30,0)</f>
        <v>3</v>
      </c>
      <c r="U127" s="28">
        <f t="shared" si="156"/>
        <v>-2.2758579385518357E-3</v>
      </c>
      <c r="V127" s="28">
        <f t="shared" si="157"/>
        <v>0.63095166796430502</v>
      </c>
      <c r="W127" s="28">
        <f t="shared" si="158"/>
        <v>0.37132418997424688</v>
      </c>
      <c r="X127" s="29" t="str" cm="1">
        <f t="array" ref="X127">_xlfn.IFS(R127&lt;=30,"N",AND(R127&gt;30,0.02&lt;=U127&lt;=0.19,0.06&lt;=V127&lt;=0.23),"N",AND(R127&gt;30,V127&gt;=0.5,W127&lt;=0.15),"T3",AND(R127&gt;30,V127&gt;0.23,W127&gt;0.15),"X3",AND(R127&gt;30,V127&gt;=0.23,W127&lt;=0.15),"T2",OR(AND(R127&gt;30,U127&lt;=0.19,V127&lt;0.06),AND(R127&gt;30,U127&lt;0.02,0.06&lt;V127&lt;0.23)),"D1",AND(R127&gt;30,U127&gt;0.19,V127&lt;0.23),"X1")</f>
        <v>N</v>
      </c>
      <c r="Y127" s="30" t="str" cm="1">
        <f t="array" ref="Y127">_xlfn.IFS(R127&lt;=30,"3",AND(Q127&gt;30,0.02&lt;=U127&lt;=0.19,0.06&lt;=V127&lt;=0.23),"3",AND(R127&gt;30,V127&gt;=0.5,W127&lt;=0.15),"0",AND(R127&gt;30,V127&gt;0.23,W127&gt;0.15),"0",AND(R127&gt;30,V127&gt;=0.23,W127&lt;=0.15),"1",OR(AND(R127&gt;30,U127&lt;=0.19,V127&lt;0.06),AND(R127&gt;30,U127&lt;0.02,0.06&lt;V127&lt;0.23)),"2",AND(R127&gt;30,U127&gt;0.19,V127&lt;0.23),"2")</f>
        <v>3</v>
      </c>
      <c r="Z127" s="31">
        <f t="shared" si="161"/>
        <v>3</v>
      </c>
    </row>
    <row r="128" spans="1:26" s="32" customFormat="1" ht="51.75" customHeight="1">
      <c r="A128" s="47"/>
      <c r="B128" s="47"/>
      <c r="C128" s="39"/>
      <c r="D128" s="40" t="s">
        <v>24</v>
      </c>
      <c r="E128" s="22">
        <v>38</v>
      </c>
      <c r="F128" s="22">
        <v>215</v>
      </c>
      <c r="G128" s="22">
        <v>38</v>
      </c>
      <c r="H128" s="22">
        <v>622</v>
      </c>
      <c r="I128" s="22">
        <v>9918</v>
      </c>
      <c r="J128" s="22">
        <v>-10620</v>
      </c>
      <c r="K128" s="22">
        <v>0</v>
      </c>
      <c r="L128" s="22">
        <v>-6250</v>
      </c>
      <c r="M128" s="6">
        <f t="shared" si="150"/>
        <v>-15995</v>
      </c>
      <c r="N128" s="11">
        <f t="shared" si="151"/>
        <v>3</v>
      </c>
      <c r="O128" s="22">
        <v>17445</v>
      </c>
      <c r="P128" s="22">
        <v>89834</v>
      </c>
      <c r="Q128" s="6">
        <f t="shared" si="152"/>
        <v>101202</v>
      </c>
      <c r="R128" s="14">
        <f t="shared" si="153"/>
        <v>-437289.4736842105</v>
      </c>
      <c r="S128" s="15">
        <f t="shared" si="154"/>
        <v>15.945337620578778</v>
      </c>
      <c r="T128" s="23">
        <f t="shared" ref="T128" si="275">_xlfn.IFS(OR(R128=2000,R128&lt;2000),3,AND(2000&lt;R128,OR(R128&lt;4000,R128=4000)),2,AND(4000&lt;R128,OR(R128=6000,R128&lt;6000)),1,R128&gt;6000,0)</f>
        <v>3</v>
      </c>
      <c r="U128" s="28">
        <f t="shared" si="156"/>
        <v>-2.2576045627376424E-3</v>
      </c>
      <c r="V128" s="28">
        <f t="shared" si="157"/>
        <v>0.6309410646387833</v>
      </c>
      <c r="W128" s="28">
        <f t="shared" si="158"/>
        <v>0.37131653992395436</v>
      </c>
      <c r="X128" s="29" t="str">
        <f t="shared" ref="X128" si="276">_xlfn.IFS(R128&lt;=6000,"N",AND(R128&gt;6000,0.02&lt;=U128&lt;=0.19,0.06&lt;=V128&lt;=0.23),"N",AND(R128&gt;6000,V128&gt;=0.5,W128&lt;=0.15),"T3",AND(R128&gt;6000,V128&gt;0.23,W128&gt;0.15),"X3",AND(R128&gt;6000,V128&gt;=0.23,W128&lt;=0.15),"T2",OR(AND(R128&gt;6000,U128&lt;=0.19,V128&lt;0.06),AND(R128&gt;6000,U128&lt;0.02,0.06&lt;V128&lt;0.23)),"D1",AND(R128&gt;6000,U128&gt;0.19,V128&lt;0.23),"X1")</f>
        <v>N</v>
      </c>
      <c r="Y128" s="30" t="str">
        <f t="shared" ref="Y128" si="277">_xlfn.IFS(R128&lt;=6000,"3",AND(Q128&gt;6000,0.02&lt;=U128&lt;=0.19,0.06&lt;=V128&lt;=0.23),"3",AND(R128&gt;6000,V128&gt;=0.5,W128&lt;=0.15),"0",AND(R128&gt;6000,V128&gt;0.23,W128&gt;0.15),"0",AND(R128&gt;6000,V128&gt;=0.23,W128&lt;=0.15),"1",OR(AND(R128&gt;6000,U128&lt;=0.19,V128&lt;0.06),AND(R128&gt;6000,U128&lt;0.02,0.06&lt;V128&lt;0.23)),"2",AND(R128&gt;6000,U128&gt;0.19,V128&lt;0.23),"2")</f>
        <v>3</v>
      </c>
      <c r="Z128" s="31">
        <f t="shared" si="161"/>
        <v>3</v>
      </c>
    </row>
    <row r="129" spans="1:26" s="32" customFormat="1" ht="51.75" customHeight="1">
      <c r="A129" s="47"/>
      <c r="B129" s="47"/>
      <c r="C129" s="39"/>
      <c r="D129" s="40"/>
      <c r="E129" s="22">
        <v>38</v>
      </c>
      <c r="F129" s="22">
        <v>215</v>
      </c>
      <c r="G129" s="22">
        <v>38</v>
      </c>
      <c r="H129" s="22">
        <v>622</v>
      </c>
      <c r="I129" s="22">
        <v>9918</v>
      </c>
      <c r="J129" s="22">
        <v>-10705</v>
      </c>
      <c r="K129" s="22">
        <v>0</v>
      </c>
      <c r="L129" s="22">
        <v>-6300</v>
      </c>
      <c r="M129" s="6">
        <f t="shared" si="150"/>
        <v>-16130</v>
      </c>
      <c r="N129" s="11">
        <f t="shared" si="151"/>
        <v>3</v>
      </c>
      <c r="O129" s="22">
        <v>17445</v>
      </c>
      <c r="P129" s="22">
        <v>89834</v>
      </c>
      <c r="Q129" s="6">
        <f t="shared" si="152"/>
        <v>101067</v>
      </c>
      <c r="R129" s="14">
        <f t="shared" si="153"/>
        <v>-440842.10526315792</v>
      </c>
      <c r="S129" s="15">
        <f t="shared" si="154"/>
        <v>15.945337620578778</v>
      </c>
      <c r="T129" s="23">
        <f t="shared" ref="T129" si="278">_xlfn.IFS(OR(R129=10,R129&lt;10),3,AND(10&lt;R129,OR(R129&lt;20,R129=20)),2,AND(20&lt;R129,OR(R129=30,R129&lt;30)),1,R129&gt;30,0)</f>
        <v>3</v>
      </c>
      <c r="U129" s="28">
        <f t="shared" si="156"/>
        <v>-2.2396416573348264E-3</v>
      </c>
      <c r="V129" s="28">
        <f t="shared" si="157"/>
        <v>0.63093063004656103</v>
      </c>
      <c r="W129" s="28">
        <f t="shared" si="158"/>
        <v>0.37130901161077384</v>
      </c>
      <c r="X129" s="29" t="str" cm="1">
        <f t="array" ref="X129">_xlfn.IFS(R129&lt;=30,"N",AND(R129&gt;30,0.02&lt;=U129&lt;=0.19,0.06&lt;=V129&lt;=0.23),"N",AND(R129&gt;30,V129&gt;=0.5,W129&lt;=0.15),"T3",AND(R129&gt;30,V129&gt;0.23,W129&gt;0.15),"X3",AND(R129&gt;30,V129&gt;=0.23,W129&lt;=0.15),"T2",OR(AND(R129&gt;30,U129&lt;=0.19,V129&lt;0.06),AND(R129&gt;30,U129&lt;0.02,0.06&lt;V129&lt;0.23)),"D1",AND(R129&gt;30,U129&gt;0.19,V129&lt;0.23),"X1")</f>
        <v>N</v>
      </c>
      <c r="Y129" s="30" t="str" cm="1">
        <f t="array" ref="Y129">_xlfn.IFS(R129&lt;=30,"3",AND(Q129&gt;30,0.02&lt;=U129&lt;=0.19,0.06&lt;=V129&lt;=0.23),"3",AND(R129&gt;30,V129&gt;=0.5,W129&lt;=0.15),"0",AND(R129&gt;30,V129&gt;0.23,W129&gt;0.15),"0",AND(R129&gt;30,V129&gt;=0.23,W129&lt;=0.15),"1",OR(AND(R129&gt;30,U129&lt;=0.19,V129&lt;0.06),AND(R129&gt;30,U129&lt;0.02,0.06&lt;V129&lt;0.23)),"2",AND(R129&gt;30,U129&gt;0.19,V129&lt;0.23),"2")</f>
        <v>3</v>
      </c>
      <c r="Z129" s="31">
        <f t="shared" si="161"/>
        <v>3</v>
      </c>
    </row>
    <row r="130" spans="1:26" s="32" customFormat="1" ht="51.75" customHeight="1">
      <c r="A130" s="47"/>
      <c r="B130" s="47"/>
      <c r="C130" s="39"/>
      <c r="D130" s="40" t="s">
        <v>24</v>
      </c>
      <c r="E130" s="22">
        <v>38</v>
      </c>
      <c r="F130" s="22">
        <v>215</v>
      </c>
      <c r="G130" s="22">
        <v>38</v>
      </c>
      <c r="H130" s="22">
        <v>622</v>
      </c>
      <c r="I130" s="22">
        <v>9918</v>
      </c>
      <c r="J130" s="22">
        <v>-10790</v>
      </c>
      <c r="K130" s="22">
        <v>0</v>
      </c>
      <c r="L130" s="22">
        <v>-6350</v>
      </c>
      <c r="M130" s="6">
        <f t="shared" si="150"/>
        <v>-16265</v>
      </c>
      <c r="N130" s="11">
        <f t="shared" si="151"/>
        <v>3</v>
      </c>
      <c r="O130" s="22">
        <v>17445</v>
      </c>
      <c r="P130" s="22">
        <v>89834</v>
      </c>
      <c r="Q130" s="6">
        <f t="shared" si="152"/>
        <v>100932</v>
      </c>
      <c r="R130" s="14">
        <f t="shared" si="153"/>
        <v>-444394.73684210528</v>
      </c>
      <c r="S130" s="15">
        <f t="shared" si="154"/>
        <v>15.945337620578778</v>
      </c>
      <c r="T130" s="23">
        <f t="shared" ref="T130" si="279">_xlfn.IFS(OR(R130=2000,R130&lt;2000),3,AND(2000&lt;R130,OR(R130&lt;4000,R130=4000)),2,AND(4000&lt;R130,OR(R130=6000,R130&lt;6000)),1,R130&gt;6000,0)</f>
        <v>3</v>
      </c>
      <c r="U130" s="28">
        <f t="shared" si="156"/>
        <v>-2.2219623435855455E-3</v>
      </c>
      <c r="V130" s="28">
        <f t="shared" si="157"/>
        <v>0.63092036019179043</v>
      </c>
      <c r="W130" s="28">
        <f t="shared" si="158"/>
        <v>0.37130160215179508</v>
      </c>
      <c r="X130" s="29" t="str">
        <f t="shared" ref="X130" si="280">_xlfn.IFS(R130&lt;=6000,"N",AND(R130&gt;6000,0.02&lt;=U130&lt;=0.19,0.06&lt;=V130&lt;=0.23),"N",AND(R130&gt;6000,V130&gt;=0.5,W130&lt;=0.15),"T3",AND(R130&gt;6000,V130&gt;0.23,W130&gt;0.15),"X3",AND(R130&gt;6000,V130&gt;=0.23,W130&lt;=0.15),"T2",OR(AND(R130&gt;6000,U130&lt;=0.19,V130&lt;0.06),AND(R130&gt;6000,U130&lt;0.02,0.06&lt;V130&lt;0.23)),"D1",AND(R130&gt;6000,U130&gt;0.19,V130&lt;0.23),"X1")</f>
        <v>N</v>
      </c>
      <c r="Y130" s="30" t="str">
        <f t="shared" ref="Y130" si="281">_xlfn.IFS(R130&lt;=6000,"3",AND(Q130&gt;6000,0.02&lt;=U130&lt;=0.19,0.06&lt;=V130&lt;=0.23),"3",AND(R130&gt;6000,V130&gt;=0.5,W130&lt;=0.15),"0",AND(R130&gt;6000,V130&gt;0.23,W130&gt;0.15),"0",AND(R130&gt;6000,V130&gt;=0.23,W130&lt;=0.15),"1",OR(AND(R130&gt;6000,U130&lt;=0.19,V130&lt;0.06),AND(R130&gt;6000,U130&lt;0.02,0.06&lt;V130&lt;0.23)),"2",AND(R130&gt;6000,U130&gt;0.19,V130&lt;0.23),"2")</f>
        <v>3</v>
      </c>
      <c r="Z130" s="31">
        <f t="shared" si="161"/>
        <v>3</v>
      </c>
    </row>
    <row r="131" spans="1:26" s="32" customFormat="1" ht="51.75" customHeight="1">
      <c r="A131" s="47"/>
      <c r="B131" s="47"/>
      <c r="C131" s="39"/>
      <c r="D131" s="40"/>
      <c r="E131" s="22">
        <v>38</v>
      </c>
      <c r="F131" s="22">
        <v>215</v>
      </c>
      <c r="G131" s="22">
        <v>38</v>
      </c>
      <c r="H131" s="22">
        <v>622</v>
      </c>
      <c r="I131" s="22">
        <v>9918</v>
      </c>
      <c r="J131" s="22">
        <v>-10875</v>
      </c>
      <c r="K131" s="22">
        <v>0</v>
      </c>
      <c r="L131" s="22">
        <v>-6400</v>
      </c>
      <c r="M131" s="6">
        <f t="shared" si="150"/>
        <v>-16400</v>
      </c>
      <c r="N131" s="11">
        <f t="shared" si="151"/>
        <v>3</v>
      </c>
      <c r="O131" s="22">
        <v>17445</v>
      </c>
      <c r="P131" s="22">
        <v>89834</v>
      </c>
      <c r="Q131" s="6">
        <f t="shared" si="152"/>
        <v>100797</v>
      </c>
      <c r="R131" s="14">
        <f t="shared" si="153"/>
        <v>-447947.36842105264</v>
      </c>
      <c r="S131" s="15">
        <f t="shared" si="154"/>
        <v>15.945337620578778</v>
      </c>
      <c r="T131" s="23">
        <f t="shared" ref="T131" si="282">_xlfn.IFS(OR(R131=10,R131&lt;10),3,AND(10&lt;R131,OR(R131&lt;20,R131=20)),2,AND(20&lt;R131,OR(R131=30,R131&lt;30)),1,R131&gt;30,0)</f>
        <v>3</v>
      </c>
      <c r="U131" s="28">
        <f t="shared" si="156"/>
        <v>-2.2045599582293904E-3</v>
      </c>
      <c r="V131" s="28">
        <f t="shared" si="157"/>
        <v>0.63091025120380573</v>
      </c>
      <c r="W131" s="28">
        <f t="shared" si="158"/>
        <v>0.3712943087544236</v>
      </c>
      <c r="X131" s="29" t="str" cm="1">
        <f t="array" ref="X131">_xlfn.IFS(R131&lt;=30,"N",AND(R131&gt;30,0.02&lt;=U131&lt;=0.19,0.06&lt;=V131&lt;=0.23),"N",AND(R131&gt;30,V131&gt;=0.5,W131&lt;=0.15),"T3",AND(R131&gt;30,V131&gt;0.23,W131&gt;0.15),"X3",AND(R131&gt;30,V131&gt;=0.23,W131&lt;=0.15),"T2",OR(AND(R131&gt;30,U131&lt;=0.19,V131&lt;0.06),AND(R131&gt;30,U131&lt;0.02,0.06&lt;V131&lt;0.23)),"D1",AND(R131&gt;30,U131&gt;0.19,V131&lt;0.23),"X1")</f>
        <v>N</v>
      </c>
      <c r="Y131" s="30" t="str" cm="1">
        <f t="array" ref="Y131">_xlfn.IFS(R131&lt;=30,"3",AND(Q131&gt;30,0.02&lt;=U131&lt;=0.19,0.06&lt;=V131&lt;=0.23),"3",AND(R131&gt;30,V131&gt;=0.5,W131&lt;=0.15),"0",AND(R131&gt;30,V131&gt;0.23,W131&gt;0.15),"0",AND(R131&gt;30,V131&gt;=0.23,W131&lt;=0.15),"1",OR(AND(R131&gt;30,U131&lt;=0.19,V131&lt;0.06),AND(R131&gt;30,U131&lt;0.02,0.06&lt;V131&lt;0.23)),"2",AND(R131&gt;30,U131&gt;0.19,V131&lt;0.23),"2")</f>
        <v>3</v>
      </c>
      <c r="Z131" s="31">
        <f t="shared" si="161"/>
        <v>3</v>
      </c>
    </row>
    <row r="132" spans="1:26" s="32" customFormat="1" ht="51.75" customHeight="1">
      <c r="A132" s="47"/>
      <c r="B132" s="47"/>
      <c r="C132" s="39"/>
      <c r="D132" s="40" t="s">
        <v>24</v>
      </c>
      <c r="E132" s="22">
        <v>38</v>
      </c>
      <c r="F132" s="22">
        <v>215</v>
      </c>
      <c r="G132" s="22">
        <v>38</v>
      </c>
      <c r="H132" s="22">
        <v>622</v>
      </c>
      <c r="I132" s="22">
        <v>9918</v>
      </c>
      <c r="J132" s="22">
        <v>-10960</v>
      </c>
      <c r="K132" s="22">
        <v>0</v>
      </c>
      <c r="L132" s="22">
        <v>-6450</v>
      </c>
      <c r="M132" s="6">
        <f t="shared" si="150"/>
        <v>-16535</v>
      </c>
      <c r="N132" s="11">
        <f t="shared" si="151"/>
        <v>3</v>
      </c>
      <c r="O132" s="22">
        <v>17445</v>
      </c>
      <c r="P132" s="22">
        <v>89834</v>
      </c>
      <c r="Q132" s="6">
        <f t="shared" si="152"/>
        <v>100662</v>
      </c>
      <c r="R132" s="14">
        <f t="shared" si="153"/>
        <v>-451500</v>
      </c>
      <c r="S132" s="15">
        <f t="shared" si="154"/>
        <v>15.945337620578778</v>
      </c>
      <c r="T132" s="23">
        <f t="shared" ref="T132" si="283">_xlfn.IFS(OR(R132=2000,R132&lt;2000),3,AND(2000&lt;R132,OR(R132&lt;4000,R132=4000)),2,AND(4000&lt;R132,OR(R132=6000,R132&lt;6000)),1,R132&gt;6000,0)</f>
        <v>3</v>
      </c>
      <c r="U132" s="28">
        <f t="shared" si="156"/>
        <v>-2.1874280451300945E-3</v>
      </c>
      <c r="V132" s="28">
        <f t="shared" si="157"/>
        <v>0.63090029933225877</v>
      </c>
      <c r="W132" s="28">
        <f t="shared" si="158"/>
        <v>0.37128712871287128</v>
      </c>
      <c r="X132" s="29" t="str">
        <f t="shared" ref="X132" si="284">_xlfn.IFS(R132&lt;=6000,"N",AND(R132&gt;6000,0.02&lt;=U132&lt;=0.19,0.06&lt;=V132&lt;=0.23),"N",AND(R132&gt;6000,V132&gt;=0.5,W132&lt;=0.15),"T3",AND(R132&gt;6000,V132&gt;0.23,W132&gt;0.15),"X3",AND(R132&gt;6000,V132&gt;=0.23,W132&lt;=0.15),"T2",OR(AND(R132&gt;6000,U132&lt;=0.19,V132&lt;0.06),AND(R132&gt;6000,U132&lt;0.02,0.06&lt;V132&lt;0.23)),"D1",AND(R132&gt;6000,U132&gt;0.19,V132&lt;0.23),"X1")</f>
        <v>N</v>
      </c>
      <c r="Y132" s="30" t="str">
        <f t="shared" ref="Y132" si="285">_xlfn.IFS(R132&lt;=6000,"3",AND(Q132&gt;6000,0.02&lt;=U132&lt;=0.19,0.06&lt;=V132&lt;=0.23),"3",AND(R132&gt;6000,V132&gt;=0.5,W132&lt;=0.15),"0",AND(R132&gt;6000,V132&gt;0.23,W132&gt;0.15),"0",AND(R132&gt;6000,V132&gt;=0.23,W132&lt;=0.15),"1",OR(AND(R132&gt;6000,U132&lt;=0.19,V132&lt;0.06),AND(R132&gt;6000,U132&lt;0.02,0.06&lt;V132&lt;0.23)),"2",AND(R132&gt;6000,U132&gt;0.19,V132&lt;0.23),"2")</f>
        <v>3</v>
      </c>
      <c r="Z132" s="31">
        <f t="shared" si="161"/>
        <v>3</v>
      </c>
    </row>
    <row r="133" spans="1:26" s="32" customFormat="1" ht="51.75" customHeight="1">
      <c r="A133" s="47"/>
      <c r="B133" s="47"/>
      <c r="C133" s="39"/>
      <c r="D133" s="40"/>
      <c r="E133" s="22">
        <v>38</v>
      </c>
      <c r="F133" s="22">
        <v>215</v>
      </c>
      <c r="G133" s="22">
        <v>38</v>
      </c>
      <c r="H133" s="22">
        <v>622</v>
      </c>
      <c r="I133" s="22">
        <v>9918</v>
      </c>
      <c r="J133" s="22">
        <v>-11045</v>
      </c>
      <c r="K133" s="22">
        <v>0</v>
      </c>
      <c r="L133" s="22">
        <v>-6500</v>
      </c>
      <c r="M133" s="6">
        <f t="shared" si="150"/>
        <v>-16670</v>
      </c>
      <c r="N133" s="11">
        <f t="shared" si="151"/>
        <v>3</v>
      </c>
      <c r="O133" s="22">
        <v>17445</v>
      </c>
      <c r="P133" s="22">
        <v>89834</v>
      </c>
      <c r="Q133" s="6">
        <f t="shared" si="152"/>
        <v>100527</v>
      </c>
      <c r="R133" s="14">
        <f t="shared" si="153"/>
        <v>-455052.63157894736</v>
      </c>
      <c r="S133" s="15">
        <f t="shared" si="154"/>
        <v>15.945337620578778</v>
      </c>
      <c r="T133" s="23">
        <f t="shared" ref="T133" si="286">_xlfn.IFS(OR(R133=10,R133&lt;10),3,AND(10&lt;R133,OR(R133&lt;20,R133=20)),2,AND(20&lt;R133,OR(R133=30,R133&lt;30)),1,R133&gt;30,0)</f>
        <v>3</v>
      </c>
      <c r="U133" s="28">
        <f t="shared" si="156"/>
        <v>-2.1705603472896556E-3</v>
      </c>
      <c r="V133" s="28">
        <f t="shared" si="157"/>
        <v>0.63089050094248011</v>
      </c>
      <c r="W133" s="28">
        <f t="shared" si="158"/>
        <v>0.37128005940480951</v>
      </c>
      <c r="X133" s="29" t="str" cm="1">
        <f t="array" ref="X133">_xlfn.IFS(R133&lt;=30,"N",AND(R133&gt;30,0.02&lt;=U133&lt;=0.19,0.06&lt;=V133&lt;=0.23),"N",AND(R133&gt;30,V133&gt;=0.5,W133&lt;=0.15),"T3",AND(R133&gt;30,V133&gt;0.23,W133&gt;0.15),"X3",AND(R133&gt;30,V133&gt;=0.23,W133&lt;=0.15),"T2",OR(AND(R133&gt;30,U133&lt;=0.19,V133&lt;0.06),AND(R133&gt;30,U133&lt;0.02,0.06&lt;V133&lt;0.23)),"D1",AND(R133&gt;30,U133&gt;0.19,V133&lt;0.23),"X1")</f>
        <v>N</v>
      </c>
      <c r="Y133" s="30" t="str" cm="1">
        <f t="array" ref="Y133">_xlfn.IFS(R133&lt;=30,"3",AND(Q133&gt;30,0.02&lt;=U133&lt;=0.19,0.06&lt;=V133&lt;=0.23),"3",AND(R133&gt;30,V133&gt;=0.5,W133&lt;=0.15),"0",AND(R133&gt;30,V133&gt;0.23,W133&gt;0.15),"0",AND(R133&gt;30,V133&gt;=0.23,W133&lt;=0.15),"1",OR(AND(R133&gt;30,U133&lt;=0.19,V133&lt;0.06),AND(R133&gt;30,U133&lt;0.02,0.06&lt;V133&lt;0.23)),"2",AND(R133&gt;30,U133&gt;0.19,V133&lt;0.23),"2")</f>
        <v>3</v>
      </c>
      <c r="Z133" s="31">
        <f t="shared" si="161"/>
        <v>3</v>
      </c>
    </row>
    <row r="134" spans="1:26" s="32" customFormat="1" ht="51.75" customHeight="1">
      <c r="A134" s="47"/>
      <c r="B134" s="47"/>
      <c r="C134" s="39"/>
      <c r="D134" s="40" t="s">
        <v>24</v>
      </c>
      <c r="E134" s="22">
        <v>38</v>
      </c>
      <c r="F134" s="22">
        <v>215</v>
      </c>
      <c r="G134" s="22">
        <v>38</v>
      </c>
      <c r="H134" s="22">
        <v>622</v>
      </c>
      <c r="I134" s="22">
        <v>9918</v>
      </c>
      <c r="J134" s="22">
        <v>-11130</v>
      </c>
      <c r="K134" s="22">
        <v>0</v>
      </c>
      <c r="L134" s="22">
        <v>-6550</v>
      </c>
      <c r="M134" s="6">
        <f t="shared" ref="M134:M197" si="287">SUM(F134,G134:H134,J134:L134)</f>
        <v>-16805</v>
      </c>
      <c r="N134" s="11">
        <f t="shared" ref="N134:N197" si="288">T134*0.25+Y134*0.75</f>
        <v>3</v>
      </c>
      <c r="O134" s="22">
        <v>17445</v>
      </c>
      <c r="P134" s="22">
        <v>89834</v>
      </c>
      <c r="Q134" s="6">
        <f t="shared" ref="Q134:Q197" si="289">SUM(F134:L134,O134:P134)</f>
        <v>100392</v>
      </c>
      <c r="R134" s="14">
        <f t="shared" ref="R134:R197" si="290">(M134-H134)/E134*1000</f>
        <v>-458605.26315789472</v>
      </c>
      <c r="S134" s="15">
        <f t="shared" ref="S134:S197" si="291">I134/H134</f>
        <v>15.945337620578778</v>
      </c>
      <c r="T134" s="23">
        <f t="shared" ref="T134" si="292">_xlfn.IFS(OR(R134=2000,R134&lt;2000),3,AND(2000&lt;R134,OR(R134&lt;4000,R134=4000)),2,AND(4000&lt;R134,OR(R134=6000,R134&lt;6000)),1,R134&gt;6000,0)</f>
        <v>3</v>
      </c>
      <c r="U134" s="28">
        <f t="shared" ref="U134:U197" si="293">G134/(G134+J134+L134)</f>
        <v>-2.1539507992291125E-3</v>
      </c>
      <c r="V134" s="28">
        <f t="shared" ref="V134:V197" si="294">J134/(G134+J134+L134)</f>
        <v>0.63088085251105319</v>
      </c>
      <c r="W134" s="28">
        <f t="shared" ref="W134:W197" si="295">L134/(G134+J134+L134)</f>
        <v>0.37127309828817595</v>
      </c>
      <c r="X134" s="29" t="str">
        <f t="shared" ref="X134" si="296">_xlfn.IFS(R134&lt;=6000,"N",AND(R134&gt;6000,0.02&lt;=U134&lt;=0.19,0.06&lt;=V134&lt;=0.23),"N",AND(R134&gt;6000,V134&gt;=0.5,W134&lt;=0.15),"T3",AND(R134&gt;6000,V134&gt;0.23,W134&gt;0.15),"X3",AND(R134&gt;6000,V134&gt;=0.23,W134&lt;=0.15),"T2",OR(AND(R134&gt;6000,U134&lt;=0.19,V134&lt;0.06),AND(R134&gt;6000,U134&lt;0.02,0.06&lt;V134&lt;0.23)),"D1",AND(R134&gt;6000,U134&gt;0.19,V134&lt;0.23),"X1")</f>
        <v>N</v>
      </c>
      <c r="Y134" s="30" t="str">
        <f t="shared" ref="Y134" si="297">_xlfn.IFS(R134&lt;=6000,"3",AND(Q134&gt;6000,0.02&lt;=U134&lt;=0.19,0.06&lt;=V134&lt;=0.23),"3",AND(R134&gt;6000,V134&gt;=0.5,W134&lt;=0.15),"0",AND(R134&gt;6000,V134&gt;0.23,W134&gt;0.15),"0",AND(R134&gt;6000,V134&gt;=0.23,W134&lt;=0.15),"1",OR(AND(R134&gt;6000,U134&lt;=0.19,V134&lt;0.06),AND(R134&gt;6000,U134&lt;0.02,0.06&lt;V134&lt;0.23)),"2",AND(R134&gt;6000,U134&gt;0.19,V134&lt;0.23),"2")</f>
        <v>3</v>
      </c>
      <c r="Z134" s="31">
        <f t="shared" ref="Z134:Z197" si="298">0.25*T134+0.75*Y134</f>
        <v>3</v>
      </c>
    </row>
    <row r="135" spans="1:26" s="32" customFormat="1" ht="51.75" customHeight="1">
      <c r="A135" s="47"/>
      <c r="B135" s="47"/>
      <c r="C135" s="39"/>
      <c r="D135" s="40"/>
      <c r="E135" s="22">
        <v>38</v>
      </c>
      <c r="F135" s="22">
        <v>215</v>
      </c>
      <c r="G135" s="22">
        <v>38</v>
      </c>
      <c r="H135" s="22">
        <v>622</v>
      </c>
      <c r="I135" s="22">
        <v>9918</v>
      </c>
      <c r="J135" s="22">
        <v>-11215</v>
      </c>
      <c r="K135" s="22">
        <v>0</v>
      </c>
      <c r="L135" s="22">
        <v>-6600</v>
      </c>
      <c r="M135" s="6">
        <f t="shared" si="287"/>
        <v>-16940</v>
      </c>
      <c r="N135" s="11">
        <f t="shared" si="288"/>
        <v>3</v>
      </c>
      <c r="O135" s="22">
        <v>17445</v>
      </c>
      <c r="P135" s="22">
        <v>89834</v>
      </c>
      <c r="Q135" s="6">
        <f t="shared" si="289"/>
        <v>100257</v>
      </c>
      <c r="R135" s="14">
        <f t="shared" si="290"/>
        <v>-462157.89473684208</v>
      </c>
      <c r="S135" s="15">
        <f t="shared" si="291"/>
        <v>15.945337620578778</v>
      </c>
      <c r="T135" s="23">
        <f t="shared" ref="T135" si="299">_xlfn.IFS(OR(R135=10,R135&lt;10),3,AND(10&lt;R135,OR(R135&lt;20,R135=20)),2,AND(20&lt;R135,OR(R135=30,R135&lt;30)),1,R135&gt;30,0)</f>
        <v>3</v>
      </c>
      <c r="U135" s="28">
        <f t="shared" si="293"/>
        <v>-2.1375935197164874E-3</v>
      </c>
      <c r="V135" s="28">
        <f t="shared" si="294"/>
        <v>0.63087135062158972</v>
      </c>
      <c r="W135" s="28">
        <f t="shared" si="295"/>
        <v>0.37126624289812682</v>
      </c>
      <c r="X135" s="29" t="str" cm="1">
        <f t="array" ref="X135">_xlfn.IFS(R135&lt;=30,"N",AND(R135&gt;30,0.02&lt;=U135&lt;=0.19,0.06&lt;=V135&lt;=0.23),"N",AND(R135&gt;30,V135&gt;=0.5,W135&lt;=0.15),"T3",AND(R135&gt;30,V135&gt;0.23,W135&gt;0.15),"X3",AND(R135&gt;30,V135&gt;=0.23,W135&lt;=0.15),"T2",OR(AND(R135&gt;30,U135&lt;=0.19,V135&lt;0.06),AND(R135&gt;30,U135&lt;0.02,0.06&lt;V135&lt;0.23)),"D1",AND(R135&gt;30,U135&gt;0.19,V135&lt;0.23),"X1")</f>
        <v>N</v>
      </c>
      <c r="Y135" s="30" t="str" cm="1">
        <f t="array" ref="Y135">_xlfn.IFS(R135&lt;=30,"3",AND(Q135&gt;30,0.02&lt;=U135&lt;=0.19,0.06&lt;=V135&lt;=0.23),"3",AND(R135&gt;30,V135&gt;=0.5,W135&lt;=0.15),"0",AND(R135&gt;30,V135&gt;0.23,W135&gt;0.15),"0",AND(R135&gt;30,V135&gt;=0.23,W135&lt;=0.15),"1",OR(AND(R135&gt;30,U135&lt;=0.19,V135&lt;0.06),AND(R135&gt;30,U135&lt;0.02,0.06&lt;V135&lt;0.23)),"2",AND(R135&gt;30,U135&gt;0.19,V135&lt;0.23),"2")</f>
        <v>3</v>
      </c>
      <c r="Z135" s="31">
        <f t="shared" si="298"/>
        <v>3</v>
      </c>
    </row>
    <row r="136" spans="1:26" s="32" customFormat="1" ht="51.75" customHeight="1">
      <c r="A136" s="47"/>
      <c r="B136" s="47"/>
      <c r="C136" s="39"/>
      <c r="D136" s="40" t="s">
        <v>24</v>
      </c>
      <c r="E136" s="22">
        <v>38</v>
      </c>
      <c r="F136" s="22">
        <v>215</v>
      </c>
      <c r="G136" s="22">
        <v>38</v>
      </c>
      <c r="H136" s="22">
        <v>622</v>
      </c>
      <c r="I136" s="22">
        <v>9918</v>
      </c>
      <c r="J136" s="22">
        <v>-11300</v>
      </c>
      <c r="K136" s="22">
        <v>0</v>
      </c>
      <c r="L136" s="22">
        <v>-6650</v>
      </c>
      <c r="M136" s="6">
        <f t="shared" si="287"/>
        <v>-17075</v>
      </c>
      <c r="N136" s="11">
        <f t="shared" si="288"/>
        <v>3</v>
      </c>
      <c r="O136" s="22">
        <v>17445</v>
      </c>
      <c r="P136" s="22">
        <v>89834</v>
      </c>
      <c r="Q136" s="6">
        <f t="shared" si="289"/>
        <v>100122</v>
      </c>
      <c r="R136" s="14">
        <f t="shared" si="290"/>
        <v>-465710.5263157895</v>
      </c>
      <c r="S136" s="15">
        <f t="shared" si="291"/>
        <v>15.945337620578778</v>
      </c>
      <c r="T136" s="23">
        <f t="shared" ref="T136" si="300">_xlfn.IFS(OR(R136=2000,R136&lt;2000),3,AND(2000&lt;R136,OR(R136&lt;4000,R136=4000)),2,AND(4000&lt;R136,OR(R136=6000,R136&lt;6000)),1,R136&gt;6000,0)</f>
        <v>3</v>
      </c>
      <c r="U136" s="28">
        <f t="shared" si="293"/>
        <v>-2.121482804823582E-3</v>
      </c>
      <c r="V136" s="28">
        <f t="shared" si="294"/>
        <v>0.6308619919606967</v>
      </c>
      <c r="W136" s="28">
        <f t="shared" si="295"/>
        <v>0.37125949084412685</v>
      </c>
      <c r="X136" s="29" t="str">
        <f t="shared" ref="X136" si="301">_xlfn.IFS(R136&lt;=6000,"N",AND(R136&gt;6000,0.02&lt;=U136&lt;=0.19,0.06&lt;=V136&lt;=0.23),"N",AND(R136&gt;6000,V136&gt;=0.5,W136&lt;=0.15),"T3",AND(R136&gt;6000,V136&gt;0.23,W136&gt;0.15),"X3",AND(R136&gt;6000,V136&gt;=0.23,W136&lt;=0.15),"T2",OR(AND(R136&gt;6000,U136&lt;=0.19,V136&lt;0.06),AND(R136&gt;6000,U136&lt;0.02,0.06&lt;V136&lt;0.23)),"D1",AND(R136&gt;6000,U136&gt;0.19,V136&lt;0.23),"X1")</f>
        <v>N</v>
      </c>
      <c r="Y136" s="30" t="str">
        <f t="shared" ref="Y136" si="302">_xlfn.IFS(R136&lt;=6000,"3",AND(Q136&gt;6000,0.02&lt;=U136&lt;=0.19,0.06&lt;=V136&lt;=0.23),"3",AND(R136&gt;6000,V136&gt;=0.5,W136&lt;=0.15),"0",AND(R136&gt;6000,V136&gt;0.23,W136&gt;0.15),"0",AND(R136&gt;6000,V136&gt;=0.23,W136&lt;=0.15),"1",OR(AND(R136&gt;6000,U136&lt;=0.19,V136&lt;0.06),AND(R136&gt;6000,U136&lt;0.02,0.06&lt;V136&lt;0.23)),"2",AND(R136&gt;6000,U136&gt;0.19,V136&lt;0.23),"2")</f>
        <v>3</v>
      </c>
      <c r="Z136" s="31">
        <f t="shared" si="298"/>
        <v>3</v>
      </c>
    </row>
    <row r="137" spans="1:26" s="32" customFormat="1" ht="51.75" customHeight="1">
      <c r="A137" s="47"/>
      <c r="B137" s="47"/>
      <c r="C137" s="39"/>
      <c r="D137" s="40"/>
      <c r="E137" s="22">
        <v>38</v>
      </c>
      <c r="F137" s="22">
        <v>215</v>
      </c>
      <c r="G137" s="22">
        <v>38</v>
      </c>
      <c r="H137" s="22">
        <v>622</v>
      </c>
      <c r="I137" s="22">
        <v>9918</v>
      </c>
      <c r="J137" s="22">
        <v>-11385</v>
      </c>
      <c r="K137" s="22">
        <v>0</v>
      </c>
      <c r="L137" s="22">
        <v>-6700</v>
      </c>
      <c r="M137" s="6">
        <f t="shared" si="287"/>
        <v>-17210</v>
      </c>
      <c r="N137" s="11">
        <f t="shared" si="288"/>
        <v>3</v>
      </c>
      <c r="O137" s="22">
        <v>17445</v>
      </c>
      <c r="P137" s="22">
        <v>89834</v>
      </c>
      <c r="Q137" s="6">
        <f t="shared" si="289"/>
        <v>99987</v>
      </c>
      <c r="R137" s="14">
        <f t="shared" si="290"/>
        <v>-469263.1578947368</v>
      </c>
      <c r="S137" s="15">
        <f t="shared" si="291"/>
        <v>15.945337620578778</v>
      </c>
      <c r="T137" s="23">
        <f t="shared" ref="T137" si="303">_xlfn.IFS(OR(R137=10,R137&lt;10),3,AND(10&lt;R137,OR(R137&lt;20,R137=20)),2,AND(20&lt;R137,OR(R137=30,R137&lt;30)),1,R137&gt;30,0)</f>
        <v>3</v>
      </c>
      <c r="U137" s="28">
        <f t="shared" si="293"/>
        <v>-2.1056131212943978E-3</v>
      </c>
      <c r="V137" s="28">
        <f t="shared" si="294"/>
        <v>0.63085277331412426</v>
      </c>
      <c r="W137" s="28">
        <f t="shared" si="295"/>
        <v>0.37125283980717017</v>
      </c>
      <c r="X137" s="29" t="str" cm="1">
        <f t="array" ref="X137">_xlfn.IFS(R137&lt;=30,"N",AND(R137&gt;30,0.02&lt;=U137&lt;=0.19,0.06&lt;=V137&lt;=0.23),"N",AND(R137&gt;30,V137&gt;=0.5,W137&lt;=0.15),"T3",AND(R137&gt;30,V137&gt;0.23,W137&gt;0.15),"X3",AND(R137&gt;30,V137&gt;=0.23,W137&lt;=0.15),"T2",OR(AND(R137&gt;30,U137&lt;=0.19,V137&lt;0.06),AND(R137&gt;30,U137&lt;0.02,0.06&lt;V137&lt;0.23)),"D1",AND(R137&gt;30,U137&gt;0.19,V137&lt;0.23),"X1")</f>
        <v>N</v>
      </c>
      <c r="Y137" s="30" t="str" cm="1">
        <f t="array" ref="Y137">_xlfn.IFS(R137&lt;=30,"3",AND(Q137&gt;30,0.02&lt;=U137&lt;=0.19,0.06&lt;=V137&lt;=0.23),"3",AND(R137&gt;30,V137&gt;=0.5,W137&lt;=0.15),"0",AND(R137&gt;30,V137&gt;0.23,W137&gt;0.15),"0",AND(R137&gt;30,V137&gt;=0.23,W137&lt;=0.15),"1",OR(AND(R137&gt;30,U137&lt;=0.19,V137&lt;0.06),AND(R137&gt;30,U137&lt;0.02,0.06&lt;V137&lt;0.23)),"2",AND(R137&gt;30,U137&gt;0.19,V137&lt;0.23),"2")</f>
        <v>3</v>
      </c>
      <c r="Z137" s="31">
        <f t="shared" si="298"/>
        <v>3</v>
      </c>
    </row>
    <row r="138" spans="1:26" s="32" customFormat="1" ht="51.75" customHeight="1">
      <c r="A138" s="47"/>
      <c r="B138" s="47"/>
      <c r="C138" s="39"/>
      <c r="D138" s="40" t="s">
        <v>24</v>
      </c>
      <c r="E138" s="22">
        <v>38</v>
      </c>
      <c r="F138" s="22">
        <v>215</v>
      </c>
      <c r="G138" s="22">
        <v>38</v>
      </c>
      <c r="H138" s="22">
        <v>622</v>
      </c>
      <c r="I138" s="22">
        <v>9918</v>
      </c>
      <c r="J138" s="22">
        <v>-11470</v>
      </c>
      <c r="K138" s="22">
        <v>0</v>
      </c>
      <c r="L138" s="22">
        <v>-6750</v>
      </c>
      <c r="M138" s="6">
        <f t="shared" si="287"/>
        <v>-17345</v>
      </c>
      <c r="N138" s="11">
        <f t="shared" si="288"/>
        <v>3</v>
      </c>
      <c r="O138" s="22">
        <v>17445</v>
      </c>
      <c r="P138" s="22">
        <v>89834</v>
      </c>
      <c r="Q138" s="6">
        <f t="shared" si="289"/>
        <v>99852</v>
      </c>
      <c r="R138" s="14">
        <f t="shared" si="290"/>
        <v>-472815.78947368421</v>
      </c>
      <c r="S138" s="15">
        <f t="shared" si="291"/>
        <v>15.945337620578778</v>
      </c>
      <c r="T138" s="23">
        <f t="shared" ref="T138" si="304">_xlfn.IFS(OR(R138=2000,R138&lt;2000),3,AND(2000&lt;R138,OR(R138&lt;4000,R138=4000)),2,AND(4000&lt;R138,OR(R138=6000,R138&lt;6000)),1,R138&gt;6000,0)</f>
        <v>3</v>
      </c>
      <c r="U138" s="28">
        <f t="shared" si="293"/>
        <v>-2.0899791002089978E-3</v>
      </c>
      <c r="V138" s="28">
        <f t="shared" si="294"/>
        <v>0.6308436915630844</v>
      </c>
      <c r="W138" s="28">
        <f t="shared" si="295"/>
        <v>0.37124628753712463</v>
      </c>
      <c r="X138" s="29" t="str">
        <f t="shared" ref="X138" si="305">_xlfn.IFS(R138&lt;=6000,"N",AND(R138&gt;6000,0.02&lt;=U138&lt;=0.19,0.06&lt;=V138&lt;=0.23),"N",AND(R138&gt;6000,V138&gt;=0.5,W138&lt;=0.15),"T3",AND(R138&gt;6000,V138&gt;0.23,W138&gt;0.15),"X3",AND(R138&gt;6000,V138&gt;=0.23,W138&lt;=0.15),"T2",OR(AND(R138&gt;6000,U138&lt;=0.19,V138&lt;0.06),AND(R138&gt;6000,U138&lt;0.02,0.06&lt;V138&lt;0.23)),"D1",AND(R138&gt;6000,U138&gt;0.19,V138&lt;0.23),"X1")</f>
        <v>N</v>
      </c>
      <c r="Y138" s="30" t="str">
        <f t="shared" ref="Y138" si="306">_xlfn.IFS(R138&lt;=6000,"3",AND(Q138&gt;6000,0.02&lt;=U138&lt;=0.19,0.06&lt;=V138&lt;=0.23),"3",AND(R138&gt;6000,V138&gt;=0.5,W138&lt;=0.15),"0",AND(R138&gt;6000,V138&gt;0.23,W138&gt;0.15),"0",AND(R138&gt;6000,V138&gt;=0.23,W138&lt;=0.15),"1",OR(AND(R138&gt;6000,U138&lt;=0.19,V138&lt;0.06),AND(R138&gt;6000,U138&lt;0.02,0.06&lt;V138&lt;0.23)),"2",AND(R138&gt;6000,U138&gt;0.19,V138&lt;0.23),"2")</f>
        <v>3</v>
      </c>
      <c r="Z138" s="31">
        <f t="shared" si="298"/>
        <v>3</v>
      </c>
    </row>
    <row r="139" spans="1:26" s="32" customFormat="1" ht="51.75" customHeight="1">
      <c r="A139" s="47"/>
      <c r="B139" s="47"/>
      <c r="C139" s="39"/>
      <c r="D139" s="40"/>
      <c r="E139" s="22">
        <v>38</v>
      </c>
      <c r="F139" s="22">
        <v>215</v>
      </c>
      <c r="G139" s="22">
        <v>38</v>
      </c>
      <c r="H139" s="22">
        <v>622</v>
      </c>
      <c r="I139" s="22">
        <v>9918</v>
      </c>
      <c r="J139" s="22">
        <v>-11555</v>
      </c>
      <c r="K139" s="22">
        <v>0</v>
      </c>
      <c r="L139" s="22">
        <v>-6800</v>
      </c>
      <c r="M139" s="6">
        <f t="shared" si="287"/>
        <v>-17480</v>
      </c>
      <c r="N139" s="11">
        <f t="shared" si="288"/>
        <v>3</v>
      </c>
      <c r="O139" s="22">
        <v>17445</v>
      </c>
      <c r="P139" s="22">
        <v>89834</v>
      </c>
      <c r="Q139" s="6">
        <f t="shared" si="289"/>
        <v>99717</v>
      </c>
      <c r="R139" s="14">
        <f t="shared" si="290"/>
        <v>-476368.42105263157</v>
      </c>
      <c r="S139" s="15">
        <f t="shared" si="291"/>
        <v>15.945337620578778</v>
      </c>
      <c r="T139" s="23">
        <f t="shared" ref="T139" si="307">_xlfn.IFS(OR(R139=10,R139&lt;10),3,AND(10&lt;R139,OR(R139&lt;20,R139=20)),2,AND(20&lt;R139,OR(R139=30,R139&lt;30)),1,R139&gt;30,0)</f>
        <v>3</v>
      </c>
      <c r="U139" s="28">
        <f t="shared" si="293"/>
        <v>-2.0745755309275536E-3</v>
      </c>
      <c r="V139" s="28">
        <f t="shared" si="294"/>
        <v>0.63083474368073378</v>
      </c>
      <c r="W139" s="28">
        <f t="shared" si="295"/>
        <v>0.37123983185019382</v>
      </c>
      <c r="X139" s="29" t="str" cm="1">
        <f t="array" ref="X139">_xlfn.IFS(R139&lt;=30,"N",AND(R139&gt;30,0.02&lt;=U139&lt;=0.19,0.06&lt;=V139&lt;=0.23),"N",AND(R139&gt;30,V139&gt;=0.5,W139&lt;=0.15),"T3",AND(R139&gt;30,V139&gt;0.23,W139&gt;0.15),"X3",AND(R139&gt;30,V139&gt;=0.23,W139&lt;=0.15),"T2",OR(AND(R139&gt;30,U139&lt;=0.19,V139&lt;0.06),AND(R139&gt;30,U139&lt;0.02,0.06&lt;V139&lt;0.23)),"D1",AND(R139&gt;30,U139&gt;0.19,V139&lt;0.23),"X1")</f>
        <v>N</v>
      </c>
      <c r="Y139" s="30" t="str" cm="1">
        <f t="array" ref="Y139">_xlfn.IFS(R139&lt;=30,"3",AND(Q139&gt;30,0.02&lt;=U139&lt;=0.19,0.06&lt;=V139&lt;=0.23),"3",AND(R139&gt;30,V139&gt;=0.5,W139&lt;=0.15),"0",AND(R139&gt;30,V139&gt;0.23,W139&gt;0.15),"0",AND(R139&gt;30,V139&gt;=0.23,W139&lt;=0.15),"1",OR(AND(R139&gt;30,U139&lt;=0.19,V139&lt;0.06),AND(R139&gt;30,U139&lt;0.02,0.06&lt;V139&lt;0.23)),"2",AND(R139&gt;30,U139&gt;0.19,V139&lt;0.23),"2")</f>
        <v>3</v>
      </c>
      <c r="Z139" s="31">
        <f t="shared" si="298"/>
        <v>3</v>
      </c>
    </row>
    <row r="140" spans="1:26" s="32" customFormat="1" ht="51.75" customHeight="1">
      <c r="A140" s="47"/>
      <c r="B140" s="47"/>
      <c r="C140" s="39"/>
      <c r="D140" s="40" t="s">
        <v>24</v>
      </c>
      <c r="E140" s="22">
        <v>38</v>
      </c>
      <c r="F140" s="22">
        <v>215</v>
      </c>
      <c r="G140" s="22">
        <v>38</v>
      </c>
      <c r="H140" s="22">
        <v>622</v>
      </c>
      <c r="I140" s="22">
        <v>9918</v>
      </c>
      <c r="J140" s="22">
        <v>-11640</v>
      </c>
      <c r="K140" s="22">
        <v>0</v>
      </c>
      <c r="L140" s="22">
        <v>-6850</v>
      </c>
      <c r="M140" s="6">
        <f t="shared" si="287"/>
        <v>-17615</v>
      </c>
      <c r="N140" s="11">
        <f t="shared" si="288"/>
        <v>3</v>
      </c>
      <c r="O140" s="22">
        <v>17445</v>
      </c>
      <c r="P140" s="22">
        <v>89834</v>
      </c>
      <c r="Q140" s="6">
        <f t="shared" si="289"/>
        <v>99582</v>
      </c>
      <c r="R140" s="14">
        <f t="shared" si="290"/>
        <v>-479921.05263157893</v>
      </c>
      <c r="S140" s="15">
        <f t="shared" si="291"/>
        <v>15.945337620578778</v>
      </c>
      <c r="T140" s="23">
        <f t="shared" ref="T140" si="308">_xlfn.IFS(OR(R140=2000,R140&lt;2000),3,AND(2000&lt;R140,OR(R140&lt;4000,R140=4000)),2,AND(4000&lt;R140,OR(R140=6000,R140&lt;6000)),1,R140&gt;6000,0)</f>
        <v>3</v>
      </c>
      <c r="U140" s="28">
        <f t="shared" si="293"/>
        <v>-2.0593973553002386E-3</v>
      </c>
      <c r="V140" s="28">
        <f t="shared" si="294"/>
        <v>0.63082592672880988</v>
      </c>
      <c r="W140" s="28">
        <f t="shared" si="295"/>
        <v>0.37123347062649037</v>
      </c>
      <c r="X140" s="29" t="str">
        <f t="shared" ref="X140" si="309">_xlfn.IFS(R140&lt;=6000,"N",AND(R140&gt;6000,0.02&lt;=U140&lt;=0.19,0.06&lt;=V140&lt;=0.23),"N",AND(R140&gt;6000,V140&gt;=0.5,W140&lt;=0.15),"T3",AND(R140&gt;6000,V140&gt;0.23,W140&gt;0.15),"X3",AND(R140&gt;6000,V140&gt;=0.23,W140&lt;=0.15),"T2",OR(AND(R140&gt;6000,U140&lt;=0.19,V140&lt;0.06),AND(R140&gt;6000,U140&lt;0.02,0.06&lt;V140&lt;0.23)),"D1",AND(R140&gt;6000,U140&gt;0.19,V140&lt;0.23),"X1")</f>
        <v>N</v>
      </c>
      <c r="Y140" s="30" t="str">
        <f t="shared" ref="Y140" si="310">_xlfn.IFS(R140&lt;=6000,"3",AND(Q140&gt;6000,0.02&lt;=U140&lt;=0.19,0.06&lt;=V140&lt;=0.23),"3",AND(R140&gt;6000,V140&gt;=0.5,W140&lt;=0.15),"0",AND(R140&gt;6000,V140&gt;0.23,W140&gt;0.15),"0",AND(R140&gt;6000,V140&gt;=0.23,W140&lt;=0.15),"1",OR(AND(R140&gt;6000,U140&lt;=0.19,V140&lt;0.06),AND(R140&gt;6000,U140&lt;0.02,0.06&lt;V140&lt;0.23)),"2",AND(R140&gt;6000,U140&gt;0.19,V140&lt;0.23),"2")</f>
        <v>3</v>
      </c>
      <c r="Z140" s="31">
        <f t="shared" si="298"/>
        <v>3</v>
      </c>
    </row>
    <row r="141" spans="1:26" s="32" customFormat="1" ht="51.75" customHeight="1">
      <c r="A141" s="47"/>
      <c r="B141" s="47"/>
      <c r="C141" s="39"/>
      <c r="D141" s="40"/>
      <c r="E141" s="22">
        <v>38</v>
      </c>
      <c r="F141" s="22">
        <v>215</v>
      </c>
      <c r="G141" s="22">
        <v>38</v>
      </c>
      <c r="H141" s="22">
        <v>622</v>
      </c>
      <c r="I141" s="22">
        <v>9918</v>
      </c>
      <c r="J141" s="22">
        <v>-11725</v>
      </c>
      <c r="K141" s="22">
        <v>0</v>
      </c>
      <c r="L141" s="22">
        <v>-6900</v>
      </c>
      <c r="M141" s="6">
        <f t="shared" si="287"/>
        <v>-17750</v>
      </c>
      <c r="N141" s="11">
        <f t="shared" si="288"/>
        <v>3</v>
      </c>
      <c r="O141" s="22">
        <v>17445</v>
      </c>
      <c r="P141" s="22">
        <v>89834</v>
      </c>
      <c r="Q141" s="6">
        <f t="shared" si="289"/>
        <v>99447</v>
      </c>
      <c r="R141" s="14">
        <f t="shared" si="290"/>
        <v>-483473.68421052629</v>
      </c>
      <c r="S141" s="15">
        <f t="shared" si="291"/>
        <v>15.945337620578778</v>
      </c>
      <c r="T141" s="23">
        <f t="shared" ref="T141" si="311">_xlfn.IFS(OR(R141=10,R141&lt;10),3,AND(10&lt;R141,OR(R141&lt;20,R141=20)),2,AND(20&lt;R141,OR(R141=30,R141&lt;30)),1,R141&gt;30,0)</f>
        <v>3</v>
      </c>
      <c r="U141" s="28">
        <f t="shared" si="293"/>
        <v>-2.0444396621294453E-3</v>
      </c>
      <c r="V141" s="28">
        <f t="shared" si="294"/>
        <v>0.63081723785441435</v>
      </c>
      <c r="W141" s="28">
        <f t="shared" si="295"/>
        <v>0.37122720180771507</v>
      </c>
      <c r="X141" s="29" t="str" cm="1">
        <f t="array" ref="X141">_xlfn.IFS(R141&lt;=30,"N",AND(R141&gt;30,0.02&lt;=U141&lt;=0.19,0.06&lt;=V141&lt;=0.23),"N",AND(R141&gt;30,V141&gt;=0.5,W141&lt;=0.15),"T3",AND(R141&gt;30,V141&gt;0.23,W141&gt;0.15),"X3",AND(R141&gt;30,V141&gt;=0.23,W141&lt;=0.15),"T2",OR(AND(R141&gt;30,U141&lt;=0.19,V141&lt;0.06),AND(R141&gt;30,U141&lt;0.02,0.06&lt;V141&lt;0.23)),"D1",AND(R141&gt;30,U141&gt;0.19,V141&lt;0.23),"X1")</f>
        <v>N</v>
      </c>
      <c r="Y141" s="30" t="str" cm="1">
        <f t="array" ref="Y141">_xlfn.IFS(R141&lt;=30,"3",AND(Q141&gt;30,0.02&lt;=U141&lt;=0.19,0.06&lt;=V141&lt;=0.23),"3",AND(R141&gt;30,V141&gt;=0.5,W141&lt;=0.15),"0",AND(R141&gt;30,V141&gt;0.23,W141&gt;0.15),"0",AND(R141&gt;30,V141&gt;=0.23,W141&lt;=0.15),"1",OR(AND(R141&gt;30,U141&lt;=0.19,V141&lt;0.06),AND(R141&gt;30,U141&lt;0.02,0.06&lt;V141&lt;0.23)),"2",AND(R141&gt;30,U141&gt;0.19,V141&lt;0.23),"2")</f>
        <v>3</v>
      </c>
      <c r="Z141" s="31">
        <f t="shared" si="298"/>
        <v>3</v>
      </c>
    </row>
    <row r="142" spans="1:26" s="32" customFormat="1" ht="51.75" customHeight="1">
      <c r="A142" s="47"/>
      <c r="B142" s="47"/>
      <c r="C142" s="39"/>
      <c r="D142" s="40" t="s">
        <v>24</v>
      </c>
      <c r="E142" s="22">
        <v>38</v>
      </c>
      <c r="F142" s="22">
        <v>215</v>
      </c>
      <c r="G142" s="22">
        <v>38</v>
      </c>
      <c r="H142" s="22">
        <v>622</v>
      </c>
      <c r="I142" s="22">
        <v>9918</v>
      </c>
      <c r="J142" s="22">
        <v>-11810</v>
      </c>
      <c r="K142" s="22">
        <v>0</v>
      </c>
      <c r="L142" s="22">
        <v>-6950</v>
      </c>
      <c r="M142" s="6">
        <f t="shared" si="287"/>
        <v>-17885</v>
      </c>
      <c r="N142" s="11">
        <f t="shared" si="288"/>
        <v>3</v>
      </c>
      <c r="O142" s="22">
        <v>17445</v>
      </c>
      <c r="P142" s="22">
        <v>89834</v>
      </c>
      <c r="Q142" s="6">
        <f t="shared" si="289"/>
        <v>99312</v>
      </c>
      <c r="R142" s="14">
        <f t="shared" si="290"/>
        <v>-487026.31578947371</v>
      </c>
      <c r="S142" s="15">
        <f t="shared" si="291"/>
        <v>15.945337620578778</v>
      </c>
      <c r="T142" s="23">
        <f t="shared" ref="T142" si="312">_xlfn.IFS(OR(R142=2000,R142&lt;2000),3,AND(2000&lt;R142,OR(R142&lt;4000,R142=4000)),2,AND(4000&lt;R142,OR(R142=6000,R142&lt;6000)),1,R142&gt;6000,0)</f>
        <v>3</v>
      </c>
      <c r="U142" s="28">
        <f t="shared" si="293"/>
        <v>-2.0296976818715948E-3</v>
      </c>
      <c r="V142" s="28">
        <f t="shared" si="294"/>
        <v>0.63080867428693521</v>
      </c>
      <c r="W142" s="28">
        <f t="shared" si="295"/>
        <v>0.37122102339493646</v>
      </c>
      <c r="X142" s="29" t="str">
        <f t="shared" ref="X142" si="313">_xlfn.IFS(R142&lt;=6000,"N",AND(R142&gt;6000,0.02&lt;=U142&lt;=0.19,0.06&lt;=V142&lt;=0.23),"N",AND(R142&gt;6000,V142&gt;=0.5,W142&lt;=0.15),"T3",AND(R142&gt;6000,V142&gt;0.23,W142&gt;0.15),"X3",AND(R142&gt;6000,V142&gt;=0.23,W142&lt;=0.15),"T2",OR(AND(R142&gt;6000,U142&lt;=0.19,V142&lt;0.06),AND(R142&gt;6000,U142&lt;0.02,0.06&lt;V142&lt;0.23)),"D1",AND(R142&gt;6000,U142&gt;0.19,V142&lt;0.23),"X1")</f>
        <v>N</v>
      </c>
      <c r="Y142" s="30" t="str">
        <f t="shared" ref="Y142" si="314">_xlfn.IFS(R142&lt;=6000,"3",AND(Q142&gt;6000,0.02&lt;=U142&lt;=0.19,0.06&lt;=V142&lt;=0.23),"3",AND(R142&gt;6000,V142&gt;=0.5,W142&lt;=0.15),"0",AND(R142&gt;6000,V142&gt;0.23,W142&gt;0.15),"0",AND(R142&gt;6000,V142&gt;=0.23,W142&lt;=0.15),"1",OR(AND(R142&gt;6000,U142&lt;=0.19,V142&lt;0.06),AND(R142&gt;6000,U142&lt;0.02,0.06&lt;V142&lt;0.23)),"2",AND(R142&gt;6000,U142&gt;0.19,V142&lt;0.23),"2")</f>
        <v>3</v>
      </c>
      <c r="Z142" s="31">
        <f t="shared" si="298"/>
        <v>3</v>
      </c>
    </row>
    <row r="143" spans="1:26" s="32" customFormat="1" ht="51.75" customHeight="1">
      <c r="A143" s="47"/>
      <c r="B143" s="47"/>
      <c r="C143" s="39"/>
      <c r="D143" s="40"/>
      <c r="E143" s="22">
        <v>38</v>
      </c>
      <c r="F143" s="22">
        <v>215</v>
      </c>
      <c r="G143" s="22">
        <v>38</v>
      </c>
      <c r="H143" s="22">
        <v>622</v>
      </c>
      <c r="I143" s="22">
        <v>9918</v>
      </c>
      <c r="J143" s="22">
        <v>-11895</v>
      </c>
      <c r="K143" s="22">
        <v>0</v>
      </c>
      <c r="L143" s="22">
        <v>-7000</v>
      </c>
      <c r="M143" s="6">
        <f t="shared" si="287"/>
        <v>-18020</v>
      </c>
      <c r="N143" s="11">
        <f t="shared" si="288"/>
        <v>3</v>
      </c>
      <c r="O143" s="22">
        <v>17445</v>
      </c>
      <c r="P143" s="22">
        <v>89834</v>
      </c>
      <c r="Q143" s="6">
        <f t="shared" si="289"/>
        <v>99177</v>
      </c>
      <c r="R143" s="14">
        <f t="shared" si="290"/>
        <v>-490578.94736842107</v>
      </c>
      <c r="S143" s="15">
        <f t="shared" si="291"/>
        <v>15.945337620578778</v>
      </c>
      <c r="T143" s="23">
        <f t="shared" ref="T143" si="315">_xlfn.IFS(OR(R143=10,R143&lt;10),3,AND(10&lt;R143,OR(R143&lt;20,R143=20)),2,AND(20&lt;R143,OR(R143=30,R143&lt;30)),1,R143&gt;30,0)</f>
        <v>3</v>
      </c>
      <c r="U143" s="28">
        <f t="shared" si="293"/>
        <v>-2.0151667815665269E-3</v>
      </c>
      <c r="V143" s="28">
        <f t="shared" si="294"/>
        <v>0.63080023333510105</v>
      </c>
      <c r="W143" s="28">
        <f t="shared" si="295"/>
        <v>0.3712149334464655</v>
      </c>
      <c r="X143" s="29" t="str" cm="1">
        <f t="array" ref="X143">_xlfn.IFS(R143&lt;=30,"N",AND(R143&gt;30,0.02&lt;=U143&lt;=0.19,0.06&lt;=V143&lt;=0.23),"N",AND(R143&gt;30,V143&gt;=0.5,W143&lt;=0.15),"T3",AND(R143&gt;30,V143&gt;0.23,W143&gt;0.15),"X3",AND(R143&gt;30,V143&gt;=0.23,W143&lt;=0.15),"T2",OR(AND(R143&gt;30,U143&lt;=0.19,V143&lt;0.06),AND(R143&gt;30,U143&lt;0.02,0.06&lt;V143&lt;0.23)),"D1",AND(R143&gt;30,U143&gt;0.19,V143&lt;0.23),"X1")</f>
        <v>N</v>
      </c>
      <c r="Y143" s="30" t="str" cm="1">
        <f t="array" ref="Y143">_xlfn.IFS(R143&lt;=30,"3",AND(Q143&gt;30,0.02&lt;=U143&lt;=0.19,0.06&lt;=V143&lt;=0.23),"3",AND(R143&gt;30,V143&gt;=0.5,W143&lt;=0.15),"0",AND(R143&gt;30,V143&gt;0.23,W143&gt;0.15),"0",AND(R143&gt;30,V143&gt;=0.23,W143&lt;=0.15),"1",OR(AND(R143&gt;30,U143&lt;=0.19,V143&lt;0.06),AND(R143&gt;30,U143&lt;0.02,0.06&lt;V143&lt;0.23)),"2",AND(R143&gt;30,U143&gt;0.19,V143&lt;0.23),"2")</f>
        <v>3</v>
      </c>
      <c r="Z143" s="31">
        <f t="shared" si="298"/>
        <v>3</v>
      </c>
    </row>
    <row r="144" spans="1:26" s="32" customFormat="1" ht="51.75" customHeight="1">
      <c r="A144" s="47"/>
      <c r="B144" s="47"/>
      <c r="C144" s="39"/>
      <c r="D144" s="40" t="s">
        <v>24</v>
      </c>
      <c r="E144" s="22">
        <v>38</v>
      </c>
      <c r="F144" s="22">
        <v>215</v>
      </c>
      <c r="G144" s="22">
        <v>38</v>
      </c>
      <c r="H144" s="22">
        <v>622</v>
      </c>
      <c r="I144" s="22">
        <v>9918</v>
      </c>
      <c r="J144" s="22">
        <v>-11980</v>
      </c>
      <c r="K144" s="22">
        <v>0</v>
      </c>
      <c r="L144" s="22">
        <v>-7050</v>
      </c>
      <c r="M144" s="6">
        <f t="shared" si="287"/>
        <v>-18155</v>
      </c>
      <c r="N144" s="11">
        <f t="shared" si="288"/>
        <v>3</v>
      </c>
      <c r="O144" s="22">
        <v>17445</v>
      </c>
      <c r="P144" s="22">
        <v>89834</v>
      </c>
      <c r="Q144" s="6">
        <f t="shared" si="289"/>
        <v>99042</v>
      </c>
      <c r="R144" s="14">
        <f t="shared" si="290"/>
        <v>-494131.57894736843</v>
      </c>
      <c r="S144" s="15">
        <f t="shared" si="291"/>
        <v>15.945337620578778</v>
      </c>
      <c r="T144" s="23">
        <f t="shared" ref="T144" si="316">_xlfn.IFS(OR(R144=2000,R144&lt;2000),3,AND(2000&lt;R144,OR(R144&lt;4000,R144=4000)),2,AND(4000&lt;R144,OR(R144=6000,R144&lt;6000)),1,R144&gt;6000,0)</f>
        <v>3</v>
      </c>
      <c r="U144" s="28">
        <f t="shared" si="293"/>
        <v>-2.0008424599831506E-3</v>
      </c>
      <c r="V144" s="28">
        <f t="shared" si="294"/>
        <v>0.63079191238416177</v>
      </c>
      <c r="W144" s="28">
        <f t="shared" si="295"/>
        <v>0.3712089300758214</v>
      </c>
      <c r="X144" s="29" t="str">
        <f t="shared" ref="X144" si="317">_xlfn.IFS(R144&lt;=6000,"N",AND(R144&gt;6000,0.02&lt;=U144&lt;=0.19,0.06&lt;=V144&lt;=0.23),"N",AND(R144&gt;6000,V144&gt;=0.5,W144&lt;=0.15),"T3",AND(R144&gt;6000,V144&gt;0.23,W144&gt;0.15),"X3",AND(R144&gt;6000,V144&gt;=0.23,W144&lt;=0.15),"T2",OR(AND(R144&gt;6000,U144&lt;=0.19,V144&lt;0.06),AND(R144&gt;6000,U144&lt;0.02,0.06&lt;V144&lt;0.23)),"D1",AND(R144&gt;6000,U144&gt;0.19,V144&lt;0.23),"X1")</f>
        <v>N</v>
      </c>
      <c r="Y144" s="30" t="str">
        <f t="shared" ref="Y144" si="318">_xlfn.IFS(R144&lt;=6000,"3",AND(Q144&gt;6000,0.02&lt;=U144&lt;=0.19,0.06&lt;=V144&lt;=0.23),"3",AND(R144&gt;6000,V144&gt;=0.5,W144&lt;=0.15),"0",AND(R144&gt;6000,V144&gt;0.23,W144&gt;0.15),"0",AND(R144&gt;6000,V144&gt;=0.23,W144&lt;=0.15),"1",OR(AND(R144&gt;6000,U144&lt;=0.19,V144&lt;0.06),AND(R144&gt;6000,U144&lt;0.02,0.06&lt;V144&lt;0.23)),"2",AND(R144&gt;6000,U144&gt;0.19,V144&lt;0.23),"2")</f>
        <v>3</v>
      </c>
      <c r="Z144" s="31">
        <f t="shared" si="298"/>
        <v>3</v>
      </c>
    </row>
    <row r="145" spans="1:26" s="32" customFormat="1" ht="51.75" customHeight="1">
      <c r="A145" s="47"/>
      <c r="B145" s="47"/>
      <c r="C145" s="39"/>
      <c r="D145" s="40"/>
      <c r="E145" s="22">
        <v>38</v>
      </c>
      <c r="F145" s="22">
        <v>215</v>
      </c>
      <c r="G145" s="22">
        <v>38</v>
      </c>
      <c r="H145" s="22">
        <v>622</v>
      </c>
      <c r="I145" s="22">
        <v>9918</v>
      </c>
      <c r="J145" s="22">
        <v>-12065</v>
      </c>
      <c r="K145" s="22">
        <v>0</v>
      </c>
      <c r="L145" s="22">
        <v>-7100</v>
      </c>
      <c r="M145" s="6">
        <f t="shared" si="287"/>
        <v>-18290</v>
      </c>
      <c r="N145" s="11">
        <f t="shared" si="288"/>
        <v>3</v>
      </c>
      <c r="O145" s="22">
        <v>17445</v>
      </c>
      <c r="P145" s="22">
        <v>89834</v>
      </c>
      <c r="Q145" s="6">
        <f t="shared" si="289"/>
        <v>98907</v>
      </c>
      <c r="R145" s="14">
        <f t="shared" si="290"/>
        <v>-497684.21052631579</v>
      </c>
      <c r="S145" s="15">
        <f t="shared" si="291"/>
        <v>15.945337620578778</v>
      </c>
      <c r="T145" s="23">
        <f t="shared" ref="T145" si="319">_xlfn.IFS(OR(R145=10,R145&lt;10),3,AND(10&lt;R145,OR(R145&lt;20,R145=20)),2,AND(20&lt;R145,OR(R145=30,R145&lt;30)),1,R145&gt;30,0)</f>
        <v>3</v>
      </c>
      <c r="U145" s="28">
        <f t="shared" si="293"/>
        <v>-1.9867203429706696E-3</v>
      </c>
      <c r="V145" s="28">
        <f t="shared" si="294"/>
        <v>0.63078370889318769</v>
      </c>
      <c r="W145" s="28">
        <f t="shared" si="295"/>
        <v>0.37120301144978302</v>
      </c>
      <c r="X145" s="29" t="str" cm="1">
        <f t="array" ref="X145">_xlfn.IFS(R145&lt;=30,"N",AND(R145&gt;30,0.02&lt;=U145&lt;=0.19,0.06&lt;=V145&lt;=0.23),"N",AND(R145&gt;30,V145&gt;=0.5,W145&lt;=0.15),"T3",AND(R145&gt;30,V145&gt;0.23,W145&gt;0.15),"X3",AND(R145&gt;30,V145&gt;=0.23,W145&lt;=0.15),"T2",OR(AND(R145&gt;30,U145&lt;=0.19,V145&lt;0.06),AND(R145&gt;30,U145&lt;0.02,0.06&lt;V145&lt;0.23)),"D1",AND(R145&gt;30,U145&gt;0.19,V145&lt;0.23),"X1")</f>
        <v>N</v>
      </c>
      <c r="Y145" s="30" t="str" cm="1">
        <f t="array" ref="Y145">_xlfn.IFS(R145&lt;=30,"3",AND(Q145&gt;30,0.02&lt;=U145&lt;=0.19,0.06&lt;=V145&lt;=0.23),"3",AND(R145&gt;30,V145&gt;=0.5,W145&lt;=0.15),"0",AND(R145&gt;30,V145&gt;0.23,W145&gt;0.15),"0",AND(R145&gt;30,V145&gt;=0.23,W145&lt;=0.15),"1",OR(AND(R145&gt;30,U145&lt;=0.19,V145&lt;0.06),AND(R145&gt;30,U145&lt;0.02,0.06&lt;V145&lt;0.23)),"2",AND(R145&gt;30,U145&gt;0.19,V145&lt;0.23),"2")</f>
        <v>3</v>
      </c>
      <c r="Z145" s="31">
        <f t="shared" si="298"/>
        <v>3</v>
      </c>
    </row>
    <row r="146" spans="1:26" s="32" customFormat="1" ht="51.75" customHeight="1">
      <c r="A146" s="47"/>
      <c r="B146" s="47"/>
      <c r="C146" s="39"/>
      <c r="D146" s="40" t="s">
        <v>24</v>
      </c>
      <c r="E146" s="22">
        <v>38</v>
      </c>
      <c r="F146" s="22">
        <v>215</v>
      </c>
      <c r="G146" s="22">
        <v>38</v>
      </c>
      <c r="H146" s="22">
        <v>622</v>
      </c>
      <c r="I146" s="22">
        <v>9918</v>
      </c>
      <c r="J146" s="22">
        <v>-12150</v>
      </c>
      <c r="K146" s="22">
        <v>0</v>
      </c>
      <c r="L146" s="22">
        <v>-7150</v>
      </c>
      <c r="M146" s="6">
        <f t="shared" si="287"/>
        <v>-18425</v>
      </c>
      <c r="N146" s="11">
        <f t="shared" si="288"/>
        <v>3</v>
      </c>
      <c r="O146" s="22">
        <v>17445</v>
      </c>
      <c r="P146" s="22">
        <v>89834</v>
      </c>
      <c r="Q146" s="6">
        <f t="shared" si="289"/>
        <v>98772</v>
      </c>
      <c r="R146" s="14">
        <f t="shared" si="290"/>
        <v>-501236.8421052632</v>
      </c>
      <c r="S146" s="15">
        <f t="shared" si="291"/>
        <v>15.945337620578778</v>
      </c>
      <c r="T146" s="23">
        <f t="shared" ref="T146" si="320">_xlfn.IFS(OR(R146=2000,R146&lt;2000),3,AND(2000&lt;R146,OR(R146&lt;4000,R146=4000)),2,AND(4000&lt;R146,OR(R146=6000,R146&lt;6000)),1,R146&gt;6000,0)</f>
        <v>3</v>
      </c>
      <c r="U146" s="28">
        <f t="shared" si="293"/>
        <v>-1.9727961790052956E-3</v>
      </c>
      <c r="V146" s="28">
        <f t="shared" si="294"/>
        <v>0.63077562039248258</v>
      </c>
      <c r="W146" s="28">
        <f t="shared" si="295"/>
        <v>0.37119717578652267</v>
      </c>
      <c r="X146" s="29" t="str">
        <f t="shared" ref="X146" si="321">_xlfn.IFS(R146&lt;=6000,"N",AND(R146&gt;6000,0.02&lt;=U146&lt;=0.19,0.06&lt;=V146&lt;=0.23),"N",AND(R146&gt;6000,V146&gt;=0.5,W146&lt;=0.15),"T3",AND(R146&gt;6000,V146&gt;0.23,W146&gt;0.15),"X3",AND(R146&gt;6000,V146&gt;=0.23,W146&lt;=0.15),"T2",OR(AND(R146&gt;6000,U146&lt;=0.19,V146&lt;0.06),AND(R146&gt;6000,U146&lt;0.02,0.06&lt;V146&lt;0.23)),"D1",AND(R146&gt;6000,U146&gt;0.19,V146&lt;0.23),"X1")</f>
        <v>N</v>
      </c>
      <c r="Y146" s="30" t="str">
        <f t="shared" ref="Y146" si="322">_xlfn.IFS(R146&lt;=6000,"3",AND(Q146&gt;6000,0.02&lt;=U146&lt;=0.19,0.06&lt;=V146&lt;=0.23),"3",AND(R146&gt;6000,V146&gt;=0.5,W146&lt;=0.15),"0",AND(R146&gt;6000,V146&gt;0.23,W146&gt;0.15),"0",AND(R146&gt;6000,V146&gt;=0.23,W146&lt;=0.15),"1",OR(AND(R146&gt;6000,U146&lt;=0.19,V146&lt;0.06),AND(R146&gt;6000,U146&lt;0.02,0.06&lt;V146&lt;0.23)),"2",AND(R146&gt;6000,U146&gt;0.19,V146&lt;0.23),"2")</f>
        <v>3</v>
      </c>
      <c r="Z146" s="31">
        <f t="shared" si="298"/>
        <v>3</v>
      </c>
    </row>
    <row r="147" spans="1:26" s="32" customFormat="1" ht="51.75" customHeight="1">
      <c r="A147" s="47"/>
      <c r="B147" s="47"/>
      <c r="C147" s="39"/>
      <c r="D147" s="40"/>
      <c r="E147" s="22">
        <v>38</v>
      </c>
      <c r="F147" s="22">
        <v>215</v>
      </c>
      <c r="G147" s="22">
        <v>38</v>
      </c>
      <c r="H147" s="22">
        <v>622</v>
      </c>
      <c r="I147" s="22">
        <v>9918</v>
      </c>
      <c r="J147" s="22">
        <v>-12235</v>
      </c>
      <c r="K147" s="22">
        <v>0</v>
      </c>
      <c r="L147" s="22">
        <v>-7200</v>
      </c>
      <c r="M147" s="6">
        <f t="shared" si="287"/>
        <v>-18560</v>
      </c>
      <c r="N147" s="11">
        <f t="shared" si="288"/>
        <v>3</v>
      </c>
      <c r="O147" s="22">
        <v>17445</v>
      </c>
      <c r="P147" s="22">
        <v>89834</v>
      </c>
      <c r="Q147" s="6">
        <f t="shared" si="289"/>
        <v>98637</v>
      </c>
      <c r="R147" s="14">
        <f t="shared" si="290"/>
        <v>-504789.4736842105</v>
      </c>
      <c r="S147" s="15">
        <f t="shared" si="291"/>
        <v>15.945337620578778</v>
      </c>
      <c r="T147" s="23">
        <f t="shared" ref="T147" si="323">_xlfn.IFS(OR(R147=10,R147&lt;10),3,AND(10&lt;R147,OR(R147&lt;20,R147=20)),2,AND(20&lt;R147,OR(R147=30,R147&lt;30)),1,R147&gt;30,0)</f>
        <v>3</v>
      </c>
      <c r="U147" s="28">
        <f t="shared" si="293"/>
        <v>-1.9590658349229262E-3</v>
      </c>
      <c r="V147" s="28">
        <f t="shared" si="294"/>
        <v>0.63076764448110534</v>
      </c>
      <c r="W147" s="28">
        <f t="shared" si="295"/>
        <v>0.37119142135381761</v>
      </c>
      <c r="X147" s="29" t="str" cm="1">
        <f t="array" ref="X147">_xlfn.IFS(R147&lt;=30,"N",AND(R147&gt;30,0.02&lt;=U147&lt;=0.19,0.06&lt;=V147&lt;=0.23),"N",AND(R147&gt;30,V147&gt;=0.5,W147&lt;=0.15),"T3",AND(R147&gt;30,V147&gt;0.23,W147&gt;0.15),"X3",AND(R147&gt;30,V147&gt;=0.23,W147&lt;=0.15),"T2",OR(AND(R147&gt;30,U147&lt;=0.19,V147&lt;0.06),AND(R147&gt;30,U147&lt;0.02,0.06&lt;V147&lt;0.23)),"D1",AND(R147&gt;30,U147&gt;0.19,V147&lt;0.23),"X1")</f>
        <v>N</v>
      </c>
      <c r="Y147" s="30" t="str" cm="1">
        <f t="array" ref="Y147">_xlfn.IFS(R147&lt;=30,"3",AND(Q147&gt;30,0.02&lt;=U147&lt;=0.19,0.06&lt;=V147&lt;=0.23),"3",AND(R147&gt;30,V147&gt;=0.5,W147&lt;=0.15),"0",AND(R147&gt;30,V147&gt;0.23,W147&gt;0.15),"0",AND(R147&gt;30,V147&gt;=0.23,W147&lt;=0.15),"1",OR(AND(R147&gt;30,U147&lt;=0.19,V147&lt;0.06),AND(R147&gt;30,U147&lt;0.02,0.06&lt;V147&lt;0.23)),"2",AND(R147&gt;30,U147&gt;0.19,V147&lt;0.23),"2")</f>
        <v>3</v>
      </c>
      <c r="Z147" s="31">
        <f t="shared" si="298"/>
        <v>3</v>
      </c>
    </row>
    <row r="148" spans="1:26" s="32" customFormat="1" ht="51.75" customHeight="1">
      <c r="A148" s="47"/>
      <c r="B148" s="47"/>
      <c r="C148" s="39"/>
      <c r="D148" s="40" t="s">
        <v>24</v>
      </c>
      <c r="E148" s="22">
        <v>38</v>
      </c>
      <c r="F148" s="22">
        <v>215</v>
      </c>
      <c r="G148" s="22">
        <v>38</v>
      </c>
      <c r="H148" s="22">
        <v>622</v>
      </c>
      <c r="I148" s="22">
        <v>9918</v>
      </c>
      <c r="J148" s="22">
        <v>-12320</v>
      </c>
      <c r="K148" s="22">
        <v>0</v>
      </c>
      <c r="L148" s="22">
        <v>-7250</v>
      </c>
      <c r="M148" s="6">
        <f t="shared" si="287"/>
        <v>-18695</v>
      </c>
      <c r="N148" s="11">
        <f t="shared" si="288"/>
        <v>3</v>
      </c>
      <c r="O148" s="22">
        <v>17445</v>
      </c>
      <c r="P148" s="22">
        <v>89834</v>
      </c>
      <c r="Q148" s="6">
        <f t="shared" si="289"/>
        <v>98502</v>
      </c>
      <c r="R148" s="14">
        <f t="shared" si="290"/>
        <v>-508342.10526315792</v>
      </c>
      <c r="S148" s="15">
        <f t="shared" si="291"/>
        <v>15.945337620578778</v>
      </c>
      <c r="T148" s="23">
        <f t="shared" ref="T148" si="324">_xlfn.IFS(OR(R148=2000,R148&lt;2000),3,AND(2000&lt;R148,OR(R148&lt;4000,R148=4000)),2,AND(4000&lt;R148,OR(R148=6000,R148&lt;6000)),1,R148&gt;6000,0)</f>
        <v>3</v>
      </c>
      <c r="U148" s="28">
        <f t="shared" si="293"/>
        <v>-1.9455252918287938E-3</v>
      </c>
      <c r="V148" s="28">
        <f t="shared" si="294"/>
        <v>0.63075977882449319</v>
      </c>
      <c r="W148" s="28">
        <f t="shared" si="295"/>
        <v>0.37118574646733565</v>
      </c>
      <c r="X148" s="29" t="str">
        <f t="shared" ref="X148" si="325">_xlfn.IFS(R148&lt;=6000,"N",AND(R148&gt;6000,0.02&lt;=U148&lt;=0.19,0.06&lt;=V148&lt;=0.23),"N",AND(R148&gt;6000,V148&gt;=0.5,W148&lt;=0.15),"T3",AND(R148&gt;6000,V148&gt;0.23,W148&gt;0.15),"X3",AND(R148&gt;6000,V148&gt;=0.23,W148&lt;=0.15),"T2",OR(AND(R148&gt;6000,U148&lt;=0.19,V148&lt;0.06),AND(R148&gt;6000,U148&lt;0.02,0.06&lt;V148&lt;0.23)),"D1",AND(R148&gt;6000,U148&gt;0.19,V148&lt;0.23),"X1")</f>
        <v>N</v>
      </c>
      <c r="Y148" s="30" t="str">
        <f t="shared" ref="Y148" si="326">_xlfn.IFS(R148&lt;=6000,"3",AND(Q148&gt;6000,0.02&lt;=U148&lt;=0.19,0.06&lt;=V148&lt;=0.23),"3",AND(R148&gt;6000,V148&gt;=0.5,W148&lt;=0.15),"0",AND(R148&gt;6000,V148&gt;0.23,W148&gt;0.15),"0",AND(R148&gt;6000,V148&gt;=0.23,W148&lt;=0.15),"1",OR(AND(R148&gt;6000,U148&lt;=0.19,V148&lt;0.06),AND(R148&gt;6000,U148&lt;0.02,0.06&lt;V148&lt;0.23)),"2",AND(R148&gt;6000,U148&gt;0.19,V148&lt;0.23),"2")</f>
        <v>3</v>
      </c>
      <c r="Z148" s="31">
        <f t="shared" si="298"/>
        <v>3</v>
      </c>
    </row>
    <row r="149" spans="1:26" s="32" customFormat="1" ht="51.75" customHeight="1">
      <c r="A149" s="47"/>
      <c r="B149" s="47"/>
      <c r="C149" s="39"/>
      <c r="D149" s="40"/>
      <c r="E149" s="22">
        <v>38</v>
      </c>
      <c r="F149" s="22">
        <v>215</v>
      </c>
      <c r="G149" s="22">
        <v>38</v>
      </c>
      <c r="H149" s="22">
        <v>622</v>
      </c>
      <c r="I149" s="22">
        <v>9918</v>
      </c>
      <c r="J149" s="22">
        <v>-12405</v>
      </c>
      <c r="K149" s="22">
        <v>0</v>
      </c>
      <c r="L149" s="22">
        <v>-7300</v>
      </c>
      <c r="M149" s="6">
        <f t="shared" si="287"/>
        <v>-18830</v>
      </c>
      <c r="N149" s="11">
        <f t="shared" si="288"/>
        <v>3</v>
      </c>
      <c r="O149" s="22">
        <v>17445</v>
      </c>
      <c r="P149" s="22">
        <v>89834</v>
      </c>
      <c r="Q149" s="6">
        <f t="shared" si="289"/>
        <v>98367</v>
      </c>
      <c r="R149" s="14">
        <f t="shared" si="290"/>
        <v>-511894.73684210528</v>
      </c>
      <c r="S149" s="15">
        <f t="shared" si="291"/>
        <v>15.945337620578778</v>
      </c>
      <c r="T149" s="23">
        <f t="shared" ref="T149" si="327">_xlfn.IFS(OR(R149=10,R149&lt;10),3,AND(10&lt;R149,OR(R149&lt;20,R149=20)),2,AND(20&lt;R149,OR(R149=30,R149&lt;30)),1,R149&gt;30,0)</f>
        <v>3</v>
      </c>
      <c r="U149" s="28">
        <f t="shared" si="293"/>
        <v>-1.9321706411755733E-3</v>
      </c>
      <c r="V149" s="28">
        <f t="shared" si="294"/>
        <v>0.63075202115218387</v>
      </c>
      <c r="W149" s="28">
        <f t="shared" si="295"/>
        <v>0.3711801494889917</v>
      </c>
      <c r="X149" s="29" t="str" cm="1">
        <f t="array" ref="X149">_xlfn.IFS(R149&lt;=30,"N",AND(R149&gt;30,0.02&lt;=U149&lt;=0.19,0.06&lt;=V149&lt;=0.23),"N",AND(R149&gt;30,V149&gt;=0.5,W149&lt;=0.15),"T3",AND(R149&gt;30,V149&gt;0.23,W149&gt;0.15),"X3",AND(R149&gt;30,V149&gt;=0.23,W149&lt;=0.15),"T2",OR(AND(R149&gt;30,U149&lt;=0.19,V149&lt;0.06),AND(R149&gt;30,U149&lt;0.02,0.06&lt;V149&lt;0.23)),"D1",AND(R149&gt;30,U149&gt;0.19,V149&lt;0.23),"X1")</f>
        <v>N</v>
      </c>
      <c r="Y149" s="30" t="str" cm="1">
        <f t="array" ref="Y149">_xlfn.IFS(R149&lt;=30,"3",AND(Q149&gt;30,0.02&lt;=U149&lt;=0.19,0.06&lt;=V149&lt;=0.23),"3",AND(R149&gt;30,V149&gt;=0.5,W149&lt;=0.15),"0",AND(R149&gt;30,V149&gt;0.23,W149&gt;0.15),"0",AND(R149&gt;30,V149&gt;=0.23,W149&lt;=0.15),"1",OR(AND(R149&gt;30,U149&lt;=0.19,V149&lt;0.06),AND(R149&gt;30,U149&lt;0.02,0.06&lt;V149&lt;0.23)),"2",AND(R149&gt;30,U149&gt;0.19,V149&lt;0.23),"2")</f>
        <v>3</v>
      </c>
      <c r="Z149" s="31">
        <f t="shared" si="298"/>
        <v>3</v>
      </c>
    </row>
    <row r="150" spans="1:26" s="32" customFormat="1" ht="51.75" customHeight="1">
      <c r="A150" s="47"/>
      <c r="B150" s="47"/>
      <c r="C150" s="39"/>
      <c r="D150" s="40" t="s">
        <v>24</v>
      </c>
      <c r="E150" s="22">
        <v>38</v>
      </c>
      <c r="F150" s="22">
        <v>215</v>
      </c>
      <c r="G150" s="22">
        <v>38</v>
      </c>
      <c r="H150" s="22">
        <v>622</v>
      </c>
      <c r="I150" s="22">
        <v>9918</v>
      </c>
      <c r="J150" s="22">
        <v>-12490</v>
      </c>
      <c r="K150" s="22">
        <v>0</v>
      </c>
      <c r="L150" s="22">
        <v>-7350</v>
      </c>
      <c r="M150" s="6">
        <f t="shared" si="287"/>
        <v>-18965</v>
      </c>
      <c r="N150" s="11">
        <f t="shared" si="288"/>
        <v>3</v>
      </c>
      <c r="O150" s="22">
        <v>17445</v>
      </c>
      <c r="P150" s="22">
        <v>89834</v>
      </c>
      <c r="Q150" s="6">
        <f t="shared" si="289"/>
        <v>98232</v>
      </c>
      <c r="R150" s="14">
        <f t="shared" si="290"/>
        <v>-515447.36842105258</v>
      </c>
      <c r="S150" s="15">
        <f t="shared" si="291"/>
        <v>15.945337620578778</v>
      </c>
      <c r="T150" s="23">
        <f t="shared" ref="T150" si="328">_xlfn.IFS(OR(R150=2000,R150&lt;2000),3,AND(2000&lt;R150,OR(R150&lt;4000,R150=4000)),2,AND(4000&lt;R150,OR(R150=6000,R150&lt;6000)),1,R150&gt;6000,0)</f>
        <v>3</v>
      </c>
      <c r="U150" s="28">
        <f t="shared" si="293"/>
        <v>-1.918998081001919E-3</v>
      </c>
      <c r="V150" s="28">
        <f t="shared" si="294"/>
        <v>0.63074436925563071</v>
      </c>
      <c r="W150" s="28">
        <f t="shared" si="295"/>
        <v>0.37117462882537117</v>
      </c>
      <c r="X150" s="29" t="str">
        <f t="shared" ref="X150" si="329">_xlfn.IFS(R150&lt;=6000,"N",AND(R150&gt;6000,0.02&lt;=U150&lt;=0.19,0.06&lt;=V150&lt;=0.23),"N",AND(R150&gt;6000,V150&gt;=0.5,W150&lt;=0.15),"T3",AND(R150&gt;6000,V150&gt;0.23,W150&gt;0.15),"X3",AND(R150&gt;6000,V150&gt;=0.23,W150&lt;=0.15),"T2",OR(AND(R150&gt;6000,U150&lt;=0.19,V150&lt;0.06),AND(R150&gt;6000,U150&lt;0.02,0.06&lt;V150&lt;0.23)),"D1",AND(R150&gt;6000,U150&gt;0.19,V150&lt;0.23),"X1")</f>
        <v>N</v>
      </c>
      <c r="Y150" s="30" t="str">
        <f t="shared" ref="Y150" si="330">_xlfn.IFS(R150&lt;=6000,"3",AND(Q150&gt;6000,0.02&lt;=U150&lt;=0.19,0.06&lt;=V150&lt;=0.23),"3",AND(R150&gt;6000,V150&gt;=0.5,W150&lt;=0.15),"0",AND(R150&gt;6000,V150&gt;0.23,W150&gt;0.15),"0",AND(R150&gt;6000,V150&gt;=0.23,W150&lt;=0.15),"1",OR(AND(R150&gt;6000,U150&lt;=0.19,V150&lt;0.06),AND(R150&gt;6000,U150&lt;0.02,0.06&lt;V150&lt;0.23)),"2",AND(R150&gt;6000,U150&gt;0.19,V150&lt;0.23),"2")</f>
        <v>3</v>
      </c>
      <c r="Z150" s="31">
        <f t="shared" si="298"/>
        <v>3</v>
      </c>
    </row>
    <row r="151" spans="1:26" s="32" customFormat="1" ht="51.75" customHeight="1">
      <c r="A151" s="47"/>
      <c r="B151" s="47"/>
      <c r="C151" s="39"/>
      <c r="D151" s="40"/>
      <c r="E151" s="22">
        <v>38</v>
      </c>
      <c r="F151" s="22">
        <v>215</v>
      </c>
      <c r="G151" s="22">
        <v>38</v>
      </c>
      <c r="H151" s="22">
        <v>622</v>
      </c>
      <c r="I151" s="22">
        <v>9918</v>
      </c>
      <c r="J151" s="22">
        <v>-12575</v>
      </c>
      <c r="K151" s="22">
        <v>0</v>
      </c>
      <c r="L151" s="22">
        <v>-7400</v>
      </c>
      <c r="M151" s="6">
        <f t="shared" si="287"/>
        <v>-19100</v>
      </c>
      <c r="N151" s="11">
        <f t="shared" si="288"/>
        <v>3</v>
      </c>
      <c r="O151" s="22">
        <v>17445</v>
      </c>
      <c r="P151" s="22">
        <v>89834</v>
      </c>
      <c r="Q151" s="6">
        <f t="shared" si="289"/>
        <v>98097</v>
      </c>
      <c r="R151" s="14">
        <f t="shared" si="290"/>
        <v>-519000</v>
      </c>
      <c r="S151" s="15">
        <f t="shared" si="291"/>
        <v>15.945337620578778</v>
      </c>
      <c r="T151" s="23">
        <f t="shared" ref="T151" si="331">_xlfn.IFS(OR(R151=10,R151&lt;10),3,AND(10&lt;R151,OR(R151&lt;20,R151=20)),2,AND(20&lt;R151,OR(R151=30,R151&lt;30)),1,R151&gt;30,0)</f>
        <v>3</v>
      </c>
      <c r="U151" s="28">
        <f t="shared" si="293"/>
        <v>-1.9060039123238201E-3</v>
      </c>
      <c r="V151" s="28">
        <f t="shared" si="294"/>
        <v>0.63073682098610628</v>
      </c>
      <c r="W151" s="28">
        <f t="shared" si="295"/>
        <v>0.37116918292621759</v>
      </c>
      <c r="X151" s="29" t="str" cm="1">
        <f t="array" ref="X151">_xlfn.IFS(R151&lt;=30,"N",AND(R151&gt;30,0.02&lt;=U151&lt;=0.19,0.06&lt;=V151&lt;=0.23),"N",AND(R151&gt;30,V151&gt;=0.5,W151&lt;=0.15),"T3",AND(R151&gt;30,V151&gt;0.23,W151&gt;0.15),"X3",AND(R151&gt;30,V151&gt;=0.23,W151&lt;=0.15),"T2",OR(AND(R151&gt;30,U151&lt;=0.19,V151&lt;0.06),AND(R151&gt;30,U151&lt;0.02,0.06&lt;V151&lt;0.23)),"D1",AND(R151&gt;30,U151&gt;0.19,V151&lt;0.23),"X1")</f>
        <v>N</v>
      </c>
      <c r="Y151" s="30" t="str" cm="1">
        <f t="array" ref="Y151">_xlfn.IFS(R151&lt;=30,"3",AND(Q151&gt;30,0.02&lt;=U151&lt;=0.19,0.06&lt;=V151&lt;=0.23),"3",AND(R151&gt;30,V151&gt;=0.5,W151&lt;=0.15),"0",AND(R151&gt;30,V151&gt;0.23,W151&gt;0.15),"0",AND(R151&gt;30,V151&gt;=0.23,W151&lt;=0.15),"1",OR(AND(R151&gt;30,U151&lt;=0.19,V151&lt;0.06),AND(R151&gt;30,U151&lt;0.02,0.06&lt;V151&lt;0.23)),"2",AND(R151&gt;30,U151&gt;0.19,V151&lt;0.23),"2")</f>
        <v>3</v>
      </c>
      <c r="Z151" s="31">
        <f t="shared" si="298"/>
        <v>3</v>
      </c>
    </row>
    <row r="152" spans="1:26" s="32" customFormat="1" ht="51.75" customHeight="1">
      <c r="A152" s="47"/>
      <c r="B152" s="47"/>
      <c r="C152" s="39"/>
      <c r="D152" s="40" t="s">
        <v>24</v>
      </c>
      <c r="E152" s="22">
        <v>38</v>
      </c>
      <c r="F152" s="22">
        <v>215</v>
      </c>
      <c r="G152" s="22">
        <v>38</v>
      </c>
      <c r="H152" s="22">
        <v>622</v>
      </c>
      <c r="I152" s="22">
        <v>9918</v>
      </c>
      <c r="J152" s="22">
        <v>-12660</v>
      </c>
      <c r="K152" s="22">
        <v>0</v>
      </c>
      <c r="L152" s="22">
        <v>-7450</v>
      </c>
      <c r="M152" s="6">
        <f t="shared" si="287"/>
        <v>-19235</v>
      </c>
      <c r="N152" s="11">
        <f t="shared" si="288"/>
        <v>3</v>
      </c>
      <c r="O152" s="22">
        <v>17445</v>
      </c>
      <c r="P152" s="22">
        <v>89834</v>
      </c>
      <c r="Q152" s="6">
        <f t="shared" si="289"/>
        <v>97962</v>
      </c>
      <c r="R152" s="14">
        <f t="shared" si="290"/>
        <v>-522552.63157894742</v>
      </c>
      <c r="S152" s="15">
        <f t="shared" si="291"/>
        <v>15.945337620578778</v>
      </c>
      <c r="T152" s="23">
        <f t="shared" ref="T152" si="332">_xlfn.IFS(OR(R152=2000,R152&lt;2000),3,AND(2000&lt;R152,OR(R152&lt;4000,R152=4000)),2,AND(4000&lt;R152,OR(R152=6000,R152&lt;6000)),1,R152&gt;6000,0)</f>
        <v>3</v>
      </c>
      <c r="U152" s="28">
        <f t="shared" si="293"/>
        <v>-1.8931845356715824E-3</v>
      </c>
      <c r="V152" s="28">
        <f t="shared" si="294"/>
        <v>0.63072937425269027</v>
      </c>
      <c r="W152" s="28">
        <f t="shared" si="295"/>
        <v>0.37116381028298129</v>
      </c>
      <c r="X152" s="29" t="str">
        <f t="shared" ref="X152" si="333">_xlfn.IFS(R152&lt;=6000,"N",AND(R152&gt;6000,0.02&lt;=U152&lt;=0.19,0.06&lt;=V152&lt;=0.23),"N",AND(R152&gt;6000,V152&gt;=0.5,W152&lt;=0.15),"T3",AND(R152&gt;6000,V152&gt;0.23,W152&gt;0.15),"X3",AND(R152&gt;6000,V152&gt;=0.23,W152&lt;=0.15),"T2",OR(AND(R152&gt;6000,U152&lt;=0.19,V152&lt;0.06),AND(R152&gt;6000,U152&lt;0.02,0.06&lt;V152&lt;0.23)),"D1",AND(R152&gt;6000,U152&gt;0.19,V152&lt;0.23),"X1")</f>
        <v>N</v>
      </c>
      <c r="Y152" s="30" t="str">
        <f t="shared" ref="Y152" si="334">_xlfn.IFS(R152&lt;=6000,"3",AND(Q152&gt;6000,0.02&lt;=U152&lt;=0.19,0.06&lt;=V152&lt;=0.23),"3",AND(R152&gt;6000,V152&gt;=0.5,W152&lt;=0.15),"0",AND(R152&gt;6000,V152&gt;0.23,W152&gt;0.15),"0",AND(R152&gt;6000,V152&gt;=0.23,W152&lt;=0.15),"1",OR(AND(R152&gt;6000,U152&lt;=0.19,V152&lt;0.06),AND(R152&gt;6000,U152&lt;0.02,0.06&lt;V152&lt;0.23)),"2",AND(R152&gt;6000,U152&gt;0.19,V152&lt;0.23),"2")</f>
        <v>3</v>
      </c>
      <c r="Z152" s="31">
        <f t="shared" si="298"/>
        <v>3</v>
      </c>
    </row>
    <row r="153" spans="1:26" s="32" customFormat="1" ht="51.75" customHeight="1">
      <c r="A153" s="47"/>
      <c r="B153" s="47"/>
      <c r="C153" s="39"/>
      <c r="D153" s="40"/>
      <c r="E153" s="22">
        <v>38</v>
      </c>
      <c r="F153" s="22">
        <v>215</v>
      </c>
      <c r="G153" s="22">
        <v>38</v>
      </c>
      <c r="H153" s="22">
        <v>622</v>
      </c>
      <c r="I153" s="22">
        <v>9918</v>
      </c>
      <c r="J153" s="22">
        <v>-12745</v>
      </c>
      <c r="K153" s="22">
        <v>0</v>
      </c>
      <c r="L153" s="22">
        <v>-7500</v>
      </c>
      <c r="M153" s="6">
        <f t="shared" si="287"/>
        <v>-19370</v>
      </c>
      <c r="N153" s="11">
        <f t="shared" si="288"/>
        <v>3</v>
      </c>
      <c r="O153" s="22">
        <v>17445</v>
      </c>
      <c r="P153" s="22">
        <v>89834</v>
      </c>
      <c r="Q153" s="6">
        <f t="shared" si="289"/>
        <v>97827</v>
      </c>
      <c r="R153" s="14">
        <f t="shared" si="290"/>
        <v>-526105.26315789472</v>
      </c>
      <c r="S153" s="15">
        <f t="shared" si="291"/>
        <v>15.945337620578778</v>
      </c>
      <c r="T153" s="23">
        <f t="shared" ref="T153" si="335">_xlfn.IFS(OR(R153=10,R153&lt;10),3,AND(10&lt;R153,OR(R153&lt;20,R153=20)),2,AND(20&lt;R153,OR(R153=30,R153&lt;30)),1,R153&gt;30,0)</f>
        <v>3</v>
      </c>
      <c r="U153" s="28">
        <f t="shared" si="293"/>
        <v>-1.8805364477656257E-3</v>
      </c>
      <c r="V153" s="28">
        <f t="shared" si="294"/>
        <v>0.63072202702033953</v>
      </c>
      <c r="W153" s="28">
        <f t="shared" si="295"/>
        <v>0.37115850942742612</v>
      </c>
      <c r="X153" s="29" t="str" cm="1">
        <f t="array" ref="X153">_xlfn.IFS(R153&lt;=30,"N",AND(R153&gt;30,0.02&lt;=U153&lt;=0.19,0.06&lt;=V153&lt;=0.23),"N",AND(R153&gt;30,V153&gt;=0.5,W153&lt;=0.15),"T3",AND(R153&gt;30,V153&gt;0.23,W153&gt;0.15),"X3",AND(R153&gt;30,V153&gt;=0.23,W153&lt;=0.15),"T2",OR(AND(R153&gt;30,U153&lt;=0.19,V153&lt;0.06),AND(R153&gt;30,U153&lt;0.02,0.06&lt;V153&lt;0.23)),"D1",AND(R153&gt;30,U153&gt;0.19,V153&lt;0.23),"X1")</f>
        <v>N</v>
      </c>
      <c r="Y153" s="30" t="str" cm="1">
        <f t="array" ref="Y153">_xlfn.IFS(R153&lt;=30,"3",AND(Q153&gt;30,0.02&lt;=U153&lt;=0.19,0.06&lt;=V153&lt;=0.23),"3",AND(R153&gt;30,V153&gt;=0.5,W153&lt;=0.15),"0",AND(R153&gt;30,V153&gt;0.23,W153&gt;0.15),"0",AND(R153&gt;30,V153&gt;=0.23,W153&lt;=0.15),"1",OR(AND(R153&gt;30,U153&lt;=0.19,V153&lt;0.06),AND(R153&gt;30,U153&lt;0.02,0.06&lt;V153&lt;0.23)),"2",AND(R153&gt;30,U153&gt;0.19,V153&lt;0.23),"2")</f>
        <v>3</v>
      </c>
      <c r="Z153" s="31">
        <f t="shared" si="298"/>
        <v>3</v>
      </c>
    </row>
    <row r="154" spans="1:26" s="32" customFormat="1" ht="51.75" customHeight="1">
      <c r="A154" s="47"/>
      <c r="B154" s="47"/>
      <c r="C154" s="39"/>
      <c r="D154" s="40" t="s">
        <v>24</v>
      </c>
      <c r="E154" s="22">
        <v>38</v>
      </c>
      <c r="F154" s="22">
        <v>215</v>
      </c>
      <c r="G154" s="22">
        <v>38</v>
      </c>
      <c r="H154" s="22">
        <v>622</v>
      </c>
      <c r="I154" s="22">
        <v>9918</v>
      </c>
      <c r="J154" s="22">
        <v>-12830</v>
      </c>
      <c r="K154" s="22">
        <v>0</v>
      </c>
      <c r="L154" s="22">
        <v>-7550</v>
      </c>
      <c r="M154" s="6">
        <f t="shared" si="287"/>
        <v>-19505</v>
      </c>
      <c r="N154" s="11">
        <f t="shared" si="288"/>
        <v>3</v>
      </c>
      <c r="O154" s="22">
        <v>17445</v>
      </c>
      <c r="P154" s="22">
        <v>89834</v>
      </c>
      <c r="Q154" s="6">
        <f t="shared" si="289"/>
        <v>97692</v>
      </c>
      <c r="R154" s="14">
        <f t="shared" si="290"/>
        <v>-529657.89473684214</v>
      </c>
      <c r="S154" s="15">
        <f t="shared" si="291"/>
        <v>15.945337620578778</v>
      </c>
      <c r="T154" s="23">
        <f t="shared" ref="T154" si="336">_xlfn.IFS(OR(R154=2000,R154&lt;2000),3,AND(2000&lt;R154,OR(R154&lt;4000,R154=4000)),2,AND(4000&lt;R154,OR(R154=6000,R154&lt;6000)),1,R154&gt;6000,0)</f>
        <v>3</v>
      </c>
      <c r="U154" s="28">
        <f t="shared" si="293"/>
        <v>-1.8680562383246485E-3</v>
      </c>
      <c r="V154" s="28">
        <f t="shared" si="294"/>
        <v>0.6307147773080326</v>
      </c>
      <c r="W154" s="28">
        <f t="shared" si="295"/>
        <v>0.37115327893029199</v>
      </c>
      <c r="X154" s="29" t="str">
        <f t="shared" ref="X154" si="337">_xlfn.IFS(R154&lt;=6000,"N",AND(R154&gt;6000,0.02&lt;=U154&lt;=0.19,0.06&lt;=V154&lt;=0.23),"N",AND(R154&gt;6000,V154&gt;=0.5,W154&lt;=0.15),"T3",AND(R154&gt;6000,V154&gt;0.23,W154&gt;0.15),"X3",AND(R154&gt;6000,V154&gt;=0.23,W154&lt;=0.15),"T2",OR(AND(R154&gt;6000,U154&lt;=0.19,V154&lt;0.06),AND(R154&gt;6000,U154&lt;0.02,0.06&lt;V154&lt;0.23)),"D1",AND(R154&gt;6000,U154&gt;0.19,V154&lt;0.23),"X1")</f>
        <v>N</v>
      </c>
      <c r="Y154" s="30" t="str">
        <f t="shared" ref="Y154" si="338">_xlfn.IFS(R154&lt;=6000,"3",AND(Q154&gt;6000,0.02&lt;=U154&lt;=0.19,0.06&lt;=V154&lt;=0.23),"3",AND(R154&gt;6000,V154&gt;=0.5,W154&lt;=0.15),"0",AND(R154&gt;6000,V154&gt;0.23,W154&gt;0.15),"0",AND(R154&gt;6000,V154&gt;=0.23,W154&lt;=0.15),"1",OR(AND(R154&gt;6000,U154&lt;=0.19,V154&lt;0.06),AND(R154&gt;6000,U154&lt;0.02,0.06&lt;V154&lt;0.23)),"2",AND(R154&gt;6000,U154&gt;0.19,V154&lt;0.23),"2")</f>
        <v>3</v>
      </c>
      <c r="Z154" s="31">
        <f t="shared" si="298"/>
        <v>3</v>
      </c>
    </row>
    <row r="155" spans="1:26" s="32" customFormat="1" ht="51.75" customHeight="1">
      <c r="A155" s="47"/>
      <c r="B155" s="47"/>
      <c r="C155" s="39"/>
      <c r="D155" s="40"/>
      <c r="E155" s="22">
        <v>38</v>
      </c>
      <c r="F155" s="22">
        <v>215</v>
      </c>
      <c r="G155" s="22">
        <v>38</v>
      </c>
      <c r="H155" s="22">
        <v>622</v>
      </c>
      <c r="I155" s="22">
        <v>9918</v>
      </c>
      <c r="J155" s="22">
        <v>-12915</v>
      </c>
      <c r="K155" s="22">
        <v>0</v>
      </c>
      <c r="L155" s="22">
        <v>-7600</v>
      </c>
      <c r="M155" s="6">
        <f t="shared" si="287"/>
        <v>-19640</v>
      </c>
      <c r="N155" s="11">
        <f t="shared" si="288"/>
        <v>3</v>
      </c>
      <c r="O155" s="22">
        <v>17445</v>
      </c>
      <c r="P155" s="22">
        <v>89834</v>
      </c>
      <c r="Q155" s="6">
        <f t="shared" si="289"/>
        <v>97557</v>
      </c>
      <c r="R155" s="14">
        <f t="shared" si="290"/>
        <v>-533210.52631578944</v>
      </c>
      <c r="S155" s="15">
        <f t="shared" si="291"/>
        <v>15.945337620578778</v>
      </c>
      <c r="T155" s="23">
        <f t="shared" ref="T155" si="339">_xlfn.IFS(OR(R155=10,R155&lt;10),3,AND(10&lt;R155,OR(R155&lt;20,R155=20)),2,AND(20&lt;R155,OR(R155=30,R155&lt;30)),1,R155&gt;30,0)</f>
        <v>3</v>
      </c>
      <c r="U155" s="28">
        <f t="shared" si="293"/>
        <v>-1.8557405870000489E-3</v>
      </c>
      <c r="V155" s="28">
        <f t="shared" si="294"/>
        <v>0.63070762318699025</v>
      </c>
      <c r="W155" s="28">
        <f t="shared" si="295"/>
        <v>0.37114811740000975</v>
      </c>
      <c r="X155" s="29" t="str" cm="1">
        <f t="array" ref="X155">_xlfn.IFS(R155&lt;=30,"N",AND(R155&gt;30,0.02&lt;=U155&lt;=0.19,0.06&lt;=V155&lt;=0.23),"N",AND(R155&gt;30,V155&gt;=0.5,W155&lt;=0.15),"T3",AND(R155&gt;30,V155&gt;0.23,W155&gt;0.15),"X3",AND(R155&gt;30,V155&gt;=0.23,W155&lt;=0.15),"T2",OR(AND(R155&gt;30,U155&lt;=0.19,V155&lt;0.06),AND(R155&gt;30,U155&lt;0.02,0.06&lt;V155&lt;0.23)),"D1",AND(R155&gt;30,U155&gt;0.19,V155&lt;0.23),"X1")</f>
        <v>N</v>
      </c>
      <c r="Y155" s="30" t="str" cm="1">
        <f t="array" ref="Y155">_xlfn.IFS(R155&lt;=30,"3",AND(Q155&gt;30,0.02&lt;=U155&lt;=0.19,0.06&lt;=V155&lt;=0.23),"3",AND(R155&gt;30,V155&gt;=0.5,W155&lt;=0.15),"0",AND(R155&gt;30,V155&gt;0.23,W155&gt;0.15),"0",AND(R155&gt;30,V155&gt;=0.23,W155&lt;=0.15),"1",OR(AND(R155&gt;30,U155&lt;=0.19,V155&lt;0.06),AND(R155&gt;30,U155&lt;0.02,0.06&lt;V155&lt;0.23)),"2",AND(R155&gt;30,U155&gt;0.19,V155&lt;0.23),"2")</f>
        <v>3</v>
      </c>
      <c r="Z155" s="31">
        <f t="shared" si="298"/>
        <v>3</v>
      </c>
    </row>
    <row r="156" spans="1:26" s="32" customFormat="1" ht="51.75" customHeight="1">
      <c r="A156" s="47"/>
      <c r="B156" s="47"/>
      <c r="C156" s="39"/>
      <c r="D156" s="40" t="s">
        <v>24</v>
      </c>
      <c r="E156" s="22">
        <v>38</v>
      </c>
      <c r="F156" s="22">
        <v>215</v>
      </c>
      <c r="G156" s="22">
        <v>38</v>
      </c>
      <c r="H156" s="22">
        <v>622</v>
      </c>
      <c r="I156" s="22">
        <v>9918</v>
      </c>
      <c r="J156" s="22">
        <v>-13000</v>
      </c>
      <c r="K156" s="22">
        <v>0</v>
      </c>
      <c r="L156" s="22">
        <v>-7650</v>
      </c>
      <c r="M156" s="6">
        <f t="shared" si="287"/>
        <v>-19775</v>
      </c>
      <c r="N156" s="11">
        <f t="shared" si="288"/>
        <v>3</v>
      </c>
      <c r="O156" s="22">
        <v>17445</v>
      </c>
      <c r="P156" s="22">
        <v>89834</v>
      </c>
      <c r="Q156" s="6">
        <f t="shared" si="289"/>
        <v>97422</v>
      </c>
      <c r="R156" s="14">
        <f t="shared" si="290"/>
        <v>-536763.15789473685</v>
      </c>
      <c r="S156" s="15">
        <f t="shared" si="291"/>
        <v>15.945337620578778</v>
      </c>
      <c r="T156" s="23">
        <f t="shared" ref="T156" si="340">_xlfn.IFS(OR(R156=2000,R156&lt;2000),3,AND(2000&lt;R156,OR(R156&lt;4000,R156=4000)),2,AND(4000&lt;R156,OR(R156=6000,R156&lt;6000)),1,R156&gt;6000,0)</f>
        <v>3</v>
      </c>
      <c r="U156" s="28">
        <f t="shared" si="293"/>
        <v>-1.843586260430817E-3</v>
      </c>
      <c r="V156" s="28">
        <f t="shared" si="294"/>
        <v>0.63070056277896369</v>
      </c>
      <c r="W156" s="28">
        <f t="shared" si="295"/>
        <v>0.3711430234814671</v>
      </c>
      <c r="X156" s="29" t="str">
        <f t="shared" ref="X156" si="341">_xlfn.IFS(R156&lt;=6000,"N",AND(R156&gt;6000,0.02&lt;=U156&lt;=0.19,0.06&lt;=V156&lt;=0.23),"N",AND(R156&gt;6000,V156&gt;=0.5,W156&lt;=0.15),"T3",AND(R156&gt;6000,V156&gt;0.23,W156&gt;0.15),"X3",AND(R156&gt;6000,V156&gt;=0.23,W156&lt;=0.15),"T2",OR(AND(R156&gt;6000,U156&lt;=0.19,V156&lt;0.06),AND(R156&gt;6000,U156&lt;0.02,0.06&lt;V156&lt;0.23)),"D1",AND(R156&gt;6000,U156&gt;0.19,V156&lt;0.23),"X1")</f>
        <v>N</v>
      </c>
      <c r="Y156" s="30" t="str">
        <f t="shared" ref="Y156" si="342">_xlfn.IFS(R156&lt;=6000,"3",AND(Q156&gt;6000,0.02&lt;=U156&lt;=0.19,0.06&lt;=V156&lt;=0.23),"3",AND(R156&gt;6000,V156&gt;=0.5,W156&lt;=0.15),"0",AND(R156&gt;6000,V156&gt;0.23,W156&gt;0.15),"0",AND(R156&gt;6000,V156&gt;=0.23,W156&lt;=0.15),"1",OR(AND(R156&gt;6000,U156&lt;=0.19,V156&lt;0.06),AND(R156&gt;6000,U156&lt;0.02,0.06&lt;V156&lt;0.23)),"2",AND(R156&gt;6000,U156&gt;0.19,V156&lt;0.23),"2")</f>
        <v>3</v>
      </c>
      <c r="Z156" s="31">
        <f t="shared" si="298"/>
        <v>3</v>
      </c>
    </row>
    <row r="157" spans="1:26" s="32" customFormat="1" ht="51.75" customHeight="1">
      <c r="A157" s="47"/>
      <c r="B157" s="47"/>
      <c r="C157" s="39"/>
      <c r="D157" s="40"/>
      <c r="E157" s="22">
        <v>38</v>
      </c>
      <c r="F157" s="22">
        <v>215</v>
      </c>
      <c r="G157" s="22">
        <v>38</v>
      </c>
      <c r="H157" s="22">
        <v>622</v>
      </c>
      <c r="I157" s="22">
        <v>9918</v>
      </c>
      <c r="J157" s="22">
        <v>-13085</v>
      </c>
      <c r="K157" s="22">
        <v>0</v>
      </c>
      <c r="L157" s="22">
        <v>-7700</v>
      </c>
      <c r="M157" s="6">
        <f t="shared" si="287"/>
        <v>-19910</v>
      </c>
      <c r="N157" s="11">
        <f t="shared" si="288"/>
        <v>3</v>
      </c>
      <c r="O157" s="22">
        <v>17445</v>
      </c>
      <c r="P157" s="22">
        <v>89834</v>
      </c>
      <c r="Q157" s="6">
        <f t="shared" si="289"/>
        <v>97287</v>
      </c>
      <c r="R157" s="14">
        <f t="shared" si="290"/>
        <v>-540315.78947368416</v>
      </c>
      <c r="S157" s="15">
        <f t="shared" si="291"/>
        <v>15.945337620578778</v>
      </c>
      <c r="T157" s="23">
        <f t="shared" ref="T157" si="343">_xlfn.IFS(OR(R157=10,R157&lt;10),3,AND(10&lt;R157,OR(R157&lt;20,R157=20)),2,AND(20&lt;R157,OR(R157=30,R157&lt;30)),1,R157&gt;30,0)</f>
        <v>3</v>
      </c>
      <c r="U157" s="28">
        <f t="shared" si="293"/>
        <v>-1.8315901094134092E-3</v>
      </c>
      <c r="V157" s="28">
        <f t="shared" si="294"/>
        <v>0.63069359425459104</v>
      </c>
      <c r="W157" s="28">
        <f t="shared" si="295"/>
        <v>0.37113799585482238</v>
      </c>
      <c r="X157" s="29" t="str" cm="1">
        <f t="array" ref="X157">_xlfn.IFS(R157&lt;=30,"N",AND(R157&gt;30,0.02&lt;=U157&lt;=0.19,0.06&lt;=V157&lt;=0.23),"N",AND(R157&gt;30,V157&gt;=0.5,W157&lt;=0.15),"T3",AND(R157&gt;30,V157&gt;0.23,W157&gt;0.15),"X3",AND(R157&gt;30,V157&gt;=0.23,W157&lt;=0.15),"T2",OR(AND(R157&gt;30,U157&lt;=0.19,V157&lt;0.06),AND(R157&gt;30,U157&lt;0.02,0.06&lt;V157&lt;0.23)),"D1",AND(R157&gt;30,U157&gt;0.19,V157&lt;0.23),"X1")</f>
        <v>N</v>
      </c>
      <c r="Y157" s="30" t="str" cm="1">
        <f t="array" ref="Y157">_xlfn.IFS(R157&lt;=30,"3",AND(Q157&gt;30,0.02&lt;=U157&lt;=0.19,0.06&lt;=V157&lt;=0.23),"3",AND(R157&gt;30,V157&gt;=0.5,W157&lt;=0.15),"0",AND(R157&gt;30,V157&gt;0.23,W157&gt;0.15),"0",AND(R157&gt;30,V157&gt;=0.23,W157&lt;=0.15),"1",OR(AND(R157&gt;30,U157&lt;=0.19,V157&lt;0.06),AND(R157&gt;30,U157&lt;0.02,0.06&lt;V157&lt;0.23)),"2",AND(R157&gt;30,U157&gt;0.19,V157&lt;0.23),"2")</f>
        <v>3</v>
      </c>
      <c r="Z157" s="31">
        <f t="shared" si="298"/>
        <v>3</v>
      </c>
    </row>
    <row r="158" spans="1:26" s="32" customFormat="1" ht="51.75" customHeight="1">
      <c r="A158" s="47"/>
      <c r="B158" s="47"/>
      <c r="C158" s="39"/>
      <c r="D158" s="40" t="s">
        <v>24</v>
      </c>
      <c r="E158" s="22">
        <v>38</v>
      </c>
      <c r="F158" s="22">
        <v>215</v>
      </c>
      <c r="G158" s="22">
        <v>38</v>
      </c>
      <c r="H158" s="22">
        <v>622</v>
      </c>
      <c r="I158" s="22">
        <v>9918</v>
      </c>
      <c r="J158" s="22">
        <v>-13170</v>
      </c>
      <c r="K158" s="22">
        <v>0</v>
      </c>
      <c r="L158" s="22">
        <v>-7750</v>
      </c>
      <c r="M158" s="6">
        <f t="shared" si="287"/>
        <v>-20045</v>
      </c>
      <c r="N158" s="11">
        <f t="shared" si="288"/>
        <v>3</v>
      </c>
      <c r="O158" s="22">
        <v>17445</v>
      </c>
      <c r="P158" s="22">
        <v>89834</v>
      </c>
      <c r="Q158" s="6">
        <f t="shared" si="289"/>
        <v>97152</v>
      </c>
      <c r="R158" s="14">
        <f t="shared" si="290"/>
        <v>-543868.42105263157</v>
      </c>
      <c r="S158" s="15">
        <f t="shared" si="291"/>
        <v>15.945337620578778</v>
      </c>
      <c r="T158" s="23">
        <f t="shared" ref="T158" si="344">_xlfn.IFS(OR(R158=2000,R158&lt;2000),3,AND(2000&lt;R158,OR(R158&lt;4000,R158=4000)),2,AND(4000&lt;R158,OR(R158=6000,R158&lt;6000)),1,R158&gt;6000,0)</f>
        <v>3</v>
      </c>
      <c r="U158" s="28">
        <f t="shared" si="293"/>
        <v>-1.8197490661814003E-3</v>
      </c>
      <c r="V158" s="28">
        <f t="shared" si="294"/>
        <v>0.6306867158318169</v>
      </c>
      <c r="W158" s="28">
        <f t="shared" si="295"/>
        <v>0.37113303323436453</v>
      </c>
      <c r="X158" s="29" t="str">
        <f t="shared" ref="X158" si="345">_xlfn.IFS(R158&lt;=6000,"N",AND(R158&gt;6000,0.02&lt;=U158&lt;=0.19,0.06&lt;=V158&lt;=0.23),"N",AND(R158&gt;6000,V158&gt;=0.5,W158&lt;=0.15),"T3",AND(R158&gt;6000,V158&gt;0.23,W158&gt;0.15),"X3",AND(R158&gt;6000,V158&gt;=0.23,W158&lt;=0.15),"T2",OR(AND(R158&gt;6000,U158&lt;=0.19,V158&lt;0.06),AND(R158&gt;6000,U158&lt;0.02,0.06&lt;V158&lt;0.23)),"D1",AND(R158&gt;6000,U158&gt;0.19,V158&lt;0.23),"X1")</f>
        <v>N</v>
      </c>
      <c r="Y158" s="30" t="str">
        <f t="shared" ref="Y158" si="346">_xlfn.IFS(R158&lt;=6000,"3",AND(Q158&gt;6000,0.02&lt;=U158&lt;=0.19,0.06&lt;=V158&lt;=0.23),"3",AND(R158&gt;6000,V158&gt;=0.5,W158&lt;=0.15),"0",AND(R158&gt;6000,V158&gt;0.23,W158&gt;0.15),"0",AND(R158&gt;6000,V158&gt;=0.23,W158&lt;=0.15),"1",OR(AND(R158&gt;6000,U158&lt;=0.19,V158&lt;0.06),AND(R158&gt;6000,U158&lt;0.02,0.06&lt;V158&lt;0.23)),"2",AND(R158&gt;6000,U158&gt;0.19,V158&lt;0.23),"2")</f>
        <v>3</v>
      </c>
      <c r="Z158" s="31">
        <f t="shared" si="298"/>
        <v>3</v>
      </c>
    </row>
    <row r="159" spans="1:26" s="32" customFormat="1" ht="51.75" customHeight="1">
      <c r="A159" s="47"/>
      <c r="B159" s="47"/>
      <c r="C159" s="39"/>
      <c r="D159" s="40"/>
      <c r="E159" s="22">
        <v>38</v>
      </c>
      <c r="F159" s="22">
        <v>215</v>
      </c>
      <c r="G159" s="22">
        <v>38</v>
      </c>
      <c r="H159" s="22">
        <v>622</v>
      </c>
      <c r="I159" s="22">
        <v>9918</v>
      </c>
      <c r="J159" s="22">
        <v>-13255</v>
      </c>
      <c r="K159" s="22">
        <v>0</v>
      </c>
      <c r="L159" s="22">
        <v>-7800</v>
      </c>
      <c r="M159" s="6">
        <f t="shared" si="287"/>
        <v>-20180</v>
      </c>
      <c r="N159" s="11">
        <f t="shared" si="288"/>
        <v>3</v>
      </c>
      <c r="O159" s="22">
        <v>17445</v>
      </c>
      <c r="P159" s="22">
        <v>89834</v>
      </c>
      <c r="Q159" s="6">
        <f t="shared" si="289"/>
        <v>97017</v>
      </c>
      <c r="R159" s="14">
        <f t="shared" si="290"/>
        <v>-547421.05263157899</v>
      </c>
      <c r="S159" s="15">
        <f t="shared" si="291"/>
        <v>15.945337620578778</v>
      </c>
      <c r="T159" s="23">
        <f t="shared" ref="T159" si="347">_xlfn.IFS(OR(R159=10,R159&lt;10),3,AND(10&lt;R159,OR(R159&lt;20,R159=20)),2,AND(20&lt;R159,OR(R159=30,R159&lt;30)),1,R159&gt;30,0)</f>
        <v>3</v>
      </c>
      <c r="U159" s="28">
        <f t="shared" si="293"/>
        <v>-1.8080601417899795E-3</v>
      </c>
      <c r="V159" s="28">
        <f t="shared" si="294"/>
        <v>0.63067992577437315</v>
      </c>
      <c r="W159" s="28">
        <f t="shared" si="295"/>
        <v>0.37112813436741687</v>
      </c>
      <c r="X159" s="29" t="str" cm="1">
        <f t="array" ref="X159">_xlfn.IFS(R159&lt;=30,"N",AND(R159&gt;30,0.02&lt;=U159&lt;=0.19,0.06&lt;=V159&lt;=0.23),"N",AND(R159&gt;30,V159&gt;=0.5,W159&lt;=0.15),"T3",AND(R159&gt;30,V159&gt;0.23,W159&gt;0.15),"X3",AND(R159&gt;30,V159&gt;=0.23,W159&lt;=0.15),"T2",OR(AND(R159&gt;30,U159&lt;=0.19,V159&lt;0.06),AND(R159&gt;30,U159&lt;0.02,0.06&lt;V159&lt;0.23)),"D1",AND(R159&gt;30,U159&gt;0.19,V159&lt;0.23),"X1")</f>
        <v>N</v>
      </c>
      <c r="Y159" s="30" t="str" cm="1">
        <f t="array" ref="Y159">_xlfn.IFS(R159&lt;=30,"3",AND(Q159&gt;30,0.02&lt;=U159&lt;=0.19,0.06&lt;=V159&lt;=0.23),"3",AND(R159&gt;30,V159&gt;=0.5,W159&lt;=0.15),"0",AND(R159&gt;30,V159&gt;0.23,W159&gt;0.15),"0",AND(R159&gt;30,V159&gt;=0.23,W159&lt;=0.15),"1",OR(AND(R159&gt;30,U159&lt;=0.19,V159&lt;0.06),AND(R159&gt;30,U159&lt;0.02,0.06&lt;V159&lt;0.23)),"2",AND(R159&gt;30,U159&gt;0.19,V159&lt;0.23),"2")</f>
        <v>3</v>
      </c>
      <c r="Z159" s="31">
        <f t="shared" si="298"/>
        <v>3</v>
      </c>
    </row>
    <row r="160" spans="1:26" s="32" customFormat="1" ht="51.75" customHeight="1">
      <c r="A160" s="47"/>
      <c r="B160" s="47"/>
      <c r="C160" s="39"/>
      <c r="D160" s="40" t="s">
        <v>24</v>
      </c>
      <c r="E160" s="22">
        <v>38</v>
      </c>
      <c r="F160" s="22">
        <v>215</v>
      </c>
      <c r="G160" s="22">
        <v>38</v>
      </c>
      <c r="H160" s="22">
        <v>622</v>
      </c>
      <c r="I160" s="22">
        <v>9918</v>
      </c>
      <c r="J160" s="22">
        <v>-13340</v>
      </c>
      <c r="K160" s="22">
        <v>0</v>
      </c>
      <c r="L160" s="22">
        <v>-7850</v>
      </c>
      <c r="M160" s="6">
        <f t="shared" si="287"/>
        <v>-20315</v>
      </c>
      <c r="N160" s="11">
        <f t="shared" si="288"/>
        <v>3</v>
      </c>
      <c r="O160" s="22">
        <v>17445</v>
      </c>
      <c r="P160" s="22">
        <v>89834</v>
      </c>
      <c r="Q160" s="6">
        <f t="shared" si="289"/>
        <v>96882</v>
      </c>
      <c r="R160" s="14">
        <f t="shared" si="290"/>
        <v>-550973.68421052641</v>
      </c>
      <c r="S160" s="15">
        <f t="shared" si="291"/>
        <v>15.945337620578778</v>
      </c>
      <c r="T160" s="23">
        <f t="shared" ref="T160" si="348">_xlfn.IFS(OR(R160=2000,R160&lt;2000),3,AND(2000&lt;R160,OR(R160&lt;4000,R160=4000)),2,AND(4000&lt;R160,OR(R160=6000,R160&lt;6000)),1,R160&gt;6000,0)</f>
        <v>3</v>
      </c>
      <c r="U160" s="28">
        <f t="shared" si="293"/>
        <v>-1.7965204236006051E-3</v>
      </c>
      <c r="V160" s="28">
        <f t="shared" si="294"/>
        <v>0.63067322239031776</v>
      </c>
      <c r="W160" s="28">
        <f t="shared" si="295"/>
        <v>0.37112329803328292</v>
      </c>
      <c r="X160" s="29" t="str">
        <f t="shared" ref="X160" si="349">_xlfn.IFS(R160&lt;=6000,"N",AND(R160&gt;6000,0.02&lt;=U160&lt;=0.19,0.06&lt;=V160&lt;=0.23),"N",AND(R160&gt;6000,V160&gt;=0.5,W160&lt;=0.15),"T3",AND(R160&gt;6000,V160&gt;0.23,W160&gt;0.15),"X3",AND(R160&gt;6000,V160&gt;=0.23,W160&lt;=0.15),"T2",OR(AND(R160&gt;6000,U160&lt;=0.19,V160&lt;0.06),AND(R160&gt;6000,U160&lt;0.02,0.06&lt;V160&lt;0.23)),"D1",AND(R160&gt;6000,U160&gt;0.19,V160&lt;0.23),"X1")</f>
        <v>N</v>
      </c>
      <c r="Y160" s="30" t="str">
        <f t="shared" ref="Y160" si="350">_xlfn.IFS(R160&lt;=6000,"3",AND(Q160&gt;6000,0.02&lt;=U160&lt;=0.19,0.06&lt;=V160&lt;=0.23),"3",AND(R160&gt;6000,V160&gt;=0.5,W160&lt;=0.15),"0",AND(R160&gt;6000,V160&gt;0.23,W160&gt;0.15),"0",AND(R160&gt;6000,V160&gt;=0.23,W160&lt;=0.15),"1",OR(AND(R160&gt;6000,U160&lt;=0.19,V160&lt;0.06),AND(R160&gt;6000,U160&lt;0.02,0.06&lt;V160&lt;0.23)),"2",AND(R160&gt;6000,U160&gt;0.19,V160&lt;0.23),"2")</f>
        <v>3</v>
      </c>
      <c r="Z160" s="31">
        <f t="shared" si="298"/>
        <v>3</v>
      </c>
    </row>
    <row r="161" spans="1:26" s="32" customFormat="1" ht="51.75" customHeight="1">
      <c r="A161" s="47"/>
      <c r="B161" s="47"/>
      <c r="C161" s="39"/>
      <c r="D161" s="40"/>
      <c r="E161" s="22">
        <v>38</v>
      </c>
      <c r="F161" s="22">
        <v>215</v>
      </c>
      <c r="G161" s="22">
        <v>38</v>
      </c>
      <c r="H161" s="22">
        <v>622</v>
      </c>
      <c r="I161" s="22">
        <v>9918</v>
      </c>
      <c r="J161" s="22">
        <v>-13425</v>
      </c>
      <c r="K161" s="22">
        <v>0</v>
      </c>
      <c r="L161" s="22">
        <v>-7900</v>
      </c>
      <c r="M161" s="6">
        <f t="shared" si="287"/>
        <v>-20450</v>
      </c>
      <c r="N161" s="11">
        <f t="shared" si="288"/>
        <v>3</v>
      </c>
      <c r="O161" s="22">
        <v>17445</v>
      </c>
      <c r="P161" s="22">
        <v>89834</v>
      </c>
      <c r="Q161" s="6">
        <f t="shared" si="289"/>
        <v>96747</v>
      </c>
      <c r="R161" s="14">
        <f t="shared" si="290"/>
        <v>-554526.31578947359</v>
      </c>
      <c r="S161" s="15">
        <f t="shared" si="291"/>
        <v>15.945337620578778</v>
      </c>
      <c r="T161" s="23">
        <f t="shared" ref="T161" si="351">_xlfn.IFS(OR(R161=10,R161&lt;10),3,AND(10&lt;R161,OR(R161&lt;20,R161=20)),2,AND(20&lt;R161,OR(R161=30,R161&lt;30)),1,R161&gt;30,0)</f>
        <v>3</v>
      </c>
      <c r="U161" s="28">
        <f t="shared" si="293"/>
        <v>-1.7851270728613709E-3</v>
      </c>
      <c r="V161" s="28">
        <f t="shared" si="294"/>
        <v>0.63066660403062902</v>
      </c>
      <c r="W161" s="28">
        <f t="shared" si="295"/>
        <v>0.37111852304223236</v>
      </c>
      <c r="X161" s="29" t="str" cm="1">
        <f t="array" ref="X161">_xlfn.IFS(R161&lt;=30,"N",AND(R161&gt;30,0.02&lt;=U161&lt;=0.19,0.06&lt;=V161&lt;=0.23),"N",AND(R161&gt;30,V161&gt;=0.5,W161&lt;=0.15),"T3",AND(R161&gt;30,V161&gt;0.23,W161&gt;0.15),"X3",AND(R161&gt;30,V161&gt;=0.23,W161&lt;=0.15),"T2",OR(AND(R161&gt;30,U161&lt;=0.19,V161&lt;0.06),AND(R161&gt;30,U161&lt;0.02,0.06&lt;V161&lt;0.23)),"D1",AND(R161&gt;30,U161&gt;0.19,V161&lt;0.23),"X1")</f>
        <v>N</v>
      </c>
      <c r="Y161" s="30" t="str" cm="1">
        <f t="array" ref="Y161">_xlfn.IFS(R161&lt;=30,"3",AND(Q161&gt;30,0.02&lt;=U161&lt;=0.19,0.06&lt;=V161&lt;=0.23),"3",AND(R161&gt;30,V161&gt;=0.5,W161&lt;=0.15),"0",AND(R161&gt;30,V161&gt;0.23,W161&gt;0.15),"0",AND(R161&gt;30,V161&gt;=0.23,W161&lt;=0.15),"1",OR(AND(R161&gt;30,U161&lt;=0.19,V161&lt;0.06),AND(R161&gt;30,U161&lt;0.02,0.06&lt;V161&lt;0.23)),"2",AND(R161&gt;30,U161&gt;0.19,V161&lt;0.23),"2")</f>
        <v>3</v>
      </c>
      <c r="Z161" s="31">
        <f t="shared" si="298"/>
        <v>3</v>
      </c>
    </row>
    <row r="162" spans="1:26" s="32" customFormat="1" ht="51.75" customHeight="1">
      <c r="A162" s="47"/>
      <c r="B162" s="47"/>
      <c r="C162" s="39"/>
      <c r="D162" s="40" t="s">
        <v>24</v>
      </c>
      <c r="E162" s="22">
        <v>38</v>
      </c>
      <c r="F162" s="22">
        <v>215</v>
      </c>
      <c r="G162" s="22">
        <v>38</v>
      </c>
      <c r="H162" s="22">
        <v>622</v>
      </c>
      <c r="I162" s="22">
        <v>9918</v>
      </c>
      <c r="J162" s="22">
        <v>-13510</v>
      </c>
      <c r="K162" s="22">
        <v>0</v>
      </c>
      <c r="L162" s="22">
        <v>-7950</v>
      </c>
      <c r="M162" s="6">
        <f t="shared" si="287"/>
        <v>-20585</v>
      </c>
      <c r="N162" s="11">
        <f t="shared" si="288"/>
        <v>3</v>
      </c>
      <c r="O162" s="22">
        <v>17445</v>
      </c>
      <c r="P162" s="22">
        <v>89834</v>
      </c>
      <c r="Q162" s="6">
        <f t="shared" si="289"/>
        <v>96612</v>
      </c>
      <c r="R162" s="14">
        <f t="shared" si="290"/>
        <v>-558078.94736842101</v>
      </c>
      <c r="S162" s="15">
        <f t="shared" si="291"/>
        <v>15.945337620578778</v>
      </c>
      <c r="T162" s="23">
        <f t="shared" ref="T162" si="352">_xlfn.IFS(OR(R162=2000,R162&lt;2000),3,AND(2000&lt;R162,OR(R162&lt;4000,R162=4000)),2,AND(4000&lt;R162,OR(R162=6000,R162&lt;6000)),1,R162&gt;6000,0)</f>
        <v>3</v>
      </c>
      <c r="U162" s="28">
        <f t="shared" si="293"/>
        <v>-1.7738773223788628E-3</v>
      </c>
      <c r="V162" s="28">
        <f t="shared" si="294"/>
        <v>0.63066006908785366</v>
      </c>
      <c r="W162" s="28">
        <f t="shared" si="295"/>
        <v>0.37111380823452528</v>
      </c>
      <c r="X162" s="29" t="str">
        <f t="shared" ref="X162" si="353">_xlfn.IFS(R162&lt;=6000,"N",AND(R162&gt;6000,0.02&lt;=U162&lt;=0.19,0.06&lt;=V162&lt;=0.23),"N",AND(R162&gt;6000,V162&gt;=0.5,W162&lt;=0.15),"T3",AND(R162&gt;6000,V162&gt;0.23,W162&gt;0.15),"X3",AND(R162&gt;6000,V162&gt;=0.23,W162&lt;=0.15),"T2",OR(AND(R162&gt;6000,U162&lt;=0.19,V162&lt;0.06),AND(R162&gt;6000,U162&lt;0.02,0.06&lt;V162&lt;0.23)),"D1",AND(R162&gt;6000,U162&gt;0.19,V162&lt;0.23),"X1")</f>
        <v>N</v>
      </c>
      <c r="Y162" s="30" t="str">
        <f t="shared" ref="Y162" si="354">_xlfn.IFS(R162&lt;=6000,"3",AND(Q162&gt;6000,0.02&lt;=U162&lt;=0.19,0.06&lt;=V162&lt;=0.23),"3",AND(R162&gt;6000,V162&gt;=0.5,W162&lt;=0.15),"0",AND(R162&gt;6000,V162&gt;0.23,W162&gt;0.15),"0",AND(R162&gt;6000,V162&gt;=0.23,W162&lt;=0.15),"1",OR(AND(R162&gt;6000,U162&lt;=0.19,V162&lt;0.06),AND(R162&gt;6000,U162&lt;0.02,0.06&lt;V162&lt;0.23)),"2",AND(R162&gt;6000,U162&gt;0.19,V162&lt;0.23),"2")</f>
        <v>3</v>
      </c>
      <c r="Z162" s="31">
        <f t="shared" si="298"/>
        <v>3</v>
      </c>
    </row>
    <row r="163" spans="1:26" s="32" customFormat="1" ht="51.75" customHeight="1">
      <c r="A163" s="47"/>
      <c r="B163" s="47"/>
      <c r="C163" s="39"/>
      <c r="D163" s="40"/>
      <c r="E163" s="22">
        <v>38</v>
      </c>
      <c r="F163" s="22">
        <v>215</v>
      </c>
      <c r="G163" s="22">
        <v>38</v>
      </c>
      <c r="H163" s="22">
        <v>622</v>
      </c>
      <c r="I163" s="22">
        <v>9918</v>
      </c>
      <c r="J163" s="22">
        <v>-13595</v>
      </c>
      <c r="K163" s="22">
        <v>0</v>
      </c>
      <c r="L163" s="22">
        <v>-8000</v>
      </c>
      <c r="M163" s="6">
        <f t="shared" si="287"/>
        <v>-20720</v>
      </c>
      <c r="N163" s="11">
        <f t="shared" si="288"/>
        <v>3</v>
      </c>
      <c r="O163" s="22">
        <v>17445</v>
      </c>
      <c r="P163" s="22">
        <v>89834</v>
      </c>
      <c r="Q163" s="6">
        <f t="shared" si="289"/>
        <v>96477</v>
      </c>
      <c r="R163" s="14">
        <f t="shared" si="290"/>
        <v>-561631.57894736843</v>
      </c>
      <c r="S163" s="15">
        <f t="shared" si="291"/>
        <v>15.945337620578778</v>
      </c>
      <c r="T163" s="23">
        <f t="shared" ref="T163" si="355">_xlfn.IFS(OR(R163=10,R163&lt;10),3,AND(10&lt;R163,OR(R163&lt;20,R163=20)),2,AND(20&lt;R163,OR(R163=30,R163&lt;30)),1,R163&gt;30,0)</f>
        <v>3</v>
      </c>
      <c r="U163" s="28">
        <f t="shared" si="293"/>
        <v>-1.7627684742774969E-3</v>
      </c>
      <c r="V163" s="28">
        <f t="shared" si="294"/>
        <v>0.63065361599480452</v>
      </c>
      <c r="W163" s="28">
        <f t="shared" si="295"/>
        <v>0.37110915247947301</v>
      </c>
      <c r="X163" s="29" t="str" cm="1">
        <f t="array" ref="X163">_xlfn.IFS(R163&lt;=30,"N",AND(R163&gt;30,0.02&lt;=U163&lt;=0.19,0.06&lt;=V163&lt;=0.23),"N",AND(R163&gt;30,V163&gt;=0.5,W163&lt;=0.15),"T3",AND(R163&gt;30,V163&gt;0.23,W163&gt;0.15),"X3",AND(R163&gt;30,V163&gt;=0.23,W163&lt;=0.15),"T2",OR(AND(R163&gt;30,U163&lt;=0.19,V163&lt;0.06),AND(R163&gt;30,U163&lt;0.02,0.06&lt;V163&lt;0.23)),"D1",AND(R163&gt;30,U163&gt;0.19,V163&lt;0.23),"X1")</f>
        <v>N</v>
      </c>
      <c r="Y163" s="30" t="str" cm="1">
        <f t="array" ref="Y163">_xlfn.IFS(R163&lt;=30,"3",AND(Q163&gt;30,0.02&lt;=U163&lt;=0.19,0.06&lt;=V163&lt;=0.23),"3",AND(R163&gt;30,V163&gt;=0.5,W163&lt;=0.15),"0",AND(R163&gt;30,V163&gt;0.23,W163&gt;0.15),"0",AND(R163&gt;30,V163&gt;=0.23,W163&lt;=0.15),"1",OR(AND(R163&gt;30,U163&lt;=0.19,V163&lt;0.06),AND(R163&gt;30,U163&lt;0.02,0.06&lt;V163&lt;0.23)),"2",AND(R163&gt;30,U163&gt;0.19,V163&lt;0.23),"2")</f>
        <v>3</v>
      </c>
      <c r="Z163" s="31">
        <f t="shared" si="298"/>
        <v>3</v>
      </c>
    </row>
    <row r="164" spans="1:26" s="32" customFormat="1" ht="51.75" customHeight="1">
      <c r="A164" s="47"/>
      <c r="B164" s="47"/>
      <c r="C164" s="39"/>
      <c r="D164" s="40" t="s">
        <v>24</v>
      </c>
      <c r="E164" s="22">
        <v>38</v>
      </c>
      <c r="F164" s="22">
        <v>215</v>
      </c>
      <c r="G164" s="22">
        <v>38</v>
      </c>
      <c r="H164" s="22">
        <v>622</v>
      </c>
      <c r="I164" s="22">
        <v>9918</v>
      </c>
      <c r="J164" s="22">
        <v>-13680</v>
      </c>
      <c r="K164" s="22">
        <v>0</v>
      </c>
      <c r="L164" s="22">
        <v>-8050</v>
      </c>
      <c r="M164" s="6">
        <f t="shared" si="287"/>
        <v>-20855</v>
      </c>
      <c r="N164" s="11">
        <f t="shared" si="288"/>
        <v>3</v>
      </c>
      <c r="O164" s="22">
        <v>17445</v>
      </c>
      <c r="P164" s="22">
        <v>89834</v>
      </c>
      <c r="Q164" s="6">
        <f t="shared" si="289"/>
        <v>96342</v>
      </c>
      <c r="R164" s="14">
        <f t="shared" si="290"/>
        <v>-565184.21052631584</v>
      </c>
      <c r="S164" s="15">
        <f t="shared" si="291"/>
        <v>15.945337620578778</v>
      </c>
      <c r="T164" s="23">
        <f t="shared" ref="T164" si="356">_xlfn.IFS(OR(R164=2000,R164&lt;2000),3,AND(2000&lt;R164,OR(R164&lt;4000,R164=4000)),2,AND(4000&lt;R164,OR(R164=6000,R164&lt;6000)),1,R164&gt;6000,0)</f>
        <v>3</v>
      </c>
      <c r="U164" s="28">
        <f t="shared" si="293"/>
        <v>-1.7517978978425226E-3</v>
      </c>
      <c r="V164" s="28">
        <f t="shared" si="294"/>
        <v>0.63064724322330812</v>
      </c>
      <c r="W164" s="28">
        <f t="shared" si="295"/>
        <v>0.3711045546745344</v>
      </c>
      <c r="X164" s="29" t="str">
        <f t="shared" ref="X164" si="357">_xlfn.IFS(R164&lt;=6000,"N",AND(R164&gt;6000,0.02&lt;=U164&lt;=0.19,0.06&lt;=V164&lt;=0.23),"N",AND(R164&gt;6000,V164&gt;=0.5,W164&lt;=0.15),"T3",AND(R164&gt;6000,V164&gt;0.23,W164&gt;0.15),"X3",AND(R164&gt;6000,V164&gt;=0.23,W164&lt;=0.15),"T2",OR(AND(R164&gt;6000,U164&lt;=0.19,V164&lt;0.06),AND(R164&gt;6000,U164&lt;0.02,0.06&lt;V164&lt;0.23)),"D1",AND(R164&gt;6000,U164&gt;0.19,V164&lt;0.23),"X1")</f>
        <v>N</v>
      </c>
      <c r="Y164" s="30" t="str">
        <f t="shared" ref="Y164" si="358">_xlfn.IFS(R164&lt;=6000,"3",AND(Q164&gt;6000,0.02&lt;=U164&lt;=0.19,0.06&lt;=V164&lt;=0.23),"3",AND(R164&gt;6000,V164&gt;=0.5,W164&lt;=0.15),"0",AND(R164&gt;6000,V164&gt;0.23,W164&gt;0.15),"0",AND(R164&gt;6000,V164&gt;=0.23,W164&lt;=0.15),"1",OR(AND(R164&gt;6000,U164&lt;=0.19,V164&lt;0.06),AND(R164&gt;6000,U164&lt;0.02,0.06&lt;V164&lt;0.23)),"2",AND(R164&gt;6000,U164&gt;0.19,V164&lt;0.23),"2")</f>
        <v>3</v>
      </c>
      <c r="Z164" s="31">
        <f t="shared" si="298"/>
        <v>3</v>
      </c>
    </row>
    <row r="165" spans="1:26" s="32" customFormat="1" ht="51.75" customHeight="1">
      <c r="A165" s="47"/>
      <c r="B165" s="47"/>
      <c r="C165" s="39"/>
      <c r="D165" s="40"/>
      <c r="E165" s="22">
        <v>38</v>
      </c>
      <c r="F165" s="22">
        <v>215</v>
      </c>
      <c r="G165" s="22">
        <v>38</v>
      </c>
      <c r="H165" s="22">
        <v>622</v>
      </c>
      <c r="I165" s="22">
        <v>9918</v>
      </c>
      <c r="J165" s="22">
        <v>-13765</v>
      </c>
      <c r="K165" s="22">
        <v>0</v>
      </c>
      <c r="L165" s="22">
        <v>-8100</v>
      </c>
      <c r="M165" s="6">
        <f t="shared" si="287"/>
        <v>-20990</v>
      </c>
      <c r="N165" s="11">
        <f t="shared" si="288"/>
        <v>3</v>
      </c>
      <c r="O165" s="22">
        <v>17445</v>
      </c>
      <c r="P165" s="22">
        <v>89834</v>
      </c>
      <c r="Q165" s="6">
        <f t="shared" si="289"/>
        <v>96207</v>
      </c>
      <c r="R165" s="14">
        <f t="shared" si="290"/>
        <v>-568736.84210526315</v>
      </c>
      <c r="S165" s="15">
        <f t="shared" si="291"/>
        <v>15.945337620578778</v>
      </c>
      <c r="T165" s="23">
        <f t="shared" ref="T165" si="359">_xlfn.IFS(OR(R165=10,R165&lt;10),3,AND(10&lt;R165,OR(R165&lt;20,R165=20)),2,AND(20&lt;R165,OR(R165=30,R165&lt;30)),1,R165&gt;30,0)</f>
        <v>3</v>
      </c>
      <c r="U165" s="28">
        <f t="shared" si="293"/>
        <v>-1.740963027443075E-3</v>
      </c>
      <c r="V165" s="28">
        <f t="shared" si="294"/>
        <v>0.63064094928299808</v>
      </c>
      <c r="W165" s="28">
        <f t="shared" si="295"/>
        <v>0.37110001374444496</v>
      </c>
      <c r="X165" s="29" t="str" cm="1">
        <f t="array" ref="X165">_xlfn.IFS(R165&lt;=30,"N",AND(R165&gt;30,0.02&lt;=U165&lt;=0.19,0.06&lt;=V165&lt;=0.23),"N",AND(R165&gt;30,V165&gt;=0.5,W165&lt;=0.15),"T3",AND(R165&gt;30,V165&gt;0.23,W165&gt;0.15),"X3",AND(R165&gt;30,V165&gt;=0.23,W165&lt;=0.15),"T2",OR(AND(R165&gt;30,U165&lt;=0.19,V165&lt;0.06),AND(R165&gt;30,U165&lt;0.02,0.06&lt;V165&lt;0.23)),"D1",AND(R165&gt;30,U165&gt;0.19,V165&lt;0.23),"X1")</f>
        <v>N</v>
      </c>
      <c r="Y165" s="30" t="str" cm="1">
        <f t="array" ref="Y165">_xlfn.IFS(R165&lt;=30,"3",AND(Q165&gt;30,0.02&lt;=U165&lt;=0.19,0.06&lt;=V165&lt;=0.23),"3",AND(R165&gt;30,V165&gt;=0.5,W165&lt;=0.15),"0",AND(R165&gt;30,V165&gt;0.23,W165&gt;0.15),"0",AND(R165&gt;30,V165&gt;=0.23,W165&lt;=0.15),"1",OR(AND(R165&gt;30,U165&lt;=0.19,V165&lt;0.06),AND(R165&gt;30,U165&lt;0.02,0.06&lt;V165&lt;0.23)),"2",AND(R165&gt;30,U165&gt;0.19,V165&lt;0.23),"2")</f>
        <v>3</v>
      </c>
      <c r="Z165" s="31">
        <f t="shared" si="298"/>
        <v>3</v>
      </c>
    </row>
    <row r="166" spans="1:26" s="32" customFormat="1" ht="51.75" customHeight="1">
      <c r="A166" s="47"/>
      <c r="B166" s="47"/>
      <c r="C166" s="39"/>
      <c r="D166" s="40" t="s">
        <v>24</v>
      </c>
      <c r="E166" s="22">
        <v>38</v>
      </c>
      <c r="F166" s="22">
        <v>215</v>
      </c>
      <c r="G166" s="22">
        <v>38</v>
      </c>
      <c r="H166" s="22">
        <v>622</v>
      </c>
      <c r="I166" s="22">
        <v>9918</v>
      </c>
      <c r="J166" s="22">
        <v>-13850</v>
      </c>
      <c r="K166" s="22">
        <v>0</v>
      </c>
      <c r="L166" s="22">
        <v>-8150</v>
      </c>
      <c r="M166" s="6">
        <f t="shared" si="287"/>
        <v>-21125</v>
      </c>
      <c r="N166" s="11">
        <f t="shared" si="288"/>
        <v>3</v>
      </c>
      <c r="O166" s="22">
        <v>17445</v>
      </c>
      <c r="P166" s="22">
        <v>89834</v>
      </c>
      <c r="Q166" s="6">
        <f t="shared" si="289"/>
        <v>96072</v>
      </c>
      <c r="R166" s="14">
        <f t="shared" si="290"/>
        <v>-572289.47368421056</v>
      </c>
      <c r="S166" s="15">
        <f t="shared" si="291"/>
        <v>15.945337620578778</v>
      </c>
      <c r="T166" s="23">
        <f t="shared" ref="T166" si="360">_xlfn.IFS(OR(R166=2000,R166&lt;2000),3,AND(2000&lt;R166,OR(R166&lt;4000,R166=4000)),2,AND(4000&lt;R166,OR(R166=6000,R166&lt;6000)),1,R166&gt;6000,0)</f>
        <v>3</v>
      </c>
      <c r="U166" s="28">
        <f t="shared" si="293"/>
        <v>-1.7302613605318278E-3</v>
      </c>
      <c r="V166" s="28">
        <f t="shared" si="294"/>
        <v>0.63063473272015302</v>
      </c>
      <c r="W166" s="28">
        <f t="shared" si="295"/>
        <v>0.37109552864037881</v>
      </c>
      <c r="X166" s="29" t="str">
        <f t="shared" ref="X166" si="361">_xlfn.IFS(R166&lt;=6000,"N",AND(R166&gt;6000,0.02&lt;=U166&lt;=0.19,0.06&lt;=V166&lt;=0.23),"N",AND(R166&gt;6000,V166&gt;=0.5,W166&lt;=0.15),"T3",AND(R166&gt;6000,V166&gt;0.23,W166&gt;0.15),"X3",AND(R166&gt;6000,V166&gt;=0.23,W166&lt;=0.15),"T2",OR(AND(R166&gt;6000,U166&lt;=0.19,V166&lt;0.06),AND(R166&gt;6000,U166&lt;0.02,0.06&lt;V166&lt;0.23)),"D1",AND(R166&gt;6000,U166&gt;0.19,V166&lt;0.23),"X1")</f>
        <v>N</v>
      </c>
      <c r="Y166" s="30" t="str">
        <f t="shared" ref="Y166" si="362">_xlfn.IFS(R166&lt;=6000,"3",AND(Q166&gt;6000,0.02&lt;=U166&lt;=0.19,0.06&lt;=V166&lt;=0.23),"3",AND(R166&gt;6000,V166&gt;=0.5,W166&lt;=0.15),"0",AND(R166&gt;6000,V166&gt;0.23,W166&gt;0.15),"0",AND(R166&gt;6000,V166&gt;=0.23,W166&lt;=0.15),"1",OR(AND(R166&gt;6000,U166&lt;=0.19,V166&lt;0.06),AND(R166&gt;6000,U166&lt;0.02,0.06&lt;V166&lt;0.23)),"2",AND(R166&gt;6000,U166&gt;0.19,V166&lt;0.23),"2")</f>
        <v>3</v>
      </c>
      <c r="Z166" s="31">
        <f t="shared" si="298"/>
        <v>3</v>
      </c>
    </row>
    <row r="167" spans="1:26" s="32" customFormat="1" ht="51.75" customHeight="1">
      <c r="A167" s="47"/>
      <c r="B167" s="47"/>
      <c r="C167" s="39"/>
      <c r="D167" s="40"/>
      <c r="E167" s="22">
        <v>38</v>
      </c>
      <c r="F167" s="22">
        <v>215</v>
      </c>
      <c r="G167" s="22">
        <v>38</v>
      </c>
      <c r="H167" s="22">
        <v>622</v>
      </c>
      <c r="I167" s="22">
        <v>9918</v>
      </c>
      <c r="J167" s="22">
        <v>-13935</v>
      </c>
      <c r="K167" s="22">
        <v>0</v>
      </c>
      <c r="L167" s="22">
        <v>-8200</v>
      </c>
      <c r="M167" s="6">
        <f t="shared" si="287"/>
        <v>-21260</v>
      </c>
      <c r="N167" s="11">
        <f t="shared" si="288"/>
        <v>3</v>
      </c>
      <c r="O167" s="22">
        <v>17445</v>
      </c>
      <c r="P167" s="22">
        <v>89834</v>
      </c>
      <c r="Q167" s="6">
        <f t="shared" si="289"/>
        <v>95937</v>
      </c>
      <c r="R167" s="14">
        <f t="shared" si="290"/>
        <v>-575842.10526315786</v>
      </c>
      <c r="S167" s="15">
        <f t="shared" si="291"/>
        <v>15.945337620578778</v>
      </c>
      <c r="T167" s="23">
        <f t="shared" ref="T167" si="363">_xlfn.IFS(OR(R167=10,R167&lt;10),3,AND(10&lt;R167,OR(R167&lt;20,R167=20)),2,AND(20&lt;R167,OR(R167=30,R167&lt;30)),1,R167&gt;30,0)</f>
        <v>3</v>
      </c>
      <c r="U167" s="28">
        <f t="shared" si="293"/>
        <v>-1.7196904557179708E-3</v>
      </c>
      <c r="V167" s="28">
        <f t="shared" si="294"/>
        <v>0.63062859211657696</v>
      </c>
      <c r="W167" s="28">
        <f t="shared" si="295"/>
        <v>0.37109109833914106</v>
      </c>
      <c r="X167" s="29" t="str" cm="1">
        <f t="array" ref="X167">_xlfn.IFS(R167&lt;=30,"N",AND(R167&gt;30,0.02&lt;=U167&lt;=0.19,0.06&lt;=V167&lt;=0.23),"N",AND(R167&gt;30,V167&gt;=0.5,W167&lt;=0.15),"T3",AND(R167&gt;30,V167&gt;0.23,W167&gt;0.15),"X3",AND(R167&gt;30,V167&gt;=0.23,W167&lt;=0.15),"T2",OR(AND(R167&gt;30,U167&lt;=0.19,V167&lt;0.06),AND(R167&gt;30,U167&lt;0.02,0.06&lt;V167&lt;0.23)),"D1",AND(R167&gt;30,U167&gt;0.19,V167&lt;0.23),"X1")</f>
        <v>N</v>
      </c>
      <c r="Y167" s="30" t="str" cm="1">
        <f t="array" ref="Y167">_xlfn.IFS(R167&lt;=30,"3",AND(Q167&gt;30,0.02&lt;=U167&lt;=0.19,0.06&lt;=V167&lt;=0.23),"3",AND(R167&gt;30,V167&gt;=0.5,W167&lt;=0.15),"0",AND(R167&gt;30,V167&gt;0.23,W167&gt;0.15),"0",AND(R167&gt;30,V167&gt;=0.23,W167&lt;=0.15),"1",OR(AND(R167&gt;30,U167&lt;=0.19,V167&lt;0.06),AND(R167&gt;30,U167&lt;0.02,0.06&lt;V167&lt;0.23)),"2",AND(R167&gt;30,U167&gt;0.19,V167&lt;0.23),"2")</f>
        <v>3</v>
      </c>
      <c r="Z167" s="31">
        <f t="shared" si="298"/>
        <v>3</v>
      </c>
    </row>
    <row r="168" spans="1:26" s="32" customFormat="1" ht="51.75" customHeight="1">
      <c r="A168" s="47"/>
      <c r="B168" s="47"/>
      <c r="C168" s="39"/>
      <c r="D168" s="40" t="s">
        <v>24</v>
      </c>
      <c r="E168" s="22">
        <v>38</v>
      </c>
      <c r="F168" s="22">
        <v>215</v>
      </c>
      <c r="G168" s="22">
        <v>38</v>
      </c>
      <c r="H168" s="22">
        <v>622</v>
      </c>
      <c r="I168" s="22">
        <v>9918</v>
      </c>
      <c r="J168" s="22">
        <v>-14020</v>
      </c>
      <c r="K168" s="22">
        <v>0</v>
      </c>
      <c r="L168" s="22">
        <v>-8250</v>
      </c>
      <c r="M168" s="6">
        <f t="shared" si="287"/>
        <v>-21395</v>
      </c>
      <c r="N168" s="11">
        <f t="shared" si="288"/>
        <v>3</v>
      </c>
      <c r="O168" s="22">
        <v>17445</v>
      </c>
      <c r="P168" s="22">
        <v>89834</v>
      </c>
      <c r="Q168" s="6">
        <f t="shared" si="289"/>
        <v>95802</v>
      </c>
      <c r="R168" s="14">
        <f t="shared" si="290"/>
        <v>-579394.73684210528</v>
      </c>
      <c r="S168" s="15">
        <f t="shared" si="291"/>
        <v>15.945337620578778</v>
      </c>
      <c r="T168" s="23">
        <f t="shared" ref="T168" si="364">_xlfn.IFS(OR(R168=2000,R168&lt;2000),3,AND(2000&lt;R168,OR(R168&lt;4000,R168=4000)),2,AND(4000&lt;R168,OR(R168=6000,R168&lt;6000)),1,R168&gt;6000,0)</f>
        <v>3</v>
      </c>
      <c r="U168" s="28">
        <f t="shared" si="293"/>
        <v>-1.7092479309103994E-3</v>
      </c>
      <c r="V168" s="28">
        <f t="shared" si="294"/>
        <v>0.6306225260885211</v>
      </c>
      <c r="W168" s="28">
        <f t="shared" si="295"/>
        <v>0.37108672184238933</v>
      </c>
      <c r="X168" s="29" t="str">
        <f t="shared" ref="X168" si="365">_xlfn.IFS(R168&lt;=6000,"N",AND(R168&gt;6000,0.02&lt;=U168&lt;=0.19,0.06&lt;=V168&lt;=0.23),"N",AND(R168&gt;6000,V168&gt;=0.5,W168&lt;=0.15),"T3",AND(R168&gt;6000,V168&gt;0.23,W168&gt;0.15),"X3",AND(R168&gt;6000,V168&gt;=0.23,W168&lt;=0.15),"T2",OR(AND(R168&gt;6000,U168&lt;=0.19,V168&lt;0.06),AND(R168&gt;6000,U168&lt;0.02,0.06&lt;V168&lt;0.23)),"D1",AND(R168&gt;6000,U168&gt;0.19,V168&lt;0.23),"X1")</f>
        <v>N</v>
      </c>
      <c r="Y168" s="30" t="str">
        <f t="shared" ref="Y168" si="366">_xlfn.IFS(R168&lt;=6000,"3",AND(Q168&gt;6000,0.02&lt;=U168&lt;=0.19,0.06&lt;=V168&lt;=0.23),"3",AND(R168&gt;6000,V168&gt;=0.5,W168&lt;=0.15),"0",AND(R168&gt;6000,V168&gt;0.23,W168&gt;0.15),"0",AND(R168&gt;6000,V168&gt;=0.23,W168&lt;=0.15),"1",OR(AND(R168&gt;6000,U168&lt;=0.19,V168&lt;0.06),AND(R168&gt;6000,U168&lt;0.02,0.06&lt;V168&lt;0.23)),"2",AND(R168&gt;6000,U168&gt;0.19,V168&lt;0.23),"2")</f>
        <v>3</v>
      </c>
      <c r="Z168" s="31">
        <f t="shared" si="298"/>
        <v>3</v>
      </c>
    </row>
    <row r="169" spans="1:26" s="32" customFormat="1" ht="51.75" customHeight="1">
      <c r="A169" s="47"/>
      <c r="B169" s="47"/>
      <c r="C169" s="39"/>
      <c r="D169" s="40"/>
      <c r="E169" s="22">
        <v>38</v>
      </c>
      <c r="F169" s="22">
        <v>215</v>
      </c>
      <c r="G169" s="22">
        <v>38</v>
      </c>
      <c r="H169" s="22">
        <v>622</v>
      </c>
      <c r="I169" s="22">
        <v>9918</v>
      </c>
      <c r="J169" s="22">
        <v>-14105</v>
      </c>
      <c r="K169" s="22">
        <v>0</v>
      </c>
      <c r="L169" s="22">
        <v>-8300</v>
      </c>
      <c r="M169" s="6">
        <f t="shared" si="287"/>
        <v>-21530</v>
      </c>
      <c r="N169" s="11">
        <f t="shared" si="288"/>
        <v>3</v>
      </c>
      <c r="O169" s="22">
        <v>17445</v>
      </c>
      <c r="P169" s="22">
        <v>89834</v>
      </c>
      <c r="Q169" s="6">
        <f t="shared" si="289"/>
        <v>95667</v>
      </c>
      <c r="R169" s="14">
        <f t="shared" si="290"/>
        <v>-582947.36842105258</v>
      </c>
      <c r="S169" s="15">
        <f t="shared" si="291"/>
        <v>15.945337620578778</v>
      </c>
      <c r="T169" s="23">
        <f t="shared" ref="T169" si="367">_xlfn.IFS(OR(R169=10,R169&lt;10),3,AND(10&lt;R169,OR(R169&lt;20,R169=20)),2,AND(20&lt;R169,OR(R169=30,R169&lt;30)),1,R169&gt;30,0)</f>
        <v>3</v>
      </c>
      <c r="U169" s="28">
        <f t="shared" si="293"/>
        <v>-1.6989314615281441E-3</v>
      </c>
      <c r="V169" s="28">
        <f t="shared" si="294"/>
        <v>0.63061653328564404</v>
      </c>
      <c r="W169" s="28">
        <f t="shared" si="295"/>
        <v>0.37108239817588412</v>
      </c>
      <c r="X169" s="29" t="str" cm="1">
        <f t="array" ref="X169">_xlfn.IFS(R169&lt;=30,"N",AND(R169&gt;30,0.02&lt;=U169&lt;=0.19,0.06&lt;=V169&lt;=0.23),"N",AND(R169&gt;30,V169&gt;=0.5,W169&lt;=0.15),"T3",AND(R169&gt;30,V169&gt;0.23,W169&gt;0.15),"X3",AND(R169&gt;30,V169&gt;=0.23,W169&lt;=0.15),"T2",OR(AND(R169&gt;30,U169&lt;=0.19,V169&lt;0.06),AND(R169&gt;30,U169&lt;0.02,0.06&lt;V169&lt;0.23)),"D1",AND(R169&gt;30,U169&gt;0.19,V169&lt;0.23),"X1")</f>
        <v>N</v>
      </c>
      <c r="Y169" s="30" t="str" cm="1">
        <f t="array" ref="Y169">_xlfn.IFS(R169&lt;=30,"3",AND(Q169&gt;30,0.02&lt;=U169&lt;=0.19,0.06&lt;=V169&lt;=0.23),"3",AND(R169&gt;30,V169&gt;=0.5,W169&lt;=0.15),"0",AND(R169&gt;30,V169&gt;0.23,W169&gt;0.15),"0",AND(R169&gt;30,V169&gt;=0.23,W169&lt;=0.15),"1",OR(AND(R169&gt;30,U169&lt;=0.19,V169&lt;0.06),AND(R169&gt;30,U169&lt;0.02,0.06&lt;V169&lt;0.23)),"2",AND(R169&gt;30,U169&gt;0.19,V169&lt;0.23),"2")</f>
        <v>3</v>
      </c>
      <c r="Z169" s="31">
        <f t="shared" si="298"/>
        <v>3</v>
      </c>
    </row>
    <row r="170" spans="1:26" s="32" customFormat="1" ht="51.75" customHeight="1">
      <c r="A170" s="47"/>
      <c r="B170" s="47"/>
      <c r="C170" s="39"/>
      <c r="D170" s="40" t="s">
        <v>24</v>
      </c>
      <c r="E170" s="22">
        <v>38</v>
      </c>
      <c r="F170" s="22">
        <v>215</v>
      </c>
      <c r="G170" s="22">
        <v>38</v>
      </c>
      <c r="H170" s="22">
        <v>622</v>
      </c>
      <c r="I170" s="22">
        <v>9918</v>
      </c>
      <c r="J170" s="22">
        <v>-14190</v>
      </c>
      <c r="K170" s="22">
        <v>0</v>
      </c>
      <c r="L170" s="22">
        <v>-8350</v>
      </c>
      <c r="M170" s="6">
        <f t="shared" si="287"/>
        <v>-21665</v>
      </c>
      <c r="N170" s="11">
        <f t="shared" si="288"/>
        <v>3</v>
      </c>
      <c r="O170" s="22">
        <v>17445</v>
      </c>
      <c r="P170" s="22">
        <v>89834</v>
      </c>
      <c r="Q170" s="6">
        <f t="shared" si="289"/>
        <v>95532</v>
      </c>
      <c r="R170" s="14">
        <f t="shared" si="290"/>
        <v>-586500</v>
      </c>
      <c r="S170" s="15">
        <f t="shared" si="291"/>
        <v>15.945337620578778</v>
      </c>
      <c r="T170" s="23">
        <f t="shared" ref="T170" si="368">_xlfn.IFS(OR(R170=2000,R170&lt;2000),3,AND(2000&lt;R170,OR(R170&lt;4000,R170=4000)),2,AND(4000&lt;R170,OR(R170=6000,R170&lt;6000)),1,R170&gt;6000,0)</f>
        <v>3</v>
      </c>
      <c r="U170" s="28">
        <f t="shared" si="293"/>
        <v>-1.6887387787752201E-3</v>
      </c>
      <c r="V170" s="28">
        <f t="shared" si="294"/>
        <v>0.63061061239000982</v>
      </c>
      <c r="W170" s="28">
        <f t="shared" si="295"/>
        <v>0.37107812638876542</v>
      </c>
      <c r="X170" s="29" t="str">
        <f t="shared" ref="X170" si="369">_xlfn.IFS(R170&lt;=6000,"N",AND(R170&gt;6000,0.02&lt;=U170&lt;=0.19,0.06&lt;=V170&lt;=0.23),"N",AND(R170&gt;6000,V170&gt;=0.5,W170&lt;=0.15),"T3",AND(R170&gt;6000,V170&gt;0.23,W170&gt;0.15),"X3",AND(R170&gt;6000,V170&gt;=0.23,W170&lt;=0.15),"T2",OR(AND(R170&gt;6000,U170&lt;=0.19,V170&lt;0.06),AND(R170&gt;6000,U170&lt;0.02,0.06&lt;V170&lt;0.23)),"D1",AND(R170&gt;6000,U170&gt;0.19,V170&lt;0.23),"X1")</f>
        <v>N</v>
      </c>
      <c r="Y170" s="30" t="str">
        <f t="shared" ref="Y170" si="370">_xlfn.IFS(R170&lt;=6000,"3",AND(Q170&gt;6000,0.02&lt;=U170&lt;=0.19,0.06&lt;=V170&lt;=0.23),"3",AND(R170&gt;6000,V170&gt;=0.5,W170&lt;=0.15),"0",AND(R170&gt;6000,V170&gt;0.23,W170&gt;0.15),"0",AND(R170&gt;6000,V170&gt;=0.23,W170&lt;=0.15),"1",OR(AND(R170&gt;6000,U170&lt;=0.19,V170&lt;0.06),AND(R170&gt;6000,U170&lt;0.02,0.06&lt;V170&lt;0.23)),"2",AND(R170&gt;6000,U170&gt;0.19,V170&lt;0.23),"2")</f>
        <v>3</v>
      </c>
      <c r="Z170" s="31">
        <f t="shared" si="298"/>
        <v>3</v>
      </c>
    </row>
    <row r="171" spans="1:26" s="32" customFormat="1" ht="51.75" customHeight="1">
      <c r="A171" s="47"/>
      <c r="B171" s="47"/>
      <c r="C171" s="39"/>
      <c r="D171" s="40"/>
      <c r="E171" s="22">
        <v>38</v>
      </c>
      <c r="F171" s="22">
        <v>215</v>
      </c>
      <c r="G171" s="22">
        <v>38</v>
      </c>
      <c r="H171" s="22">
        <v>622</v>
      </c>
      <c r="I171" s="22">
        <v>9918</v>
      </c>
      <c r="J171" s="22">
        <v>-14275</v>
      </c>
      <c r="K171" s="22">
        <v>0</v>
      </c>
      <c r="L171" s="22">
        <v>-8400</v>
      </c>
      <c r="M171" s="6">
        <f t="shared" si="287"/>
        <v>-21800</v>
      </c>
      <c r="N171" s="11">
        <f t="shared" si="288"/>
        <v>3</v>
      </c>
      <c r="O171" s="22">
        <v>17445</v>
      </c>
      <c r="P171" s="22">
        <v>89834</v>
      </c>
      <c r="Q171" s="6">
        <f t="shared" si="289"/>
        <v>95397</v>
      </c>
      <c r="R171" s="14">
        <f t="shared" si="290"/>
        <v>-590052.63157894742</v>
      </c>
      <c r="S171" s="15">
        <f t="shared" si="291"/>
        <v>15.945337620578778</v>
      </c>
      <c r="T171" s="23">
        <f t="shared" ref="T171" si="371">_xlfn.IFS(OR(R171=10,R171&lt;10),3,AND(10&lt;R171,OR(R171&lt;20,R171=20)),2,AND(20&lt;R171,OR(R171=30,R171&lt;30)),1,R171&gt;30,0)</f>
        <v>3</v>
      </c>
      <c r="U171" s="28">
        <f t="shared" si="293"/>
        <v>-1.6786676679772055E-3</v>
      </c>
      <c r="V171" s="28">
        <f t="shared" si="294"/>
        <v>0.63060476211512129</v>
      </c>
      <c r="W171" s="28">
        <f t="shared" si="295"/>
        <v>0.37107390555285596</v>
      </c>
      <c r="X171" s="29" t="str" cm="1">
        <f t="array" ref="X171">_xlfn.IFS(R171&lt;=30,"N",AND(R171&gt;30,0.02&lt;=U171&lt;=0.19,0.06&lt;=V171&lt;=0.23),"N",AND(R171&gt;30,V171&gt;=0.5,W171&lt;=0.15),"T3",AND(R171&gt;30,V171&gt;0.23,W171&gt;0.15),"X3",AND(R171&gt;30,V171&gt;=0.23,W171&lt;=0.15),"T2",OR(AND(R171&gt;30,U171&lt;=0.19,V171&lt;0.06),AND(R171&gt;30,U171&lt;0.02,0.06&lt;V171&lt;0.23)),"D1",AND(R171&gt;30,U171&gt;0.19,V171&lt;0.23),"X1")</f>
        <v>N</v>
      </c>
      <c r="Y171" s="30" t="str" cm="1">
        <f t="array" ref="Y171">_xlfn.IFS(R171&lt;=30,"3",AND(Q171&gt;30,0.02&lt;=U171&lt;=0.19,0.06&lt;=V171&lt;=0.23),"3",AND(R171&gt;30,V171&gt;=0.5,W171&lt;=0.15),"0",AND(R171&gt;30,V171&gt;0.23,W171&gt;0.15),"0",AND(R171&gt;30,V171&gt;=0.23,W171&lt;=0.15),"1",OR(AND(R171&gt;30,U171&lt;=0.19,V171&lt;0.06),AND(R171&gt;30,U171&lt;0.02,0.06&lt;V171&lt;0.23)),"2",AND(R171&gt;30,U171&gt;0.19,V171&lt;0.23),"2")</f>
        <v>3</v>
      </c>
      <c r="Z171" s="31">
        <f t="shared" si="298"/>
        <v>3</v>
      </c>
    </row>
    <row r="172" spans="1:26" s="32" customFormat="1" ht="51.75" customHeight="1">
      <c r="A172" s="47"/>
      <c r="B172" s="47"/>
      <c r="C172" s="39"/>
      <c r="D172" s="40" t="s">
        <v>24</v>
      </c>
      <c r="E172" s="22">
        <v>38</v>
      </c>
      <c r="F172" s="22">
        <v>215</v>
      </c>
      <c r="G172" s="22">
        <v>38</v>
      </c>
      <c r="H172" s="22">
        <v>622</v>
      </c>
      <c r="I172" s="22">
        <v>9918</v>
      </c>
      <c r="J172" s="22">
        <v>-14360</v>
      </c>
      <c r="K172" s="22">
        <v>0</v>
      </c>
      <c r="L172" s="22">
        <v>-8450</v>
      </c>
      <c r="M172" s="6">
        <f t="shared" si="287"/>
        <v>-21935</v>
      </c>
      <c r="N172" s="11">
        <f t="shared" si="288"/>
        <v>3</v>
      </c>
      <c r="O172" s="22">
        <v>17445</v>
      </c>
      <c r="P172" s="22">
        <v>89834</v>
      </c>
      <c r="Q172" s="6">
        <f t="shared" si="289"/>
        <v>95262</v>
      </c>
      <c r="R172" s="14">
        <f t="shared" si="290"/>
        <v>-593605.26315789472</v>
      </c>
      <c r="S172" s="15">
        <f t="shared" si="291"/>
        <v>15.945337620578778</v>
      </c>
      <c r="T172" s="23">
        <f t="shared" ref="T172" si="372">_xlfn.IFS(OR(R172=2000,R172&lt;2000),3,AND(2000&lt;R172,OR(R172&lt;4000,R172=4000)),2,AND(4000&lt;R172,OR(R172=6000,R172&lt;6000)),1,R172&gt;6000,0)</f>
        <v>3</v>
      </c>
      <c r="U172" s="28">
        <f t="shared" si="293"/>
        <v>-1.6687159669769892E-3</v>
      </c>
      <c r="V172" s="28">
        <f t="shared" si="294"/>
        <v>0.63059898120498858</v>
      </c>
      <c r="W172" s="28">
        <f t="shared" si="295"/>
        <v>0.3710697347619884</v>
      </c>
      <c r="X172" s="29" t="str">
        <f t="shared" ref="X172" si="373">_xlfn.IFS(R172&lt;=6000,"N",AND(R172&gt;6000,0.02&lt;=U172&lt;=0.19,0.06&lt;=V172&lt;=0.23),"N",AND(R172&gt;6000,V172&gt;=0.5,W172&lt;=0.15),"T3",AND(R172&gt;6000,V172&gt;0.23,W172&gt;0.15),"X3",AND(R172&gt;6000,V172&gt;=0.23,W172&lt;=0.15),"T2",OR(AND(R172&gt;6000,U172&lt;=0.19,V172&lt;0.06),AND(R172&gt;6000,U172&lt;0.02,0.06&lt;V172&lt;0.23)),"D1",AND(R172&gt;6000,U172&gt;0.19,V172&lt;0.23),"X1")</f>
        <v>N</v>
      </c>
      <c r="Y172" s="30" t="str">
        <f t="shared" ref="Y172" si="374">_xlfn.IFS(R172&lt;=6000,"3",AND(Q172&gt;6000,0.02&lt;=U172&lt;=0.19,0.06&lt;=V172&lt;=0.23),"3",AND(R172&gt;6000,V172&gt;=0.5,W172&lt;=0.15),"0",AND(R172&gt;6000,V172&gt;0.23,W172&gt;0.15),"0",AND(R172&gt;6000,V172&gt;=0.23,W172&lt;=0.15),"1",OR(AND(R172&gt;6000,U172&lt;=0.19,V172&lt;0.06),AND(R172&gt;6000,U172&lt;0.02,0.06&lt;V172&lt;0.23)),"2",AND(R172&gt;6000,U172&gt;0.19,V172&lt;0.23),"2")</f>
        <v>3</v>
      </c>
      <c r="Z172" s="31">
        <f t="shared" si="298"/>
        <v>3</v>
      </c>
    </row>
    <row r="173" spans="1:26" s="32" customFormat="1" ht="51.75" customHeight="1">
      <c r="A173" s="47"/>
      <c r="B173" s="47"/>
      <c r="C173" s="39"/>
      <c r="D173" s="40"/>
      <c r="E173" s="22">
        <v>38</v>
      </c>
      <c r="F173" s="22">
        <v>215</v>
      </c>
      <c r="G173" s="22">
        <v>38</v>
      </c>
      <c r="H173" s="22">
        <v>622</v>
      </c>
      <c r="I173" s="22">
        <v>9918</v>
      </c>
      <c r="J173" s="22">
        <v>-14445</v>
      </c>
      <c r="K173" s="22">
        <v>0</v>
      </c>
      <c r="L173" s="22">
        <v>-8500</v>
      </c>
      <c r="M173" s="6">
        <f t="shared" si="287"/>
        <v>-22070</v>
      </c>
      <c r="N173" s="11">
        <f t="shared" si="288"/>
        <v>3</v>
      </c>
      <c r="O173" s="22">
        <v>17445</v>
      </c>
      <c r="P173" s="22">
        <v>89834</v>
      </c>
      <c r="Q173" s="6">
        <f t="shared" si="289"/>
        <v>95127</v>
      </c>
      <c r="R173" s="14">
        <f t="shared" si="290"/>
        <v>-597157.89473684214</v>
      </c>
      <c r="S173" s="15">
        <f t="shared" si="291"/>
        <v>15.945337620578778</v>
      </c>
      <c r="T173" s="23">
        <f t="shared" ref="T173" si="375">_xlfn.IFS(OR(R173=10,R173&lt;10),3,AND(10&lt;R173,OR(R173&lt;20,R173=20)),2,AND(20&lt;R173,OR(R173=30,R173&lt;30)),1,R173&gt;30,0)</f>
        <v>3</v>
      </c>
      <c r="U173" s="28">
        <f t="shared" si="293"/>
        <v>-1.658881564587244E-3</v>
      </c>
      <c r="V173" s="28">
        <f t="shared" si="294"/>
        <v>0.63059326843323005</v>
      </c>
      <c r="W173" s="28">
        <f t="shared" si="295"/>
        <v>0.37106561313135722</v>
      </c>
      <c r="X173" s="29" t="str" cm="1">
        <f t="array" ref="X173">_xlfn.IFS(R173&lt;=30,"N",AND(R173&gt;30,0.02&lt;=U173&lt;=0.19,0.06&lt;=V173&lt;=0.23),"N",AND(R173&gt;30,V173&gt;=0.5,W173&lt;=0.15),"T3",AND(R173&gt;30,V173&gt;0.23,W173&gt;0.15),"X3",AND(R173&gt;30,V173&gt;=0.23,W173&lt;=0.15),"T2",OR(AND(R173&gt;30,U173&lt;=0.19,V173&lt;0.06),AND(R173&gt;30,U173&lt;0.02,0.06&lt;V173&lt;0.23)),"D1",AND(R173&gt;30,U173&gt;0.19,V173&lt;0.23),"X1")</f>
        <v>N</v>
      </c>
      <c r="Y173" s="30" t="str" cm="1">
        <f t="array" ref="Y173">_xlfn.IFS(R173&lt;=30,"3",AND(Q173&gt;30,0.02&lt;=U173&lt;=0.19,0.06&lt;=V173&lt;=0.23),"3",AND(R173&gt;30,V173&gt;=0.5,W173&lt;=0.15),"0",AND(R173&gt;30,V173&gt;0.23,W173&gt;0.15),"0",AND(R173&gt;30,V173&gt;=0.23,W173&lt;=0.15),"1",OR(AND(R173&gt;30,U173&lt;=0.19,V173&lt;0.06),AND(R173&gt;30,U173&lt;0.02,0.06&lt;V173&lt;0.23)),"2",AND(R173&gt;30,U173&gt;0.19,V173&lt;0.23),"2")</f>
        <v>3</v>
      </c>
      <c r="Z173" s="31">
        <f t="shared" si="298"/>
        <v>3</v>
      </c>
    </row>
    <row r="174" spans="1:26" s="32" customFormat="1" ht="51.75" customHeight="1">
      <c r="A174" s="47"/>
      <c r="B174" s="47"/>
      <c r="C174" s="39"/>
      <c r="D174" s="40" t="s">
        <v>24</v>
      </c>
      <c r="E174" s="22">
        <v>38</v>
      </c>
      <c r="F174" s="22">
        <v>215</v>
      </c>
      <c r="G174" s="22">
        <v>38</v>
      </c>
      <c r="H174" s="22">
        <v>622</v>
      </c>
      <c r="I174" s="22">
        <v>9918</v>
      </c>
      <c r="J174" s="22">
        <v>-14530</v>
      </c>
      <c r="K174" s="22">
        <v>0</v>
      </c>
      <c r="L174" s="22">
        <v>-8550</v>
      </c>
      <c r="M174" s="6">
        <f t="shared" si="287"/>
        <v>-22205</v>
      </c>
      <c r="N174" s="11">
        <f t="shared" si="288"/>
        <v>3</v>
      </c>
      <c r="O174" s="22">
        <v>17445</v>
      </c>
      <c r="P174" s="22">
        <v>89834</v>
      </c>
      <c r="Q174" s="6">
        <f t="shared" si="289"/>
        <v>94992</v>
      </c>
      <c r="R174" s="14">
        <f t="shared" si="290"/>
        <v>-600710.52631578944</v>
      </c>
      <c r="S174" s="15">
        <f t="shared" si="291"/>
        <v>15.945337620578778</v>
      </c>
      <c r="T174" s="23">
        <f t="shared" ref="T174" si="376">_xlfn.IFS(OR(R174=2000,R174&lt;2000),3,AND(2000&lt;R174,OR(R174&lt;4000,R174=4000)),2,AND(4000&lt;R174,OR(R174=6000,R174&lt;6000)),1,R174&gt;6000,0)</f>
        <v>3</v>
      </c>
      <c r="U174" s="28">
        <f t="shared" si="293"/>
        <v>-1.6491623990973006E-3</v>
      </c>
      <c r="V174" s="28">
        <f t="shared" si="294"/>
        <v>0.63058762260220469</v>
      </c>
      <c r="W174" s="28">
        <f t="shared" si="295"/>
        <v>0.3710615397968926</v>
      </c>
      <c r="X174" s="29" t="str">
        <f t="shared" ref="X174" si="377">_xlfn.IFS(R174&lt;=6000,"N",AND(R174&gt;6000,0.02&lt;=U174&lt;=0.19,0.06&lt;=V174&lt;=0.23),"N",AND(R174&gt;6000,V174&gt;=0.5,W174&lt;=0.15),"T3",AND(R174&gt;6000,V174&gt;0.23,W174&gt;0.15),"X3",AND(R174&gt;6000,V174&gt;=0.23,W174&lt;=0.15),"T2",OR(AND(R174&gt;6000,U174&lt;=0.19,V174&lt;0.06),AND(R174&gt;6000,U174&lt;0.02,0.06&lt;V174&lt;0.23)),"D1",AND(R174&gt;6000,U174&gt;0.19,V174&lt;0.23),"X1")</f>
        <v>N</v>
      </c>
      <c r="Y174" s="30" t="str">
        <f t="shared" ref="Y174" si="378">_xlfn.IFS(R174&lt;=6000,"3",AND(Q174&gt;6000,0.02&lt;=U174&lt;=0.19,0.06&lt;=V174&lt;=0.23),"3",AND(R174&gt;6000,V174&gt;=0.5,W174&lt;=0.15),"0",AND(R174&gt;6000,V174&gt;0.23,W174&gt;0.15),"0",AND(R174&gt;6000,V174&gt;=0.23,W174&lt;=0.15),"1",OR(AND(R174&gt;6000,U174&lt;=0.19,V174&lt;0.06),AND(R174&gt;6000,U174&lt;0.02,0.06&lt;V174&lt;0.23)),"2",AND(R174&gt;6000,U174&gt;0.19,V174&lt;0.23),"2")</f>
        <v>3</v>
      </c>
      <c r="Z174" s="31">
        <f t="shared" si="298"/>
        <v>3</v>
      </c>
    </row>
    <row r="175" spans="1:26" s="32" customFormat="1" ht="51.75" customHeight="1">
      <c r="A175" s="47"/>
      <c r="B175" s="47"/>
      <c r="C175" s="39"/>
      <c r="D175" s="40"/>
      <c r="E175" s="22">
        <v>38</v>
      </c>
      <c r="F175" s="22">
        <v>215</v>
      </c>
      <c r="G175" s="22">
        <v>38</v>
      </c>
      <c r="H175" s="22">
        <v>622</v>
      </c>
      <c r="I175" s="22">
        <v>9918</v>
      </c>
      <c r="J175" s="22">
        <v>-14615</v>
      </c>
      <c r="K175" s="22">
        <v>0</v>
      </c>
      <c r="L175" s="22">
        <v>-8600</v>
      </c>
      <c r="M175" s="6">
        <f t="shared" si="287"/>
        <v>-22340</v>
      </c>
      <c r="N175" s="11">
        <f t="shared" si="288"/>
        <v>3</v>
      </c>
      <c r="O175" s="22">
        <v>17445</v>
      </c>
      <c r="P175" s="22">
        <v>89834</v>
      </c>
      <c r="Q175" s="6">
        <f t="shared" si="289"/>
        <v>94857</v>
      </c>
      <c r="R175" s="14">
        <f t="shared" si="290"/>
        <v>-604263.15789473685</v>
      </c>
      <c r="S175" s="15">
        <f t="shared" si="291"/>
        <v>15.945337620578778</v>
      </c>
      <c r="T175" s="23">
        <f t="shared" ref="T175" si="379">_xlfn.IFS(OR(R175=10,R175&lt;10),3,AND(10&lt;R175,OR(R175&lt;20,R175=20)),2,AND(20&lt;R175,OR(R175=30,R175&lt;30)),1,R175&gt;30,0)</f>
        <v>3</v>
      </c>
      <c r="U175" s="28">
        <f t="shared" si="293"/>
        <v>-1.6395564568322044E-3</v>
      </c>
      <c r="V175" s="28">
        <f t="shared" si="294"/>
        <v>0.63058204254217542</v>
      </c>
      <c r="W175" s="28">
        <f t="shared" si="295"/>
        <v>0.37105751391465674</v>
      </c>
      <c r="X175" s="29" t="str" cm="1">
        <f t="array" ref="X175">_xlfn.IFS(R175&lt;=30,"N",AND(R175&gt;30,0.02&lt;=U175&lt;=0.19,0.06&lt;=V175&lt;=0.23),"N",AND(R175&gt;30,V175&gt;=0.5,W175&lt;=0.15),"T3",AND(R175&gt;30,V175&gt;0.23,W175&gt;0.15),"X3",AND(R175&gt;30,V175&gt;=0.23,W175&lt;=0.15),"T2",OR(AND(R175&gt;30,U175&lt;=0.19,V175&lt;0.06),AND(R175&gt;30,U175&lt;0.02,0.06&lt;V175&lt;0.23)),"D1",AND(R175&gt;30,U175&gt;0.19,V175&lt;0.23),"X1")</f>
        <v>N</v>
      </c>
      <c r="Y175" s="30" t="str" cm="1">
        <f t="array" ref="Y175">_xlfn.IFS(R175&lt;=30,"3",AND(Q175&gt;30,0.02&lt;=U175&lt;=0.19,0.06&lt;=V175&lt;=0.23),"3",AND(R175&gt;30,V175&gt;=0.5,W175&lt;=0.15),"0",AND(R175&gt;30,V175&gt;0.23,W175&gt;0.15),"0",AND(R175&gt;30,V175&gt;=0.23,W175&lt;=0.15),"1",OR(AND(R175&gt;30,U175&lt;=0.19,V175&lt;0.06),AND(R175&gt;30,U175&lt;0.02,0.06&lt;V175&lt;0.23)),"2",AND(R175&gt;30,U175&gt;0.19,V175&lt;0.23),"2")</f>
        <v>3</v>
      </c>
      <c r="Z175" s="31">
        <f t="shared" si="298"/>
        <v>3</v>
      </c>
    </row>
    <row r="176" spans="1:26" s="32" customFormat="1" ht="51.75" customHeight="1">
      <c r="A176" s="47"/>
      <c r="B176" s="47"/>
      <c r="C176" s="39"/>
      <c r="D176" s="40" t="s">
        <v>24</v>
      </c>
      <c r="E176" s="22">
        <v>38</v>
      </c>
      <c r="F176" s="22">
        <v>215</v>
      </c>
      <c r="G176" s="22">
        <v>38</v>
      </c>
      <c r="H176" s="22">
        <v>622</v>
      </c>
      <c r="I176" s="22">
        <v>9918</v>
      </c>
      <c r="J176" s="22">
        <v>-14700</v>
      </c>
      <c r="K176" s="22">
        <v>0</v>
      </c>
      <c r="L176" s="22">
        <v>-8650</v>
      </c>
      <c r="M176" s="6">
        <f t="shared" si="287"/>
        <v>-22475</v>
      </c>
      <c r="N176" s="11">
        <f t="shared" si="288"/>
        <v>3</v>
      </c>
      <c r="O176" s="22">
        <v>17445</v>
      </c>
      <c r="P176" s="22">
        <v>89834</v>
      </c>
      <c r="Q176" s="6">
        <f t="shared" si="289"/>
        <v>94722</v>
      </c>
      <c r="R176" s="14">
        <f t="shared" si="290"/>
        <v>-607815.78947368416</v>
      </c>
      <c r="S176" s="15">
        <f t="shared" si="291"/>
        <v>15.945337620578778</v>
      </c>
      <c r="T176" s="23">
        <f t="shared" ref="T176" si="380">_xlfn.IFS(OR(R176=2000,R176&lt;2000),3,AND(2000&lt;R176,OR(R176&lt;4000,R176=4000)),2,AND(4000&lt;R176,OR(R176=6000,R176&lt;6000)),1,R176&gt;6000,0)</f>
        <v>3</v>
      </c>
      <c r="U176" s="28">
        <f t="shared" si="293"/>
        <v>-1.6300617707618395E-3</v>
      </c>
      <c r="V176" s="28">
        <f t="shared" si="294"/>
        <v>0.63057652711050105</v>
      </c>
      <c r="W176" s="28">
        <f t="shared" si="295"/>
        <v>0.37105353466026081</v>
      </c>
      <c r="X176" s="29" t="str">
        <f t="shared" ref="X176" si="381">_xlfn.IFS(R176&lt;=6000,"N",AND(R176&gt;6000,0.02&lt;=U176&lt;=0.19,0.06&lt;=V176&lt;=0.23),"N",AND(R176&gt;6000,V176&gt;=0.5,W176&lt;=0.15),"T3",AND(R176&gt;6000,V176&gt;0.23,W176&gt;0.15),"X3",AND(R176&gt;6000,V176&gt;=0.23,W176&lt;=0.15),"T2",OR(AND(R176&gt;6000,U176&lt;=0.19,V176&lt;0.06),AND(R176&gt;6000,U176&lt;0.02,0.06&lt;V176&lt;0.23)),"D1",AND(R176&gt;6000,U176&gt;0.19,V176&lt;0.23),"X1")</f>
        <v>N</v>
      </c>
      <c r="Y176" s="30" t="str">
        <f t="shared" ref="Y176" si="382">_xlfn.IFS(R176&lt;=6000,"3",AND(Q176&gt;6000,0.02&lt;=U176&lt;=0.19,0.06&lt;=V176&lt;=0.23),"3",AND(R176&gt;6000,V176&gt;=0.5,W176&lt;=0.15),"0",AND(R176&gt;6000,V176&gt;0.23,W176&gt;0.15),"0",AND(R176&gt;6000,V176&gt;=0.23,W176&lt;=0.15),"1",OR(AND(R176&gt;6000,U176&lt;=0.19,V176&lt;0.06),AND(R176&gt;6000,U176&lt;0.02,0.06&lt;V176&lt;0.23)),"2",AND(R176&gt;6000,U176&gt;0.19,V176&lt;0.23),"2")</f>
        <v>3</v>
      </c>
      <c r="Z176" s="31">
        <f t="shared" si="298"/>
        <v>3</v>
      </c>
    </row>
    <row r="177" spans="1:26" s="32" customFormat="1" ht="51.75" customHeight="1">
      <c r="A177" s="47"/>
      <c r="B177" s="47"/>
      <c r="C177" s="39"/>
      <c r="D177" s="40"/>
      <c r="E177" s="22">
        <v>38</v>
      </c>
      <c r="F177" s="22">
        <v>215</v>
      </c>
      <c r="G177" s="22">
        <v>38</v>
      </c>
      <c r="H177" s="22">
        <v>622</v>
      </c>
      <c r="I177" s="22">
        <v>9918</v>
      </c>
      <c r="J177" s="22">
        <v>-14785</v>
      </c>
      <c r="K177" s="22">
        <v>0</v>
      </c>
      <c r="L177" s="22">
        <v>-8700</v>
      </c>
      <c r="M177" s="6">
        <f t="shared" si="287"/>
        <v>-22610</v>
      </c>
      <c r="N177" s="11">
        <f t="shared" si="288"/>
        <v>3</v>
      </c>
      <c r="O177" s="22">
        <v>17445</v>
      </c>
      <c r="P177" s="22">
        <v>89834</v>
      </c>
      <c r="Q177" s="6">
        <f t="shared" si="289"/>
        <v>94587</v>
      </c>
      <c r="R177" s="14">
        <f t="shared" si="290"/>
        <v>-611368.42105263157</v>
      </c>
      <c r="S177" s="15">
        <f t="shared" si="291"/>
        <v>15.945337620578778</v>
      </c>
      <c r="T177" s="23">
        <f t="shared" ref="T177" si="383">_xlfn.IFS(OR(R177=10,R177&lt;10),3,AND(10&lt;R177,OR(R177&lt;20,R177=20)),2,AND(20&lt;R177,OR(R177=30,R177&lt;30)),1,R177&gt;30,0)</f>
        <v>3</v>
      </c>
      <c r="U177" s="28">
        <f t="shared" si="293"/>
        <v>-1.6206764191581012E-3</v>
      </c>
      <c r="V177" s="28">
        <f t="shared" si="294"/>
        <v>0.63057107519085598</v>
      </c>
      <c r="W177" s="28">
        <f t="shared" si="295"/>
        <v>0.37104960122830211</v>
      </c>
      <c r="X177" s="29" t="str" cm="1">
        <f t="array" ref="X177">_xlfn.IFS(R177&lt;=30,"N",AND(R177&gt;30,0.02&lt;=U177&lt;=0.19,0.06&lt;=V177&lt;=0.23),"N",AND(R177&gt;30,V177&gt;=0.5,W177&lt;=0.15),"T3",AND(R177&gt;30,V177&gt;0.23,W177&gt;0.15),"X3",AND(R177&gt;30,V177&gt;=0.23,W177&lt;=0.15),"T2",OR(AND(R177&gt;30,U177&lt;=0.19,V177&lt;0.06),AND(R177&gt;30,U177&lt;0.02,0.06&lt;V177&lt;0.23)),"D1",AND(R177&gt;30,U177&gt;0.19,V177&lt;0.23),"X1")</f>
        <v>N</v>
      </c>
      <c r="Y177" s="30" t="str" cm="1">
        <f t="array" ref="Y177">_xlfn.IFS(R177&lt;=30,"3",AND(Q177&gt;30,0.02&lt;=U177&lt;=0.19,0.06&lt;=V177&lt;=0.23),"3",AND(R177&gt;30,V177&gt;=0.5,W177&lt;=0.15),"0",AND(R177&gt;30,V177&gt;0.23,W177&gt;0.15),"0",AND(R177&gt;30,V177&gt;=0.23,W177&lt;=0.15),"1",OR(AND(R177&gt;30,U177&lt;=0.19,V177&lt;0.06),AND(R177&gt;30,U177&lt;0.02,0.06&lt;V177&lt;0.23)),"2",AND(R177&gt;30,U177&gt;0.19,V177&lt;0.23),"2")</f>
        <v>3</v>
      </c>
      <c r="Z177" s="31">
        <f t="shared" si="298"/>
        <v>3</v>
      </c>
    </row>
    <row r="178" spans="1:26" s="32" customFormat="1" ht="51.75" customHeight="1">
      <c r="A178" s="47"/>
      <c r="B178" s="47"/>
      <c r="C178" s="39"/>
      <c r="D178" s="40" t="s">
        <v>24</v>
      </c>
      <c r="E178" s="22">
        <v>38</v>
      </c>
      <c r="F178" s="22">
        <v>215</v>
      </c>
      <c r="G178" s="22">
        <v>38</v>
      </c>
      <c r="H178" s="22">
        <v>622</v>
      </c>
      <c r="I178" s="22">
        <v>9918</v>
      </c>
      <c r="J178" s="22">
        <v>-14870</v>
      </c>
      <c r="K178" s="22">
        <v>0</v>
      </c>
      <c r="L178" s="22">
        <v>-8750</v>
      </c>
      <c r="M178" s="6">
        <f t="shared" si="287"/>
        <v>-22745</v>
      </c>
      <c r="N178" s="11">
        <f t="shared" si="288"/>
        <v>3</v>
      </c>
      <c r="O178" s="22">
        <v>17445</v>
      </c>
      <c r="P178" s="22">
        <v>89834</v>
      </c>
      <c r="Q178" s="6">
        <f t="shared" si="289"/>
        <v>94452</v>
      </c>
      <c r="R178" s="14">
        <f t="shared" si="290"/>
        <v>-614921.05263157899</v>
      </c>
      <c r="S178" s="15">
        <f t="shared" si="291"/>
        <v>15.945337620578778</v>
      </c>
      <c r="T178" s="23">
        <f t="shared" ref="T178" si="384">_xlfn.IFS(OR(R178=2000,R178&lt;2000),3,AND(2000&lt;R178,OR(R178&lt;4000,R178=4000)),2,AND(4000&lt;R178,OR(R178=6000,R178&lt;6000)),1,R178&gt;6000,0)</f>
        <v>3</v>
      </c>
      <c r="U178" s="28">
        <f t="shared" si="293"/>
        <v>-1.6113985242981936E-3</v>
      </c>
      <c r="V178" s="28">
        <f t="shared" si="294"/>
        <v>0.63056568569247728</v>
      </c>
      <c r="W178" s="28">
        <f t="shared" si="295"/>
        <v>0.37104571283182086</v>
      </c>
      <c r="X178" s="29" t="str">
        <f t="shared" ref="X178" si="385">_xlfn.IFS(R178&lt;=6000,"N",AND(R178&gt;6000,0.02&lt;=U178&lt;=0.19,0.06&lt;=V178&lt;=0.23),"N",AND(R178&gt;6000,V178&gt;=0.5,W178&lt;=0.15),"T3",AND(R178&gt;6000,V178&gt;0.23,W178&gt;0.15),"X3",AND(R178&gt;6000,V178&gt;=0.23,W178&lt;=0.15),"T2",OR(AND(R178&gt;6000,U178&lt;=0.19,V178&lt;0.06),AND(R178&gt;6000,U178&lt;0.02,0.06&lt;V178&lt;0.23)),"D1",AND(R178&gt;6000,U178&gt;0.19,V178&lt;0.23),"X1")</f>
        <v>N</v>
      </c>
      <c r="Y178" s="30" t="str">
        <f t="shared" ref="Y178" si="386">_xlfn.IFS(R178&lt;=6000,"3",AND(Q178&gt;6000,0.02&lt;=U178&lt;=0.19,0.06&lt;=V178&lt;=0.23),"3",AND(R178&gt;6000,V178&gt;=0.5,W178&lt;=0.15),"0",AND(R178&gt;6000,V178&gt;0.23,W178&gt;0.15),"0",AND(R178&gt;6000,V178&gt;=0.23,W178&lt;=0.15),"1",OR(AND(R178&gt;6000,U178&lt;=0.19,V178&lt;0.06),AND(R178&gt;6000,U178&lt;0.02,0.06&lt;V178&lt;0.23)),"2",AND(R178&gt;6000,U178&gt;0.19,V178&lt;0.23),"2")</f>
        <v>3</v>
      </c>
      <c r="Z178" s="31">
        <f t="shared" si="298"/>
        <v>3</v>
      </c>
    </row>
    <row r="179" spans="1:26" s="32" customFormat="1" ht="51.75" customHeight="1">
      <c r="A179" s="47"/>
      <c r="B179" s="47"/>
      <c r="C179" s="39"/>
      <c r="D179" s="40"/>
      <c r="E179" s="22">
        <v>38</v>
      </c>
      <c r="F179" s="22">
        <v>215</v>
      </c>
      <c r="G179" s="22">
        <v>38</v>
      </c>
      <c r="H179" s="22">
        <v>622</v>
      </c>
      <c r="I179" s="22">
        <v>9918</v>
      </c>
      <c r="J179" s="22">
        <v>-14955</v>
      </c>
      <c r="K179" s="22">
        <v>0</v>
      </c>
      <c r="L179" s="22">
        <v>-8800</v>
      </c>
      <c r="M179" s="6">
        <f t="shared" si="287"/>
        <v>-22880</v>
      </c>
      <c r="N179" s="11">
        <f t="shared" si="288"/>
        <v>3</v>
      </c>
      <c r="O179" s="22">
        <v>17445</v>
      </c>
      <c r="P179" s="22">
        <v>89834</v>
      </c>
      <c r="Q179" s="6">
        <f t="shared" si="289"/>
        <v>94317</v>
      </c>
      <c r="R179" s="14">
        <f t="shared" si="290"/>
        <v>-618473.68421052641</v>
      </c>
      <c r="S179" s="15">
        <f t="shared" si="291"/>
        <v>15.945337620578778</v>
      </c>
      <c r="T179" s="23">
        <f t="shared" ref="T179" si="387">_xlfn.IFS(OR(R179=10,R179&lt;10),3,AND(10&lt;R179,OR(R179&lt;20,R179=20)),2,AND(20&lt;R179,OR(R179=30,R179&lt;30)),1,R179&gt;30,0)</f>
        <v>3</v>
      </c>
      <c r="U179" s="28">
        <f t="shared" si="293"/>
        <v>-1.6022262512122108E-3</v>
      </c>
      <c r="V179" s="28">
        <f t="shared" si="294"/>
        <v>0.63056035754943707</v>
      </c>
      <c r="W179" s="28">
        <f t="shared" si="295"/>
        <v>0.37104186870177508</v>
      </c>
      <c r="X179" s="29" t="str" cm="1">
        <f t="array" ref="X179">_xlfn.IFS(R179&lt;=30,"N",AND(R179&gt;30,0.02&lt;=U179&lt;=0.19,0.06&lt;=V179&lt;=0.23),"N",AND(R179&gt;30,V179&gt;=0.5,W179&lt;=0.15),"T3",AND(R179&gt;30,V179&gt;0.23,W179&gt;0.15),"X3",AND(R179&gt;30,V179&gt;=0.23,W179&lt;=0.15),"T2",OR(AND(R179&gt;30,U179&lt;=0.19,V179&lt;0.06),AND(R179&gt;30,U179&lt;0.02,0.06&lt;V179&lt;0.23)),"D1",AND(R179&gt;30,U179&gt;0.19,V179&lt;0.23),"X1")</f>
        <v>N</v>
      </c>
      <c r="Y179" s="30" t="str" cm="1">
        <f t="array" ref="Y179">_xlfn.IFS(R179&lt;=30,"3",AND(Q179&gt;30,0.02&lt;=U179&lt;=0.19,0.06&lt;=V179&lt;=0.23),"3",AND(R179&gt;30,V179&gt;=0.5,W179&lt;=0.15),"0",AND(R179&gt;30,V179&gt;0.23,W179&gt;0.15),"0",AND(R179&gt;30,V179&gt;=0.23,W179&lt;=0.15),"1",OR(AND(R179&gt;30,U179&lt;=0.19,V179&lt;0.06),AND(R179&gt;30,U179&lt;0.02,0.06&lt;V179&lt;0.23)),"2",AND(R179&gt;30,U179&gt;0.19,V179&lt;0.23),"2")</f>
        <v>3</v>
      </c>
      <c r="Z179" s="31">
        <f t="shared" si="298"/>
        <v>3</v>
      </c>
    </row>
    <row r="180" spans="1:26" s="32" customFormat="1" ht="51.75" customHeight="1">
      <c r="A180" s="47"/>
      <c r="B180" s="47"/>
      <c r="C180" s="39"/>
      <c r="D180" s="40" t="s">
        <v>24</v>
      </c>
      <c r="E180" s="22">
        <v>38</v>
      </c>
      <c r="F180" s="22">
        <v>215</v>
      </c>
      <c r="G180" s="22">
        <v>38</v>
      </c>
      <c r="H180" s="22">
        <v>622</v>
      </c>
      <c r="I180" s="22">
        <v>9918</v>
      </c>
      <c r="J180" s="22">
        <v>-15040</v>
      </c>
      <c r="K180" s="22">
        <v>0</v>
      </c>
      <c r="L180" s="22">
        <v>-8850</v>
      </c>
      <c r="M180" s="6">
        <f t="shared" si="287"/>
        <v>-23015</v>
      </c>
      <c r="N180" s="11">
        <f t="shared" si="288"/>
        <v>3</v>
      </c>
      <c r="O180" s="22">
        <v>17445</v>
      </c>
      <c r="P180" s="22">
        <v>89834</v>
      </c>
      <c r="Q180" s="6">
        <f t="shared" si="289"/>
        <v>94182</v>
      </c>
      <c r="R180" s="14">
        <f t="shared" si="290"/>
        <v>-622026.31578947359</v>
      </c>
      <c r="S180" s="15">
        <f t="shared" si="291"/>
        <v>15.945337620578778</v>
      </c>
      <c r="T180" s="23">
        <f t="shared" ref="T180" si="388">_xlfn.IFS(OR(R180=2000,R180&lt;2000),3,AND(2000&lt;R180,OR(R180&lt;4000,R180=4000)),2,AND(4000&lt;R180,OR(R180=6000,R180&lt;6000)),1,R180&gt;6000,0)</f>
        <v>3</v>
      </c>
      <c r="U180" s="28">
        <f t="shared" si="293"/>
        <v>-1.5931578064732517E-3</v>
      </c>
      <c r="V180" s="28">
        <f t="shared" si="294"/>
        <v>0.63055508971993968</v>
      </c>
      <c r="W180" s="28">
        <f t="shared" si="295"/>
        <v>0.37103806808653361</v>
      </c>
      <c r="X180" s="29" t="str">
        <f t="shared" ref="X180" si="389">_xlfn.IFS(R180&lt;=6000,"N",AND(R180&gt;6000,0.02&lt;=U180&lt;=0.19,0.06&lt;=V180&lt;=0.23),"N",AND(R180&gt;6000,V180&gt;=0.5,W180&lt;=0.15),"T3",AND(R180&gt;6000,V180&gt;0.23,W180&gt;0.15),"X3",AND(R180&gt;6000,V180&gt;=0.23,W180&lt;=0.15),"T2",OR(AND(R180&gt;6000,U180&lt;=0.19,V180&lt;0.06),AND(R180&gt;6000,U180&lt;0.02,0.06&lt;V180&lt;0.23)),"D1",AND(R180&gt;6000,U180&gt;0.19,V180&lt;0.23),"X1")</f>
        <v>N</v>
      </c>
      <c r="Y180" s="30" t="str">
        <f t="shared" ref="Y180" si="390">_xlfn.IFS(R180&lt;=6000,"3",AND(Q180&gt;6000,0.02&lt;=U180&lt;=0.19,0.06&lt;=V180&lt;=0.23),"3",AND(R180&gt;6000,V180&gt;=0.5,W180&lt;=0.15),"0",AND(R180&gt;6000,V180&gt;0.23,W180&gt;0.15),"0",AND(R180&gt;6000,V180&gt;=0.23,W180&lt;=0.15),"1",OR(AND(R180&gt;6000,U180&lt;=0.19,V180&lt;0.06),AND(R180&gt;6000,U180&lt;0.02,0.06&lt;V180&lt;0.23)),"2",AND(R180&gt;6000,U180&gt;0.19,V180&lt;0.23),"2")</f>
        <v>3</v>
      </c>
      <c r="Z180" s="31">
        <f t="shared" si="298"/>
        <v>3</v>
      </c>
    </row>
    <row r="181" spans="1:26" s="32" customFormat="1" ht="51.75" customHeight="1">
      <c r="A181" s="47"/>
      <c r="B181" s="47"/>
      <c r="C181" s="39"/>
      <c r="D181" s="40"/>
      <c r="E181" s="22">
        <v>38</v>
      </c>
      <c r="F181" s="22">
        <v>215</v>
      </c>
      <c r="G181" s="22">
        <v>38</v>
      </c>
      <c r="H181" s="22">
        <v>622</v>
      </c>
      <c r="I181" s="22">
        <v>9918</v>
      </c>
      <c r="J181" s="22">
        <v>-15125</v>
      </c>
      <c r="K181" s="22">
        <v>0</v>
      </c>
      <c r="L181" s="22">
        <v>-8900</v>
      </c>
      <c r="M181" s="6">
        <f t="shared" si="287"/>
        <v>-23150</v>
      </c>
      <c r="N181" s="11">
        <f t="shared" si="288"/>
        <v>3</v>
      </c>
      <c r="O181" s="22">
        <v>17445</v>
      </c>
      <c r="P181" s="22">
        <v>89834</v>
      </c>
      <c r="Q181" s="6">
        <f t="shared" si="289"/>
        <v>94047</v>
      </c>
      <c r="R181" s="14">
        <f t="shared" si="290"/>
        <v>-625578.94736842101</v>
      </c>
      <c r="S181" s="15">
        <f t="shared" si="291"/>
        <v>15.945337620578778</v>
      </c>
      <c r="T181" s="23">
        <f t="shared" ref="T181" si="391">_xlfn.IFS(OR(R181=10,R181&lt;10),3,AND(10&lt;R181,OR(R181&lt;20,R181=20)),2,AND(20&lt;R181,OR(R181=30,R181&lt;30)),1,R181&gt;30,0)</f>
        <v>3</v>
      </c>
      <c r="U181" s="28">
        <f t="shared" si="293"/>
        <v>-1.5841914370283905E-3</v>
      </c>
      <c r="V181" s="28">
        <f t="shared" si="294"/>
        <v>0.63054988118564226</v>
      </c>
      <c r="W181" s="28">
        <f t="shared" si="295"/>
        <v>0.37103431025138617</v>
      </c>
      <c r="X181" s="29" t="str" cm="1">
        <f t="array" ref="X181">_xlfn.IFS(R181&lt;=30,"N",AND(R181&gt;30,0.02&lt;=U181&lt;=0.19,0.06&lt;=V181&lt;=0.23),"N",AND(R181&gt;30,V181&gt;=0.5,W181&lt;=0.15),"T3",AND(R181&gt;30,V181&gt;0.23,W181&gt;0.15),"X3",AND(R181&gt;30,V181&gt;=0.23,W181&lt;=0.15),"T2",OR(AND(R181&gt;30,U181&lt;=0.19,V181&lt;0.06),AND(R181&gt;30,U181&lt;0.02,0.06&lt;V181&lt;0.23)),"D1",AND(R181&gt;30,U181&gt;0.19,V181&lt;0.23),"X1")</f>
        <v>N</v>
      </c>
      <c r="Y181" s="30" t="str" cm="1">
        <f t="array" ref="Y181">_xlfn.IFS(R181&lt;=30,"3",AND(Q181&gt;30,0.02&lt;=U181&lt;=0.19,0.06&lt;=V181&lt;=0.23),"3",AND(R181&gt;30,V181&gt;=0.5,W181&lt;=0.15),"0",AND(R181&gt;30,V181&gt;0.23,W181&gt;0.15),"0",AND(R181&gt;30,V181&gt;=0.23,W181&lt;=0.15),"1",OR(AND(R181&gt;30,U181&lt;=0.19,V181&lt;0.06),AND(R181&gt;30,U181&lt;0.02,0.06&lt;V181&lt;0.23)),"2",AND(R181&gt;30,U181&gt;0.19,V181&lt;0.23),"2")</f>
        <v>3</v>
      </c>
      <c r="Z181" s="31">
        <f t="shared" si="298"/>
        <v>3</v>
      </c>
    </row>
    <row r="182" spans="1:26" s="32" customFormat="1" ht="51.75" customHeight="1">
      <c r="A182" s="47"/>
      <c r="B182" s="47"/>
      <c r="C182" s="39"/>
      <c r="D182" s="40" t="s">
        <v>24</v>
      </c>
      <c r="E182" s="22">
        <v>38</v>
      </c>
      <c r="F182" s="22">
        <v>215</v>
      </c>
      <c r="G182" s="22">
        <v>38</v>
      </c>
      <c r="H182" s="22">
        <v>622</v>
      </c>
      <c r="I182" s="22">
        <v>9918</v>
      </c>
      <c r="J182" s="22">
        <v>-15210</v>
      </c>
      <c r="K182" s="22">
        <v>0</v>
      </c>
      <c r="L182" s="22">
        <v>-8950</v>
      </c>
      <c r="M182" s="6">
        <f t="shared" si="287"/>
        <v>-23285</v>
      </c>
      <c r="N182" s="11">
        <f t="shared" si="288"/>
        <v>3</v>
      </c>
      <c r="O182" s="22">
        <v>17445</v>
      </c>
      <c r="P182" s="22">
        <v>89834</v>
      </c>
      <c r="Q182" s="6">
        <f t="shared" si="289"/>
        <v>93912</v>
      </c>
      <c r="R182" s="14">
        <f t="shared" si="290"/>
        <v>-629131.57894736843</v>
      </c>
      <c r="S182" s="15">
        <f t="shared" si="291"/>
        <v>15.945337620578778</v>
      </c>
      <c r="T182" s="23">
        <f t="shared" ref="T182" si="392">_xlfn.IFS(OR(R182=2000,R182&lt;2000),3,AND(2000&lt;R182,OR(R182&lt;4000,R182=4000)),2,AND(4000&lt;R182,OR(R182=6000,R182&lt;6000)),1,R182&gt;6000,0)</f>
        <v>3</v>
      </c>
      <c r="U182" s="28">
        <f t="shared" si="293"/>
        <v>-1.5753254290688998E-3</v>
      </c>
      <c r="V182" s="28">
        <f t="shared" si="294"/>
        <v>0.63054473095099905</v>
      </c>
      <c r="W182" s="28">
        <f t="shared" si="295"/>
        <v>0.3710305944780698</v>
      </c>
      <c r="X182" s="29" t="str">
        <f t="shared" ref="X182" si="393">_xlfn.IFS(R182&lt;=6000,"N",AND(R182&gt;6000,0.02&lt;=U182&lt;=0.19,0.06&lt;=V182&lt;=0.23),"N",AND(R182&gt;6000,V182&gt;=0.5,W182&lt;=0.15),"T3",AND(R182&gt;6000,V182&gt;0.23,W182&gt;0.15),"X3",AND(R182&gt;6000,V182&gt;=0.23,W182&lt;=0.15),"T2",OR(AND(R182&gt;6000,U182&lt;=0.19,V182&lt;0.06),AND(R182&gt;6000,U182&lt;0.02,0.06&lt;V182&lt;0.23)),"D1",AND(R182&gt;6000,U182&gt;0.19,V182&lt;0.23),"X1")</f>
        <v>N</v>
      </c>
      <c r="Y182" s="30" t="str">
        <f t="shared" ref="Y182" si="394">_xlfn.IFS(R182&lt;=6000,"3",AND(Q182&gt;6000,0.02&lt;=U182&lt;=0.19,0.06&lt;=V182&lt;=0.23),"3",AND(R182&gt;6000,V182&gt;=0.5,W182&lt;=0.15),"0",AND(R182&gt;6000,V182&gt;0.23,W182&gt;0.15),"0",AND(R182&gt;6000,V182&gt;=0.23,W182&lt;=0.15),"1",OR(AND(R182&gt;6000,U182&lt;=0.19,V182&lt;0.06),AND(R182&gt;6000,U182&lt;0.02,0.06&lt;V182&lt;0.23)),"2",AND(R182&gt;6000,U182&gt;0.19,V182&lt;0.23),"2")</f>
        <v>3</v>
      </c>
      <c r="Z182" s="31">
        <f t="shared" si="298"/>
        <v>3</v>
      </c>
    </row>
    <row r="183" spans="1:26" s="32" customFormat="1" ht="51.75" customHeight="1">
      <c r="A183" s="47"/>
      <c r="B183" s="47"/>
      <c r="C183" s="39"/>
      <c r="D183" s="40"/>
      <c r="E183" s="22">
        <v>38</v>
      </c>
      <c r="F183" s="22">
        <v>215</v>
      </c>
      <c r="G183" s="22">
        <v>38</v>
      </c>
      <c r="H183" s="22">
        <v>622</v>
      </c>
      <c r="I183" s="22">
        <v>9918</v>
      </c>
      <c r="J183" s="22">
        <v>-15295</v>
      </c>
      <c r="K183" s="22">
        <v>0</v>
      </c>
      <c r="L183" s="22">
        <v>-9000</v>
      </c>
      <c r="M183" s="6">
        <f t="shared" si="287"/>
        <v>-23420</v>
      </c>
      <c r="N183" s="11">
        <f t="shared" si="288"/>
        <v>3</v>
      </c>
      <c r="O183" s="22">
        <v>17445</v>
      </c>
      <c r="P183" s="22">
        <v>89834</v>
      </c>
      <c r="Q183" s="6">
        <f t="shared" si="289"/>
        <v>93777</v>
      </c>
      <c r="R183" s="14">
        <f t="shared" si="290"/>
        <v>-632684.21052631584</v>
      </c>
      <c r="S183" s="15">
        <f t="shared" si="291"/>
        <v>15.945337620578778</v>
      </c>
      <c r="T183" s="23">
        <f t="shared" ref="T183" si="395">_xlfn.IFS(OR(R183=10,R183&lt;10),3,AND(10&lt;R183,OR(R183&lt;20,R183=20)),2,AND(20&lt;R183,OR(R183=30,R183&lt;30)),1,R183&gt;30,0)</f>
        <v>3</v>
      </c>
      <c r="U183" s="28">
        <f t="shared" si="293"/>
        <v>-1.5665581069382033E-3</v>
      </c>
      <c r="V183" s="28">
        <f t="shared" si="294"/>
        <v>0.63053963804262692</v>
      </c>
      <c r="W183" s="28">
        <f t="shared" si="295"/>
        <v>0.37102692006431132</v>
      </c>
      <c r="X183" s="29" t="str" cm="1">
        <f t="array" ref="X183">_xlfn.IFS(R183&lt;=30,"N",AND(R183&gt;30,0.02&lt;=U183&lt;=0.19,0.06&lt;=V183&lt;=0.23),"N",AND(R183&gt;30,V183&gt;=0.5,W183&lt;=0.15),"T3",AND(R183&gt;30,V183&gt;0.23,W183&gt;0.15),"X3",AND(R183&gt;30,V183&gt;=0.23,W183&lt;=0.15),"T2",OR(AND(R183&gt;30,U183&lt;=0.19,V183&lt;0.06),AND(R183&gt;30,U183&lt;0.02,0.06&lt;V183&lt;0.23)),"D1",AND(R183&gt;30,U183&gt;0.19,V183&lt;0.23),"X1")</f>
        <v>N</v>
      </c>
      <c r="Y183" s="30" t="str" cm="1">
        <f t="array" ref="Y183">_xlfn.IFS(R183&lt;=30,"3",AND(Q183&gt;30,0.02&lt;=U183&lt;=0.19,0.06&lt;=V183&lt;=0.23),"3",AND(R183&gt;30,V183&gt;=0.5,W183&lt;=0.15),"0",AND(R183&gt;30,V183&gt;0.23,W183&gt;0.15),"0",AND(R183&gt;30,V183&gt;=0.23,W183&lt;=0.15),"1",OR(AND(R183&gt;30,U183&lt;=0.19,V183&lt;0.06),AND(R183&gt;30,U183&lt;0.02,0.06&lt;V183&lt;0.23)),"2",AND(R183&gt;30,U183&gt;0.19,V183&lt;0.23),"2")</f>
        <v>3</v>
      </c>
      <c r="Z183" s="31">
        <f t="shared" si="298"/>
        <v>3</v>
      </c>
    </row>
    <row r="184" spans="1:26" s="32" customFormat="1" ht="51.75" customHeight="1">
      <c r="A184" s="47"/>
      <c r="B184" s="47"/>
      <c r="C184" s="39"/>
      <c r="D184" s="40" t="s">
        <v>24</v>
      </c>
      <c r="E184" s="22">
        <v>38</v>
      </c>
      <c r="F184" s="22">
        <v>215</v>
      </c>
      <c r="G184" s="22">
        <v>38</v>
      </c>
      <c r="H184" s="22">
        <v>622</v>
      </c>
      <c r="I184" s="22">
        <v>9918</v>
      </c>
      <c r="J184" s="22">
        <v>-15380</v>
      </c>
      <c r="K184" s="22">
        <v>0</v>
      </c>
      <c r="L184" s="22">
        <v>-9050</v>
      </c>
      <c r="M184" s="6">
        <f t="shared" si="287"/>
        <v>-23555</v>
      </c>
      <c r="N184" s="11">
        <f t="shared" si="288"/>
        <v>3</v>
      </c>
      <c r="O184" s="22">
        <v>17445</v>
      </c>
      <c r="P184" s="22">
        <v>89834</v>
      </c>
      <c r="Q184" s="6">
        <f t="shared" si="289"/>
        <v>93642</v>
      </c>
      <c r="R184" s="14">
        <f t="shared" si="290"/>
        <v>-636236.84210526315</v>
      </c>
      <c r="S184" s="15">
        <f t="shared" si="291"/>
        <v>15.945337620578778</v>
      </c>
      <c r="T184" s="23">
        <f t="shared" ref="T184" si="396">_xlfn.IFS(OR(R184=2000,R184&lt;2000),3,AND(2000&lt;R184,OR(R184&lt;4000,R184=4000)),2,AND(4000&lt;R184,OR(R184=6000,R184&lt;6000)),1,R184&gt;6000,0)</f>
        <v>3</v>
      </c>
      <c r="U184" s="28">
        <f t="shared" si="293"/>
        <v>-1.5578878320760905E-3</v>
      </c>
      <c r="V184" s="28">
        <f t="shared" si="294"/>
        <v>0.63053460150869134</v>
      </c>
      <c r="W184" s="28">
        <f t="shared" si="295"/>
        <v>0.37102328632338472</v>
      </c>
      <c r="X184" s="29" t="str">
        <f t="shared" ref="X184" si="397">_xlfn.IFS(R184&lt;=6000,"N",AND(R184&gt;6000,0.02&lt;=U184&lt;=0.19,0.06&lt;=V184&lt;=0.23),"N",AND(R184&gt;6000,V184&gt;=0.5,W184&lt;=0.15),"T3",AND(R184&gt;6000,V184&gt;0.23,W184&gt;0.15),"X3",AND(R184&gt;6000,V184&gt;=0.23,W184&lt;=0.15),"T2",OR(AND(R184&gt;6000,U184&lt;=0.19,V184&lt;0.06),AND(R184&gt;6000,U184&lt;0.02,0.06&lt;V184&lt;0.23)),"D1",AND(R184&gt;6000,U184&gt;0.19,V184&lt;0.23),"X1")</f>
        <v>N</v>
      </c>
      <c r="Y184" s="30" t="str">
        <f t="shared" ref="Y184" si="398">_xlfn.IFS(R184&lt;=6000,"3",AND(Q184&gt;6000,0.02&lt;=U184&lt;=0.19,0.06&lt;=V184&lt;=0.23),"3",AND(R184&gt;6000,V184&gt;=0.5,W184&lt;=0.15),"0",AND(R184&gt;6000,V184&gt;0.23,W184&gt;0.15),"0",AND(R184&gt;6000,V184&gt;=0.23,W184&lt;=0.15),"1",OR(AND(R184&gt;6000,U184&lt;=0.19,V184&lt;0.06),AND(R184&gt;6000,U184&lt;0.02,0.06&lt;V184&lt;0.23)),"2",AND(R184&gt;6000,U184&gt;0.19,V184&lt;0.23),"2")</f>
        <v>3</v>
      </c>
      <c r="Z184" s="31">
        <f t="shared" si="298"/>
        <v>3</v>
      </c>
    </row>
    <row r="185" spans="1:26" s="32" customFormat="1" ht="51.75" customHeight="1">
      <c r="A185" s="47"/>
      <c r="B185" s="47"/>
      <c r="C185" s="39"/>
      <c r="D185" s="40"/>
      <c r="E185" s="22">
        <v>38</v>
      </c>
      <c r="F185" s="22">
        <v>215</v>
      </c>
      <c r="G185" s="22">
        <v>38</v>
      </c>
      <c r="H185" s="22">
        <v>622</v>
      </c>
      <c r="I185" s="22">
        <v>9918</v>
      </c>
      <c r="J185" s="22">
        <v>-15465</v>
      </c>
      <c r="K185" s="22">
        <v>0</v>
      </c>
      <c r="L185" s="22">
        <v>-9100</v>
      </c>
      <c r="M185" s="6">
        <f t="shared" si="287"/>
        <v>-23690</v>
      </c>
      <c r="N185" s="11">
        <f t="shared" si="288"/>
        <v>3</v>
      </c>
      <c r="O185" s="22">
        <v>17445</v>
      </c>
      <c r="P185" s="22">
        <v>89834</v>
      </c>
      <c r="Q185" s="6">
        <f t="shared" si="289"/>
        <v>93507</v>
      </c>
      <c r="R185" s="14">
        <f t="shared" si="290"/>
        <v>-639789.47368421056</v>
      </c>
      <c r="S185" s="15">
        <f t="shared" si="291"/>
        <v>15.945337620578778</v>
      </c>
      <c r="T185" s="23">
        <f t="shared" ref="T185" si="399">_xlfn.IFS(OR(R185=10,R185&lt;10),3,AND(10&lt;R185,OR(R185&lt;20,R185=20)),2,AND(20&lt;R185,OR(R185=30,R185&lt;30)),1,R185&gt;30,0)</f>
        <v>3</v>
      </c>
      <c r="U185" s="28">
        <f t="shared" si="293"/>
        <v>-1.5493130019977983E-3</v>
      </c>
      <c r="V185" s="28">
        <f t="shared" si="294"/>
        <v>0.63052962041831451</v>
      </c>
      <c r="W185" s="28">
        <f t="shared" si="295"/>
        <v>0.37101969258368328</v>
      </c>
      <c r="X185" s="29" t="str" cm="1">
        <f t="array" ref="X185">_xlfn.IFS(R185&lt;=30,"N",AND(R185&gt;30,0.02&lt;=U185&lt;=0.19,0.06&lt;=V185&lt;=0.23),"N",AND(R185&gt;30,V185&gt;=0.5,W185&lt;=0.15),"T3",AND(R185&gt;30,V185&gt;0.23,W185&gt;0.15),"X3",AND(R185&gt;30,V185&gt;=0.23,W185&lt;=0.15),"T2",OR(AND(R185&gt;30,U185&lt;=0.19,V185&lt;0.06),AND(R185&gt;30,U185&lt;0.02,0.06&lt;V185&lt;0.23)),"D1",AND(R185&gt;30,U185&gt;0.19,V185&lt;0.23),"X1")</f>
        <v>N</v>
      </c>
      <c r="Y185" s="30" t="str" cm="1">
        <f t="array" ref="Y185">_xlfn.IFS(R185&lt;=30,"3",AND(Q185&gt;30,0.02&lt;=U185&lt;=0.19,0.06&lt;=V185&lt;=0.23),"3",AND(R185&gt;30,V185&gt;=0.5,W185&lt;=0.15),"0",AND(R185&gt;30,V185&gt;0.23,W185&gt;0.15),"0",AND(R185&gt;30,V185&gt;=0.23,W185&lt;=0.15),"1",OR(AND(R185&gt;30,U185&lt;=0.19,V185&lt;0.06),AND(R185&gt;30,U185&lt;0.02,0.06&lt;V185&lt;0.23)),"2",AND(R185&gt;30,U185&gt;0.19,V185&lt;0.23),"2")</f>
        <v>3</v>
      </c>
      <c r="Z185" s="31">
        <f t="shared" si="298"/>
        <v>3</v>
      </c>
    </row>
    <row r="186" spans="1:26" s="32" customFormat="1" ht="51.75" customHeight="1">
      <c r="A186" s="47"/>
      <c r="B186" s="47"/>
      <c r="C186" s="39"/>
      <c r="D186" s="40" t="s">
        <v>24</v>
      </c>
      <c r="E186" s="22">
        <v>38</v>
      </c>
      <c r="F186" s="22">
        <v>215</v>
      </c>
      <c r="G186" s="22">
        <v>38</v>
      </c>
      <c r="H186" s="22">
        <v>622</v>
      </c>
      <c r="I186" s="22">
        <v>9918</v>
      </c>
      <c r="J186" s="22">
        <v>-15550</v>
      </c>
      <c r="K186" s="22">
        <v>0</v>
      </c>
      <c r="L186" s="22">
        <v>-9150</v>
      </c>
      <c r="M186" s="6">
        <f t="shared" si="287"/>
        <v>-23825</v>
      </c>
      <c r="N186" s="11">
        <f t="shared" si="288"/>
        <v>3</v>
      </c>
      <c r="O186" s="22">
        <v>17445</v>
      </c>
      <c r="P186" s="22">
        <v>89834</v>
      </c>
      <c r="Q186" s="6">
        <f t="shared" si="289"/>
        <v>93372</v>
      </c>
      <c r="R186" s="14">
        <f t="shared" si="290"/>
        <v>-643342.10526315786</v>
      </c>
      <c r="S186" s="15">
        <f t="shared" si="291"/>
        <v>15.945337620578778</v>
      </c>
      <c r="T186" s="23">
        <f t="shared" ref="T186" si="400">_xlfn.IFS(OR(R186=2000,R186&lt;2000),3,AND(2000&lt;R186,OR(R186&lt;4000,R186=4000)),2,AND(4000&lt;R186,OR(R186=6000,R186&lt;6000)),1,R186&gt;6000,0)</f>
        <v>3</v>
      </c>
      <c r="U186" s="28">
        <f t="shared" si="293"/>
        <v>-1.5408320493066256E-3</v>
      </c>
      <c r="V186" s="28">
        <f t="shared" si="294"/>
        <v>0.63052469386100074</v>
      </c>
      <c r="W186" s="28">
        <f t="shared" si="295"/>
        <v>0.37101613818830592</v>
      </c>
      <c r="X186" s="29" t="str">
        <f t="shared" ref="X186" si="401">_xlfn.IFS(R186&lt;=6000,"N",AND(R186&gt;6000,0.02&lt;=U186&lt;=0.19,0.06&lt;=V186&lt;=0.23),"N",AND(R186&gt;6000,V186&gt;=0.5,W186&lt;=0.15),"T3",AND(R186&gt;6000,V186&gt;0.23,W186&gt;0.15),"X3",AND(R186&gt;6000,V186&gt;=0.23,W186&lt;=0.15),"T2",OR(AND(R186&gt;6000,U186&lt;=0.19,V186&lt;0.06),AND(R186&gt;6000,U186&lt;0.02,0.06&lt;V186&lt;0.23)),"D1",AND(R186&gt;6000,U186&gt;0.19,V186&lt;0.23),"X1")</f>
        <v>N</v>
      </c>
      <c r="Y186" s="30" t="str">
        <f t="shared" ref="Y186" si="402">_xlfn.IFS(R186&lt;=6000,"3",AND(Q186&gt;6000,0.02&lt;=U186&lt;=0.19,0.06&lt;=V186&lt;=0.23),"3",AND(R186&gt;6000,V186&gt;=0.5,W186&lt;=0.15),"0",AND(R186&gt;6000,V186&gt;0.23,W186&gt;0.15),"0",AND(R186&gt;6000,V186&gt;=0.23,W186&lt;=0.15),"1",OR(AND(R186&gt;6000,U186&lt;=0.19,V186&lt;0.06),AND(R186&gt;6000,U186&lt;0.02,0.06&lt;V186&lt;0.23)),"2",AND(R186&gt;6000,U186&gt;0.19,V186&lt;0.23),"2")</f>
        <v>3</v>
      </c>
      <c r="Z186" s="31">
        <f t="shared" si="298"/>
        <v>3</v>
      </c>
    </row>
    <row r="187" spans="1:26" s="32" customFormat="1" ht="51.75" customHeight="1">
      <c r="A187" s="47"/>
      <c r="B187" s="47"/>
      <c r="C187" s="39"/>
      <c r="D187" s="40"/>
      <c r="E187" s="22">
        <v>38</v>
      </c>
      <c r="F187" s="22">
        <v>215</v>
      </c>
      <c r="G187" s="22">
        <v>38</v>
      </c>
      <c r="H187" s="22">
        <v>622</v>
      </c>
      <c r="I187" s="22">
        <v>9918</v>
      </c>
      <c r="J187" s="22">
        <v>-15635</v>
      </c>
      <c r="K187" s="22">
        <v>0</v>
      </c>
      <c r="L187" s="22">
        <v>-9200</v>
      </c>
      <c r="M187" s="6">
        <f t="shared" si="287"/>
        <v>-23960</v>
      </c>
      <c r="N187" s="11">
        <f t="shared" si="288"/>
        <v>3</v>
      </c>
      <c r="O187" s="22">
        <v>17445</v>
      </c>
      <c r="P187" s="22">
        <v>89834</v>
      </c>
      <c r="Q187" s="6">
        <f t="shared" si="289"/>
        <v>93237</v>
      </c>
      <c r="R187" s="14">
        <f t="shared" si="290"/>
        <v>-646894.73684210528</v>
      </c>
      <c r="S187" s="15">
        <f t="shared" si="291"/>
        <v>15.945337620578778</v>
      </c>
      <c r="T187" s="23">
        <f t="shared" ref="T187" si="403">_xlfn.IFS(OR(R187=10,R187&lt;10),3,AND(10&lt;R187,OR(R187&lt;20,R187=20)),2,AND(20&lt;R187,OR(R187=30,R187&lt;30)),1,R187&gt;30,0)</f>
        <v>3</v>
      </c>
      <c r="U187" s="28">
        <f t="shared" si="293"/>
        <v>-1.5324434407387991E-3</v>
      </c>
      <c r="V187" s="28">
        <f t="shared" si="294"/>
        <v>0.63051982094608217</v>
      </c>
      <c r="W187" s="28">
        <f t="shared" si="295"/>
        <v>0.37101262249465661</v>
      </c>
      <c r="X187" s="29" t="str" cm="1">
        <f t="array" ref="X187">_xlfn.IFS(R187&lt;=30,"N",AND(R187&gt;30,0.02&lt;=U187&lt;=0.19,0.06&lt;=V187&lt;=0.23),"N",AND(R187&gt;30,V187&gt;=0.5,W187&lt;=0.15),"T3",AND(R187&gt;30,V187&gt;0.23,W187&gt;0.15),"X3",AND(R187&gt;30,V187&gt;=0.23,W187&lt;=0.15),"T2",OR(AND(R187&gt;30,U187&lt;=0.19,V187&lt;0.06),AND(R187&gt;30,U187&lt;0.02,0.06&lt;V187&lt;0.23)),"D1",AND(R187&gt;30,U187&gt;0.19,V187&lt;0.23),"X1")</f>
        <v>N</v>
      </c>
      <c r="Y187" s="30" t="str" cm="1">
        <f t="array" ref="Y187">_xlfn.IFS(R187&lt;=30,"3",AND(Q187&gt;30,0.02&lt;=U187&lt;=0.19,0.06&lt;=V187&lt;=0.23),"3",AND(R187&gt;30,V187&gt;=0.5,W187&lt;=0.15),"0",AND(R187&gt;30,V187&gt;0.23,W187&gt;0.15),"0",AND(R187&gt;30,V187&gt;=0.23,W187&lt;=0.15),"1",OR(AND(R187&gt;30,U187&lt;=0.19,V187&lt;0.06),AND(R187&gt;30,U187&lt;0.02,0.06&lt;V187&lt;0.23)),"2",AND(R187&gt;30,U187&gt;0.19,V187&lt;0.23),"2")</f>
        <v>3</v>
      </c>
      <c r="Z187" s="31">
        <f t="shared" si="298"/>
        <v>3</v>
      </c>
    </row>
    <row r="188" spans="1:26" s="32" customFormat="1" ht="51.75" customHeight="1">
      <c r="A188" s="47"/>
      <c r="B188" s="47"/>
      <c r="C188" s="39"/>
      <c r="D188" s="40" t="s">
        <v>24</v>
      </c>
      <c r="E188" s="22">
        <v>38</v>
      </c>
      <c r="F188" s="22">
        <v>215</v>
      </c>
      <c r="G188" s="22">
        <v>38</v>
      </c>
      <c r="H188" s="22">
        <v>622</v>
      </c>
      <c r="I188" s="22">
        <v>9918</v>
      </c>
      <c r="J188" s="22">
        <v>-15720</v>
      </c>
      <c r="K188" s="22">
        <v>0</v>
      </c>
      <c r="L188" s="22">
        <v>-9250</v>
      </c>
      <c r="M188" s="6">
        <f t="shared" si="287"/>
        <v>-24095</v>
      </c>
      <c r="N188" s="11">
        <f t="shared" si="288"/>
        <v>3</v>
      </c>
      <c r="O188" s="22">
        <v>17445</v>
      </c>
      <c r="P188" s="22">
        <v>89834</v>
      </c>
      <c r="Q188" s="6">
        <f t="shared" si="289"/>
        <v>93102</v>
      </c>
      <c r="R188" s="14">
        <f t="shared" si="290"/>
        <v>-650447.36842105258</v>
      </c>
      <c r="S188" s="15">
        <f t="shared" si="291"/>
        <v>15.945337620578778</v>
      </c>
      <c r="T188" s="23">
        <f t="shared" ref="T188" si="404">_xlfn.IFS(OR(R188=2000,R188&lt;2000),3,AND(2000&lt;R188,OR(R188&lt;4000,R188=4000)),2,AND(4000&lt;R188,OR(R188=6000,R188&lt;6000)),1,R188&gt;6000,0)</f>
        <v>3</v>
      </c>
      <c r="U188" s="28">
        <f t="shared" si="293"/>
        <v>-1.5241456762393711E-3</v>
      </c>
      <c r="V188" s="28">
        <f t="shared" si="294"/>
        <v>0.63051500080218192</v>
      </c>
      <c r="W188" s="28">
        <f t="shared" si="295"/>
        <v>0.37100914487405745</v>
      </c>
      <c r="X188" s="29" t="str">
        <f t="shared" ref="X188" si="405">_xlfn.IFS(R188&lt;=6000,"N",AND(R188&gt;6000,0.02&lt;=U188&lt;=0.19,0.06&lt;=V188&lt;=0.23),"N",AND(R188&gt;6000,V188&gt;=0.5,W188&lt;=0.15),"T3",AND(R188&gt;6000,V188&gt;0.23,W188&gt;0.15),"X3",AND(R188&gt;6000,V188&gt;=0.23,W188&lt;=0.15),"T2",OR(AND(R188&gt;6000,U188&lt;=0.19,V188&lt;0.06),AND(R188&gt;6000,U188&lt;0.02,0.06&lt;V188&lt;0.23)),"D1",AND(R188&gt;6000,U188&gt;0.19,V188&lt;0.23),"X1")</f>
        <v>N</v>
      </c>
      <c r="Y188" s="30" t="str">
        <f t="shared" ref="Y188" si="406">_xlfn.IFS(R188&lt;=6000,"3",AND(Q188&gt;6000,0.02&lt;=U188&lt;=0.19,0.06&lt;=V188&lt;=0.23),"3",AND(R188&gt;6000,V188&gt;=0.5,W188&lt;=0.15),"0",AND(R188&gt;6000,V188&gt;0.23,W188&gt;0.15),"0",AND(R188&gt;6000,V188&gt;=0.23,W188&lt;=0.15),"1",OR(AND(R188&gt;6000,U188&lt;=0.19,V188&lt;0.06),AND(R188&gt;6000,U188&lt;0.02,0.06&lt;V188&lt;0.23)),"2",AND(R188&gt;6000,U188&gt;0.19,V188&lt;0.23),"2")</f>
        <v>3</v>
      </c>
      <c r="Z188" s="31">
        <f t="shared" si="298"/>
        <v>3</v>
      </c>
    </row>
    <row r="189" spans="1:26" s="32" customFormat="1" ht="51.75" customHeight="1">
      <c r="A189" s="47"/>
      <c r="B189" s="47"/>
      <c r="C189" s="39"/>
      <c r="D189" s="40"/>
      <c r="E189" s="22">
        <v>38</v>
      </c>
      <c r="F189" s="22">
        <v>215</v>
      </c>
      <c r="G189" s="22">
        <v>38</v>
      </c>
      <c r="H189" s="22">
        <v>622</v>
      </c>
      <c r="I189" s="22">
        <v>9918</v>
      </c>
      <c r="J189" s="22">
        <v>-15805</v>
      </c>
      <c r="K189" s="22">
        <v>0</v>
      </c>
      <c r="L189" s="22">
        <v>-9300</v>
      </c>
      <c r="M189" s="6">
        <f t="shared" si="287"/>
        <v>-24230</v>
      </c>
      <c r="N189" s="11">
        <f t="shared" si="288"/>
        <v>3</v>
      </c>
      <c r="O189" s="22">
        <v>17445</v>
      </c>
      <c r="P189" s="22">
        <v>89834</v>
      </c>
      <c r="Q189" s="6">
        <f t="shared" si="289"/>
        <v>92967</v>
      </c>
      <c r="R189" s="14">
        <f t="shared" si="290"/>
        <v>-654000</v>
      </c>
      <c r="S189" s="15">
        <f t="shared" si="291"/>
        <v>15.945337620578778</v>
      </c>
      <c r="T189" s="23">
        <f t="shared" ref="T189" si="407">_xlfn.IFS(OR(R189=10,R189&lt;10),3,AND(10&lt;R189,OR(R189&lt;20,R189=20)),2,AND(20&lt;R189,OR(R189=30,R189&lt;30)),1,R189&gt;30,0)</f>
        <v>3</v>
      </c>
      <c r="U189" s="28">
        <f t="shared" si="293"/>
        <v>-1.5159372880679779E-3</v>
      </c>
      <c r="V189" s="28">
        <f t="shared" si="294"/>
        <v>0.63051023257669447</v>
      </c>
      <c r="W189" s="28">
        <f t="shared" si="295"/>
        <v>0.37100570471137351</v>
      </c>
      <c r="X189" s="29" t="str" cm="1">
        <f t="array" ref="X189">_xlfn.IFS(R189&lt;=30,"N",AND(R189&gt;30,0.02&lt;=U189&lt;=0.19,0.06&lt;=V189&lt;=0.23),"N",AND(R189&gt;30,V189&gt;=0.5,W189&lt;=0.15),"T3",AND(R189&gt;30,V189&gt;0.23,W189&gt;0.15),"X3",AND(R189&gt;30,V189&gt;=0.23,W189&lt;=0.15),"T2",OR(AND(R189&gt;30,U189&lt;=0.19,V189&lt;0.06),AND(R189&gt;30,U189&lt;0.02,0.06&lt;V189&lt;0.23)),"D1",AND(R189&gt;30,U189&gt;0.19,V189&lt;0.23),"X1")</f>
        <v>N</v>
      </c>
      <c r="Y189" s="30" t="str" cm="1">
        <f t="array" ref="Y189">_xlfn.IFS(R189&lt;=30,"3",AND(Q189&gt;30,0.02&lt;=U189&lt;=0.19,0.06&lt;=V189&lt;=0.23),"3",AND(R189&gt;30,V189&gt;=0.5,W189&lt;=0.15),"0",AND(R189&gt;30,V189&gt;0.23,W189&gt;0.15),"0",AND(R189&gt;30,V189&gt;=0.23,W189&lt;=0.15),"1",OR(AND(R189&gt;30,U189&lt;=0.19,V189&lt;0.06),AND(R189&gt;30,U189&lt;0.02,0.06&lt;V189&lt;0.23)),"2",AND(R189&gt;30,U189&gt;0.19,V189&lt;0.23),"2")</f>
        <v>3</v>
      </c>
      <c r="Z189" s="31">
        <f t="shared" si="298"/>
        <v>3</v>
      </c>
    </row>
    <row r="190" spans="1:26" s="32" customFormat="1" ht="51.75" customHeight="1">
      <c r="A190" s="47"/>
      <c r="B190" s="47"/>
      <c r="C190" s="39"/>
      <c r="D190" s="40" t="s">
        <v>24</v>
      </c>
      <c r="E190" s="22">
        <v>38</v>
      </c>
      <c r="F190" s="22">
        <v>215</v>
      </c>
      <c r="G190" s="22">
        <v>38</v>
      </c>
      <c r="H190" s="22">
        <v>622</v>
      </c>
      <c r="I190" s="22">
        <v>9918</v>
      </c>
      <c r="J190" s="22">
        <v>-15890</v>
      </c>
      <c r="K190" s="22">
        <v>0</v>
      </c>
      <c r="L190" s="22">
        <v>-9350</v>
      </c>
      <c r="M190" s="6">
        <f t="shared" si="287"/>
        <v>-24365</v>
      </c>
      <c r="N190" s="11">
        <f t="shared" si="288"/>
        <v>3</v>
      </c>
      <c r="O190" s="22">
        <v>17445</v>
      </c>
      <c r="P190" s="22">
        <v>89834</v>
      </c>
      <c r="Q190" s="6">
        <f t="shared" si="289"/>
        <v>92832</v>
      </c>
      <c r="R190" s="14">
        <f t="shared" si="290"/>
        <v>-657552.63157894742</v>
      </c>
      <c r="S190" s="15">
        <f t="shared" si="291"/>
        <v>15.945337620578778</v>
      </c>
      <c r="T190" s="23">
        <f t="shared" ref="T190" si="408">_xlfn.IFS(OR(R190=2000,R190&lt;2000),3,AND(2000&lt;R190,OR(R190&lt;4000,R190=4000)),2,AND(4000&lt;R190,OR(R190=6000,R190&lt;6000)),1,R190&gt;6000,0)</f>
        <v>3</v>
      </c>
      <c r="U190" s="28">
        <f t="shared" si="293"/>
        <v>-1.5078168399333385E-3</v>
      </c>
      <c r="V190" s="28">
        <f t="shared" si="294"/>
        <v>0.63050551543528288</v>
      </c>
      <c r="W190" s="28">
        <f t="shared" si="295"/>
        <v>0.3710023014046504</v>
      </c>
      <c r="X190" s="29" t="str">
        <f t="shared" ref="X190" si="409">_xlfn.IFS(R190&lt;=6000,"N",AND(R190&gt;6000,0.02&lt;=U190&lt;=0.19,0.06&lt;=V190&lt;=0.23),"N",AND(R190&gt;6000,V190&gt;=0.5,W190&lt;=0.15),"T3",AND(R190&gt;6000,V190&gt;0.23,W190&gt;0.15),"X3",AND(R190&gt;6000,V190&gt;=0.23,W190&lt;=0.15),"T2",OR(AND(R190&gt;6000,U190&lt;=0.19,V190&lt;0.06),AND(R190&gt;6000,U190&lt;0.02,0.06&lt;V190&lt;0.23)),"D1",AND(R190&gt;6000,U190&gt;0.19,V190&lt;0.23),"X1")</f>
        <v>N</v>
      </c>
      <c r="Y190" s="30" t="str">
        <f t="shared" ref="Y190" si="410">_xlfn.IFS(R190&lt;=6000,"3",AND(Q190&gt;6000,0.02&lt;=U190&lt;=0.19,0.06&lt;=V190&lt;=0.23),"3",AND(R190&gt;6000,V190&gt;=0.5,W190&lt;=0.15),"0",AND(R190&gt;6000,V190&gt;0.23,W190&gt;0.15),"0",AND(R190&gt;6000,V190&gt;=0.23,W190&lt;=0.15),"1",OR(AND(R190&gt;6000,U190&lt;=0.19,V190&lt;0.06),AND(R190&gt;6000,U190&lt;0.02,0.06&lt;V190&lt;0.23)),"2",AND(R190&gt;6000,U190&gt;0.19,V190&lt;0.23),"2")</f>
        <v>3</v>
      </c>
      <c r="Z190" s="31">
        <f t="shared" si="298"/>
        <v>3</v>
      </c>
    </row>
    <row r="191" spans="1:26" s="32" customFormat="1" ht="51.75" customHeight="1">
      <c r="A191" s="47"/>
      <c r="B191" s="47"/>
      <c r="C191" s="39"/>
      <c r="D191" s="40"/>
      <c r="E191" s="22">
        <v>38</v>
      </c>
      <c r="F191" s="22">
        <v>215</v>
      </c>
      <c r="G191" s="22">
        <v>38</v>
      </c>
      <c r="H191" s="22">
        <v>622</v>
      </c>
      <c r="I191" s="22">
        <v>9918</v>
      </c>
      <c r="J191" s="22">
        <v>-15975</v>
      </c>
      <c r="K191" s="22">
        <v>0</v>
      </c>
      <c r="L191" s="22">
        <v>-9400</v>
      </c>
      <c r="M191" s="6">
        <f t="shared" si="287"/>
        <v>-24500</v>
      </c>
      <c r="N191" s="11">
        <f t="shared" si="288"/>
        <v>3</v>
      </c>
      <c r="O191" s="22">
        <v>17445</v>
      </c>
      <c r="P191" s="22">
        <v>89834</v>
      </c>
      <c r="Q191" s="6">
        <f t="shared" si="289"/>
        <v>92697</v>
      </c>
      <c r="R191" s="14">
        <f t="shared" si="290"/>
        <v>-661105.26315789472</v>
      </c>
      <c r="S191" s="15">
        <f t="shared" si="291"/>
        <v>15.945337620578778</v>
      </c>
      <c r="T191" s="23">
        <f t="shared" ref="T191" si="411">_xlfn.IFS(OR(R191=10,R191&lt;10),3,AND(10&lt;R191,OR(R191&lt;20,R191=20)),2,AND(20&lt;R191,OR(R191=30,R191&lt;30)),1,R191&gt;30,0)</f>
        <v>3</v>
      </c>
      <c r="U191" s="28">
        <f t="shared" si="293"/>
        <v>-1.4997829261554248E-3</v>
      </c>
      <c r="V191" s="28">
        <f t="shared" si="294"/>
        <v>0.63050084856139244</v>
      </c>
      <c r="W191" s="28">
        <f t="shared" si="295"/>
        <v>0.370998934364763</v>
      </c>
      <c r="X191" s="29" t="str" cm="1">
        <f t="array" ref="X191">_xlfn.IFS(R191&lt;=30,"N",AND(R191&gt;30,0.02&lt;=U191&lt;=0.19,0.06&lt;=V191&lt;=0.23),"N",AND(R191&gt;30,V191&gt;=0.5,W191&lt;=0.15),"T3",AND(R191&gt;30,V191&gt;0.23,W191&gt;0.15),"X3",AND(R191&gt;30,V191&gt;=0.23,W191&lt;=0.15),"T2",OR(AND(R191&gt;30,U191&lt;=0.19,V191&lt;0.06),AND(R191&gt;30,U191&lt;0.02,0.06&lt;V191&lt;0.23)),"D1",AND(R191&gt;30,U191&gt;0.19,V191&lt;0.23),"X1")</f>
        <v>N</v>
      </c>
      <c r="Y191" s="30" t="str" cm="1">
        <f t="array" ref="Y191">_xlfn.IFS(R191&lt;=30,"3",AND(Q191&gt;30,0.02&lt;=U191&lt;=0.19,0.06&lt;=V191&lt;=0.23),"3",AND(R191&gt;30,V191&gt;=0.5,W191&lt;=0.15),"0",AND(R191&gt;30,V191&gt;0.23,W191&gt;0.15),"0",AND(R191&gt;30,V191&gt;=0.23,W191&lt;=0.15),"1",OR(AND(R191&gt;30,U191&lt;=0.19,V191&lt;0.06),AND(R191&gt;30,U191&lt;0.02,0.06&lt;V191&lt;0.23)),"2",AND(R191&gt;30,U191&gt;0.19,V191&lt;0.23),"2")</f>
        <v>3</v>
      </c>
      <c r="Z191" s="31">
        <f t="shared" si="298"/>
        <v>3</v>
      </c>
    </row>
    <row r="192" spans="1:26" s="32" customFormat="1" ht="51.75" customHeight="1">
      <c r="A192" s="47"/>
      <c r="B192" s="47"/>
      <c r="C192" s="39"/>
      <c r="D192" s="40" t="s">
        <v>24</v>
      </c>
      <c r="E192" s="22">
        <v>38</v>
      </c>
      <c r="F192" s="22">
        <v>215</v>
      </c>
      <c r="G192" s="22">
        <v>38</v>
      </c>
      <c r="H192" s="22">
        <v>622</v>
      </c>
      <c r="I192" s="22">
        <v>9918</v>
      </c>
      <c r="J192" s="22">
        <v>-16060</v>
      </c>
      <c r="K192" s="22">
        <v>0</v>
      </c>
      <c r="L192" s="22">
        <v>-9450</v>
      </c>
      <c r="M192" s="6">
        <f t="shared" si="287"/>
        <v>-24635</v>
      </c>
      <c r="N192" s="11">
        <f t="shared" si="288"/>
        <v>3</v>
      </c>
      <c r="O192" s="22">
        <v>17445</v>
      </c>
      <c r="P192" s="22">
        <v>89834</v>
      </c>
      <c r="Q192" s="6">
        <f t="shared" si="289"/>
        <v>92562</v>
      </c>
      <c r="R192" s="14">
        <f t="shared" si="290"/>
        <v>-664657.89473684214</v>
      </c>
      <c r="S192" s="15">
        <f t="shared" si="291"/>
        <v>15.945337620578778</v>
      </c>
      <c r="T192" s="23">
        <f t="shared" ref="T192" si="412">_xlfn.IFS(OR(R192=2000,R192&lt;2000),3,AND(2000&lt;R192,OR(R192&lt;4000,R192=4000)),2,AND(4000&lt;R192,OR(R192=6000,R192&lt;6000)),1,R192&gt;6000,0)</f>
        <v>3</v>
      </c>
      <c r="U192" s="28">
        <f t="shared" si="293"/>
        <v>-1.4918341708542713E-3</v>
      </c>
      <c r="V192" s="28">
        <f t="shared" si="294"/>
        <v>0.63049623115577891</v>
      </c>
      <c r="W192" s="28">
        <f t="shared" si="295"/>
        <v>0.37099560301507539</v>
      </c>
      <c r="X192" s="29" t="str">
        <f t="shared" ref="X192" si="413">_xlfn.IFS(R192&lt;=6000,"N",AND(R192&gt;6000,0.02&lt;=U192&lt;=0.19,0.06&lt;=V192&lt;=0.23),"N",AND(R192&gt;6000,V192&gt;=0.5,W192&lt;=0.15),"T3",AND(R192&gt;6000,V192&gt;0.23,W192&gt;0.15),"X3",AND(R192&gt;6000,V192&gt;=0.23,W192&lt;=0.15),"T2",OR(AND(R192&gt;6000,U192&lt;=0.19,V192&lt;0.06),AND(R192&gt;6000,U192&lt;0.02,0.06&lt;V192&lt;0.23)),"D1",AND(R192&gt;6000,U192&gt;0.19,V192&lt;0.23),"X1")</f>
        <v>N</v>
      </c>
      <c r="Y192" s="30" t="str">
        <f t="shared" ref="Y192" si="414">_xlfn.IFS(R192&lt;=6000,"3",AND(Q192&gt;6000,0.02&lt;=U192&lt;=0.19,0.06&lt;=V192&lt;=0.23),"3",AND(R192&gt;6000,V192&gt;=0.5,W192&lt;=0.15),"0",AND(R192&gt;6000,V192&gt;0.23,W192&gt;0.15),"0",AND(R192&gt;6000,V192&gt;=0.23,W192&lt;=0.15),"1",OR(AND(R192&gt;6000,U192&lt;=0.19,V192&lt;0.06),AND(R192&gt;6000,U192&lt;0.02,0.06&lt;V192&lt;0.23)),"2",AND(R192&gt;6000,U192&gt;0.19,V192&lt;0.23),"2")</f>
        <v>3</v>
      </c>
      <c r="Z192" s="31">
        <f t="shared" si="298"/>
        <v>3</v>
      </c>
    </row>
    <row r="193" spans="1:26" s="32" customFormat="1" ht="51.75" customHeight="1">
      <c r="A193" s="47"/>
      <c r="B193" s="47"/>
      <c r="C193" s="39"/>
      <c r="D193" s="40"/>
      <c r="E193" s="22">
        <v>38</v>
      </c>
      <c r="F193" s="22">
        <v>215</v>
      </c>
      <c r="G193" s="22">
        <v>38</v>
      </c>
      <c r="H193" s="22">
        <v>622</v>
      </c>
      <c r="I193" s="22">
        <v>9918</v>
      </c>
      <c r="J193" s="22">
        <v>-16145</v>
      </c>
      <c r="K193" s="22">
        <v>0</v>
      </c>
      <c r="L193" s="22">
        <v>-9500</v>
      </c>
      <c r="M193" s="6">
        <f t="shared" si="287"/>
        <v>-24770</v>
      </c>
      <c r="N193" s="11">
        <f t="shared" si="288"/>
        <v>3</v>
      </c>
      <c r="O193" s="22">
        <v>17445</v>
      </c>
      <c r="P193" s="22">
        <v>89834</v>
      </c>
      <c r="Q193" s="6">
        <f t="shared" si="289"/>
        <v>92427</v>
      </c>
      <c r="R193" s="14">
        <f t="shared" si="290"/>
        <v>-668210.52631578944</v>
      </c>
      <c r="S193" s="15">
        <f t="shared" si="291"/>
        <v>15.945337620578778</v>
      </c>
      <c r="T193" s="23">
        <f t="shared" ref="T193" si="415">_xlfn.IFS(OR(R193=10,R193&lt;10),3,AND(10&lt;R193,OR(R193&lt;20,R193=20)),2,AND(20&lt;R193,OR(R193=30,R193&lt;30)),1,R193&gt;30,0)</f>
        <v>3</v>
      </c>
      <c r="U193" s="28">
        <f t="shared" si="293"/>
        <v>-1.4839692271644473E-3</v>
      </c>
      <c r="V193" s="28">
        <f t="shared" si="294"/>
        <v>0.63049166243605259</v>
      </c>
      <c r="W193" s="28">
        <f t="shared" si="295"/>
        <v>0.37099230679111178</v>
      </c>
      <c r="X193" s="29" t="str" cm="1">
        <f t="array" ref="X193">_xlfn.IFS(R193&lt;=30,"N",AND(R193&gt;30,0.02&lt;=U193&lt;=0.19,0.06&lt;=V193&lt;=0.23),"N",AND(R193&gt;30,V193&gt;=0.5,W193&lt;=0.15),"T3",AND(R193&gt;30,V193&gt;0.23,W193&gt;0.15),"X3",AND(R193&gt;30,V193&gt;=0.23,W193&lt;=0.15),"T2",OR(AND(R193&gt;30,U193&lt;=0.19,V193&lt;0.06),AND(R193&gt;30,U193&lt;0.02,0.06&lt;V193&lt;0.23)),"D1",AND(R193&gt;30,U193&gt;0.19,V193&lt;0.23),"X1")</f>
        <v>N</v>
      </c>
      <c r="Y193" s="30" t="str" cm="1">
        <f t="array" ref="Y193">_xlfn.IFS(R193&lt;=30,"3",AND(Q193&gt;30,0.02&lt;=U193&lt;=0.19,0.06&lt;=V193&lt;=0.23),"3",AND(R193&gt;30,V193&gt;=0.5,W193&lt;=0.15),"0",AND(R193&gt;30,V193&gt;0.23,W193&gt;0.15),"0",AND(R193&gt;30,V193&gt;=0.23,W193&lt;=0.15),"1",OR(AND(R193&gt;30,U193&lt;=0.19,V193&lt;0.06),AND(R193&gt;30,U193&lt;0.02,0.06&lt;V193&lt;0.23)),"2",AND(R193&gt;30,U193&gt;0.19,V193&lt;0.23),"2")</f>
        <v>3</v>
      </c>
      <c r="Z193" s="31">
        <f t="shared" si="298"/>
        <v>3</v>
      </c>
    </row>
    <row r="194" spans="1:26" s="32" customFormat="1" ht="51.75" customHeight="1">
      <c r="A194" s="47"/>
      <c r="B194" s="47"/>
      <c r="C194" s="39"/>
      <c r="D194" s="40" t="s">
        <v>24</v>
      </c>
      <c r="E194" s="22">
        <v>38</v>
      </c>
      <c r="F194" s="22">
        <v>215</v>
      </c>
      <c r="G194" s="22">
        <v>38</v>
      </c>
      <c r="H194" s="22">
        <v>622</v>
      </c>
      <c r="I194" s="22">
        <v>9918</v>
      </c>
      <c r="J194" s="22">
        <v>-16230</v>
      </c>
      <c r="K194" s="22">
        <v>0</v>
      </c>
      <c r="L194" s="22">
        <v>-9550</v>
      </c>
      <c r="M194" s="6">
        <f t="shared" si="287"/>
        <v>-24905</v>
      </c>
      <c r="N194" s="11">
        <f t="shared" si="288"/>
        <v>3</v>
      </c>
      <c r="O194" s="22">
        <v>17445</v>
      </c>
      <c r="P194" s="22">
        <v>89834</v>
      </c>
      <c r="Q194" s="6">
        <f t="shared" si="289"/>
        <v>92292</v>
      </c>
      <c r="R194" s="14">
        <f t="shared" si="290"/>
        <v>-671763.15789473685</v>
      </c>
      <c r="S194" s="15">
        <f t="shared" si="291"/>
        <v>15.945337620578778</v>
      </c>
      <c r="T194" s="23">
        <f t="shared" ref="T194" si="416">_xlfn.IFS(OR(R194=2000,R194&lt;2000),3,AND(2000&lt;R194,OR(R194&lt;4000,R194=4000)),2,AND(4000&lt;R194,OR(R194=6000,R194&lt;6000)),1,R194&gt;6000,0)</f>
        <v>3</v>
      </c>
      <c r="U194" s="28">
        <f t="shared" si="293"/>
        <v>-1.4761867764742445E-3</v>
      </c>
      <c r="V194" s="28">
        <f t="shared" si="294"/>
        <v>0.63048714163623654</v>
      </c>
      <c r="W194" s="28">
        <f t="shared" si="295"/>
        <v>0.37098904514023773</v>
      </c>
      <c r="X194" s="29" t="str">
        <f t="shared" ref="X194" si="417">_xlfn.IFS(R194&lt;=6000,"N",AND(R194&gt;6000,0.02&lt;=U194&lt;=0.19,0.06&lt;=V194&lt;=0.23),"N",AND(R194&gt;6000,V194&gt;=0.5,W194&lt;=0.15),"T3",AND(R194&gt;6000,V194&gt;0.23,W194&gt;0.15),"X3",AND(R194&gt;6000,V194&gt;=0.23,W194&lt;=0.15),"T2",OR(AND(R194&gt;6000,U194&lt;=0.19,V194&lt;0.06),AND(R194&gt;6000,U194&lt;0.02,0.06&lt;V194&lt;0.23)),"D1",AND(R194&gt;6000,U194&gt;0.19,V194&lt;0.23),"X1")</f>
        <v>N</v>
      </c>
      <c r="Y194" s="30" t="str">
        <f t="shared" ref="Y194" si="418">_xlfn.IFS(R194&lt;=6000,"3",AND(Q194&gt;6000,0.02&lt;=U194&lt;=0.19,0.06&lt;=V194&lt;=0.23),"3",AND(R194&gt;6000,V194&gt;=0.5,W194&lt;=0.15),"0",AND(R194&gt;6000,V194&gt;0.23,W194&gt;0.15),"0",AND(R194&gt;6000,V194&gt;=0.23,W194&lt;=0.15),"1",OR(AND(R194&gt;6000,U194&lt;=0.19,V194&lt;0.06),AND(R194&gt;6000,U194&lt;0.02,0.06&lt;V194&lt;0.23)),"2",AND(R194&gt;6000,U194&gt;0.19,V194&lt;0.23),"2")</f>
        <v>3</v>
      </c>
      <c r="Z194" s="31">
        <f t="shared" si="298"/>
        <v>3</v>
      </c>
    </row>
    <row r="195" spans="1:26" s="32" customFormat="1" ht="51.75" customHeight="1">
      <c r="A195" s="47"/>
      <c r="B195" s="47"/>
      <c r="C195" s="39"/>
      <c r="D195" s="40"/>
      <c r="E195" s="22">
        <v>38</v>
      </c>
      <c r="F195" s="22">
        <v>215</v>
      </c>
      <c r="G195" s="22">
        <v>38</v>
      </c>
      <c r="H195" s="22">
        <v>622</v>
      </c>
      <c r="I195" s="22">
        <v>9918</v>
      </c>
      <c r="J195" s="22">
        <v>-16315</v>
      </c>
      <c r="K195" s="22">
        <v>0</v>
      </c>
      <c r="L195" s="22">
        <v>-9600</v>
      </c>
      <c r="M195" s="6">
        <f t="shared" si="287"/>
        <v>-25040</v>
      </c>
      <c r="N195" s="11">
        <f t="shared" si="288"/>
        <v>3</v>
      </c>
      <c r="O195" s="22">
        <v>17445</v>
      </c>
      <c r="P195" s="22">
        <v>89834</v>
      </c>
      <c r="Q195" s="6">
        <f t="shared" si="289"/>
        <v>92157</v>
      </c>
      <c r="R195" s="14">
        <f t="shared" si="290"/>
        <v>-675315.78947368416</v>
      </c>
      <c r="S195" s="15">
        <f t="shared" si="291"/>
        <v>15.945337620578778</v>
      </c>
      <c r="T195" s="23">
        <f t="shared" ref="T195" si="419">_xlfn.IFS(OR(R195=10,R195&lt;10),3,AND(10&lt;R195,OR(R195&lt;20,R195=20)),2,AND(20&lt;R195,OR(R195=30,R195&lt;30)),1,R195&gt;30,0)</f>
        <v>3</v>
      </c>
      <c r="U195" s="28">
        <f t="shared" si="293"/>
        <v>-1.468485527688681E-3</v>
      </c>
      <c r="V195" s="28">
        <f t="shared" si="294"/>
        <v>0.63048266800633768</v>
      </c>
      <c r="W195" s="28">
        <f t="shared" si="295"/>
        <v>0.37098581752135101</v>
      </c>
      <c r="X195" s="29" t="str" cm="1">
        <f t="array" ref="X195">_xlfn.IFS(R195&lt;=30,"N",AND(R195&gt;30,0.02&lt;=U195&lt;=0.19,0.06&lt;=V195&lt;=0.23),"N",AND(R195&gt;30,V195&gt;=0.5,W195&lt;=0.15),"T3",AND(R195&gt;30,V195&gt;0.23,W195&gt;0.15),"X3",AND(R195&gt;30,V195&gt;=0.23,W195&lt;=0.15),"T2",OR(AND(R195&gt;30,U195&lt;=0.19,V195&lt;0.06),AND(R195&gt;30,U195&lt;0.02,0.06&lt;V195&lt;0.23)),"D1",AND(R195&gt;30,U195&gt;0.19,V195&lt;0.23),"X1")</f>
        <v>N</v>
      </c>
      <c r="Y195" s="30" t="str" cm="1">
        <f t="array" ref="Y195">_xlfn.IFS(R195&lt;=30,"3",AND(Q195&gt;30,0.02&lt;=U195&lt;=0.19,0.06&lt;=V195&lt;=0.23),"3",AND(R195&gt;30,V195&gt;=0.5,W195&lt;=0.15),"0",AND(R195&gt;30,V195&gt;0.23,W195&gt;0.15),"0",AND(R195&gt;30,V195&gt;=0.23,W195&lt;=0.15),"1",OR(AND(R195&gt;30,U195&lt;=0.19,V195&lt;0.06),AND(R195&gt;30,U195&lt;0.02,0.06&lt;V195&lt;0.23)),"2",AND(R195&gt;30,U195&gt;0.19,V195&lt;0.23),"2")</f>
        <v>3</v>
      </c>
      <c r="Z195" s="31">
        <f t="shared" si="298"/>
        <v>3</v>
      </c>
    </row>
    <row r="196" spans="1:26" s="32" customFormat="1" ht="51.75" customHeight="1">
      <c r="A196" s="47"/>
      <c r="B196" s="47"/>
      <c r="C196" s="39"/>
      <c r="D196" s="40" t="s">
        <v>24</v>
      </c>
      <c r="E196" s="22">
        <v>38</v>
      </c>
      <c r="F196" s="22">
        <v>215</v>
      </c>
      <c r="G196" s="22">
        <v>38</v>
      </c>
      <c r="H196" s="22">
        <v>622</v>
      </c>
      <c r="I196" s="22">
        <v>9918</v>
      </c>
      <c r="J196" s="22">
        <v>-16400</v>
      </c>
      <c r="K196" s="22">
        <v>0</v>
      </c>
      <c r="L196" s="22">
        <v>-9650</v>
      </c>
      <c r="M196" s="6">
        <f t="shared" si="287"/>
        <v>-25175</v>
      </c>
      <c r="N196" s="11">
        <f t="shared" si="288"/>
        <v>3</v>
      </c>
      <c r="O196" s="22">
        <v>17445</v>
      </c>
      <c r="P196" s="22">
        <v>89834</v>
      </c>
      <c r="Q196" s="6">
        <f t="shared" si="289"/>
        <v>92022</v>
      </c>
      <c r="R196" s="14">
        <f t="shared" si="290"/>
        <v>-678868.42105263157</v>
      </c>
      <c r="S196" s="15">
        <f t="shared" si="291"/>
        <v>15.945337620578778</v>
      </c>
      <c r="T196" s="23">
        <f t="shared" ref="T196" si="420">_xlfn.IFS(OR(R196=2000,R196&lt;2000),3,AND(2000&lt;R196,OR(R196&lt;4000,R196=4000)),2,AND(4000&lt;R196,OR(R196=6000,R196&lt;6000)),1,R196&gt;6000,0)</f>
        <v>3</v>
      </c>
      <c r="U196" s="28">
        <f t="shared" si="293"/>
        <v>-1.4608642165154543E-3</v>
      </c>
      <c r="V196" s="28">
        <f t="shared" si="294"/>
        <v>0.63047824081193293</v>
      </c>
      <c r="W196" s="28">
        <f t="shared" si="295"/>
        <v>0.37098262340458249</v>
      </c>
      <c r="X196" s="29" t="str">
        <f t="shared" ref="X196" si="421">_xlfn.IFS(R196&lt;=6000,"N",AND(R196&gt;6000,0.02&lt;=U196&lt;=0.19,0.06&lt;=V196&lt;=0.23),"N",AND(R196&gt;6000,V196&gt;=0.5,W196&lt;=0.15),"T3",AND(R196&gt;6000,V196&gt;0.23,W196&gt;0.15),"X3",AND(R196&gt;6000,V196&gt;=0.23,W196&lt;=0.15),"T2",OR(AND(R196&gt;6000,U196&lt;=0.19,V196&lt;0.06),AND(R196&gt;6000,U196&lt;0.02,0.06&lt;V196&lt;0.23)),"D1",AND(R196&gt;6000,U196&gt;0.19,V196&lt;0.23),"X1")</f>
        <v>N</v>
      </c>
      <c r="Y196" s="30" t="str">
        <f t="shared" ref="Y196" si="422">_xlfn.IFS(R196&lt;=6000,"3",AND(Q196&gt;6000,0.02&lt;=U196&lt;=0.19,0.06&lt;=V196&lt;=0.23),"3",AND(R196&gt;6000,V196&gt;=0.5,W196&lt;=0.15),"0",AND(R196&gt;6000,V196&gt;0.23,W196&gt;0.15),"0",AND(R196&gt;6000,V196&gt;=0.23,W196&lt;=0.15),"1",OR(AND(R196&gt;6000,U196&lt;=0.19,V196&lt;0.06),AND(R196&gt;6000,U196&lt;0.02,0.06&lt;V196&lt;0.23)),"2",AND(R196&gt;6000,U196&gt;0.19,V196&lt;0.23),"2")</f>
        <v>3</v>
      </c>
      <c r="Z196" s="31">
        <f t="shared" si="298"/>
        <v>3</v>
      </c>
    </row>
    <row r="197" spans="1:26" s="32" customFormat="1" ht="51.75" customHeight="1">
      <c r="A197" s="47"/>
      <c r="B197" s="47"/>
      <c r="C197" s="39"/>
      <c r="D197" s="40"/>
      <c r="E197" s="22">
        <v>38</v>
      </c>
      <c r="F197" s="22">
        <v>215</v>
      </c>
      <c r="G197" s="22">
        <v>38</v>
      </c>
      <c r="H197" s="22">
        <v>622</v>
      </c>
      <c r="I197" s="22">
        <v>9918</v>
      </c>
      <c r="J197" s="22">
        <v>-16485</v>
      </c>
      <c r="K197" s="22">
        <v>0</v>
      </c>
      <c r="L197" s="22">
        <v>-9700</v>
      </c>
      <c r="M197" s="6">
        <f t="shared" si="287"/>
        <v>-25310</v>
      </c>
      <c r="N197" s="11">
        <f t="shared" si="288"/>
        <v>3</v>
      </c>
      <c r="O197" s="22">
        <v>17445</v>
      </c>
      <c r="P197" s="22">
        <v>89834</v>
      </c>
      <c r="Q197" s="6">
        <f t="shared" si="289"/>
        <v>91887</v>
      </c>
      <c r="R197" s="14">
        <f t="shared" si="290"/>
        <v>-682421.05263157899</v>
      </c>
      <c r="S197" s="15">
        <f t="shared" si="291"/>
        <v>15.945337620578778</v>
      </c>
      <c r="T197" s="23">
        <f t="shared" ref="T197" si="423">_xlfn.IFS(OR(R197=10,R197&lt;10),3,AND(10&lt;R197,OR(R197&lt;20,R197=20)),2,AND(20&lt;R197,OR(R197=30,R197&lt;30)),1,R197&gt;30,0)</f>
        <v>3</v>
      </c>
      <c r="U197" s="28">
        <f t="shared" si="293"/>
        <v>-1.453321604773014E-3</v>
      </c>
      <c r="V197" s="28">
        <f t="shared" si="294"/>
        <v>0.63047385933376676</v>
      </c>
      <c r="W197" s="28">
        <f t="shared" si="295"/>
        <v>0.37097946227100626</v>
      </c>
      <c r="X197" s="29" t="str" cm="1">
        <f t="array" ref="X197">_xlfn.IFS(R197&lt;=30,"N",AND(R197&gt;30,0.02&lt;=U197&lt;=0.19,0.06&lt;=V197&lt;=0.23),"N",AND(R197&gt;30,V197&gt;=0.5,W197&lt;=0.15),"T3",AND(R197&gt;30,V197&gt;0.23,W197&gt;0.15),"X3",AND(R197&gt;30,V197&gt;=0.23,W197&lt;=0.15),"T2",OR(AND(R197&gt;30,U197&lt;=0.19,V197&lt;0.06),AND(R197&gt;30,U197&lt;0.02,0.06&lt;V197&lt;0.23)),"D1",AND(R197&gt;30,U197&gt;0.19,V197&lt;0.23),"X1")</f>
        <v>N</v>
      </c>
      <c r="Y197" s="30" t="str" cm="1">
        <f t="array" ref="Y197">_xlfn.IFS(R197&lt;=30,"3",AND(Q197&gt;30,0.02&lt;=U197&lt;=0.19,0.06&lt;=V197&lt;=0.23),"3",AND(R197&gt;30,V197&gt;=0.5,W197&lt;=0.15),"0",AND(R197&gt;30,V197&gt;0.23,W197&gt;0.15),"0",AND(R197&gt;30,V197&gt;=0.23,W197&lt;=0.15),"1",OR(AND(R197&gt;30,U197&lt;=0.19,V197&lt;0.06),AND(R197&gt;30,U197&lt;0.02,0.06&lt;V197&lt;0.23)),"2",AND(R197&gt;30,U197&gt;0.19,V197&lt;0.23),"2")</f>
        <v>3</v>
      </c>
      <c r="Z197" s="31">
        <f t="shared" si="298"/>
        <v>3</v>
      </c>
    </row>
    <row r="198" spans="1:26" s="32" customFormat="1" ht="51.75" customHeight="1">
      <c r="A198" s="47"/>
      <c r="B198" s="47"/>
      <c r="C198" s="39"/>
      <c r="D198" s="40" t="s">
        <v>24</v>
      </c>
      <c r="E198" s="22">
        <v>38</v>
      </c>
      <c r="F198" s="22">
        <v>215</v>
      </c>
      <c r="G198" s="22">
        <v>38</v>
      </c>
      <c r="H198" s="22">
        <v>622</v>
      </c>
      <c r="I198" s="22">
        <v>9918</v>
      </c>
      <c r="J198" s="22">
        <v>-16570</v>
      </c>
      <c r="K198" s="22">
        <v>0</v>
      </c>
      <c r="L198" s="22">
        <v>-9750</v>
      </c>
      <c r="M198" s="6">
        <f t="shared" ref="M198:M205" si="424">SUM(F198,G198:H198,J198:L198)</f>
        <v>-25445</v>
      </c>
      <c r="N198" s="11">
        <f t="shared" ref="N198:N205" si="425">T198*0.25+Y198*0.75</f>
        <v>3</v>
      </c>
      <c r="O198" s="22">
        <v>17445</v>
      </c>
      <c r="P198" s="22">
        <v>89834</v>
      </c>
      <c r="Q198" s="6">
        <f t="shared" ref="Q198:Q205" si="426">SUM(F198:L198,O198:P198)</f>
        <v>91752</v>
      </c>
      <c r="R198" s="14">
        <f t="shared" ref="R198:R205" si="427">(M198-H198)/E198*1000</f>
        <v>-685973.68421052641</v>
      </c>
      <c r="S198" s="15">
        <f t="shared" ref="S198:S205" si="428">I198/H198</f>
        <v>15.945337620578778</v>
      </c>
      <c r="T198" s="23">
        <f t="shared" ref="T198" si="429">_xlfn.IFS(OR(R198=2000,R198&lt;2000),3,AND(2000&lt;R198,OR(R198&lt;4000,R198=4000)),2,AND(4000&lt;R198,OR(R198=6000,R198&lt;6000)),1,R198&gt;6000,0)</f>
        <v>3</v>
      </c>
      <c r="U198" s="28">
        <f t="shared" ref="U198:U205" si="430">G198/(G198+J198+L198)</f>
        <v>-1.4458564797199605E-3</v>
      </c>
      <c r="V198" s="28">
        <f t="shared" ref="V198:V205" si="431">J198/(G198+J198+L198)</f>
        <v>0.63046952286736169</v>
      </c>
      <c r="W198" s="28">
        <f t="shared" ref="W198:W205" si="432">L198/(G198+J198+L198)</f>
        <v>0.37097633361235827</v>
      </c>
      <c r="X198" s="29" t="str">
        <f t="shared" ref="X198" si="433">_xlfn.IFS(R198&lt;=6000,"N",AND(R198&gt;6000,0.02&lt;=U198&lt;=0.19,0.06&lt;=V198&lt;=0.23),"N",AND(R198&gt;6000,V198&gt;=0.5,W198&lt;=0.15),"T3",AND(R198&gt;6000,V198&gt;0.23,W198&gt;0.15),"X3",AND(R198&gt;6000,V198&gt;=0.23,W198&lt;=0.15),"T2",OR(AND(R198&gt;6000,U198&lt;=0.19,V198&lt;0.06),AND(R198&gt;6000,U198&lt;0.02,0.06&lt;V198&lt;0.23)),"D1",AND(R198&gt;6000,U198&gt;0.19,V198&lt;0.23),"X1")</f>
        <v>N</v>
      </c>
      <c r="Y198" s="30" t="str">
        <f t="shared" ref="Y198" si="434">_xlfn.IFS(R198&lt;=6000,"3",AND(Q198&gt;6000,0.02&lt;=U198&lt;=0.19,0.06&lt;=V198&lt;=0.23),"3",AND(R198&gt;6000,V198&gt;=0.5,W198&lt;=0.15),"0",AND(R198&gt;6000,V198&gt;0.23,W198&gt;0.15),"0",AND(R198&gt;6000,V198&gt;=0.23,W198&lt;=0.15),"1",OR(AND(R198&gt;6000,U198&lt;=0.19,V198&lt;0.06),AND(R198&gt;6000,U198&lt;0.02,0.06&lt;V198&lt;0.23)),"2",AND(R198&gt;6000,U198&gt;0.19,V198&lt;0.23),"2")</f>
        <v>3</v>
      </c>
      <c r="Z198" s="31">
        <f t="shared" ref="Z198:Z205" si="435">0.25*T198+0.75*Y198</f>
        <v>3</v>
      </c>
    </row>
    <row r="199" spans="1:26" s="32" customFormat="1" ht="51.75" customHeight="1">
      <c r="A199" s="47"/>
      <c r="B199" s="47"/>
      <c r="C199" s="39"/>
      <c r="D199" s="40"/>
      <c r="E199" s="22">
        <v>38</v>
      </c>
      <c r="F199" s="22">
        <v>215</v>
      </c>
      <c r="G199" s="22">
        <v>38</v>
      </c>
      <c r="H199" s="22">
        <v>622</v>
      </c>
      <c r="I199" s="22">
        <v>9918</v>
      </c>
      <c r="J199" s="22">
        <v>-16655</v>
      </c>
      <c r="K199" s="22">
        <v>0</v>
      </c>
      <c r="L199" s="22">
        <v>-9800</v>
      </c>
      <c r="M199" s="6">
        <f t="shared" si="424"/>
        <v>-25580</v>
      </c>
      <c r="N199" s="11">
        <f t="shared" si="425"/>
        <v>3</v>
      </c>
      <c r="O199" s="22">
        <v>17445</v>
      </c>
      <c r="P199" s="22">
        <v>89834</v>
      </c>
      <c r="Q199" s="6">
        <f t="shared" si="426"/>
        <v>91617</v>
      </c>
      <c r="R199" s="14">
        <f t="shared" si="427"/>
        <v>-689526.31578947359</v>
      </c>
      <c r="S199" s="15">
        <f t="shared" si="428"/>
        <v>15.945337620578778</v>
      </c>
      <c r="T199" s="23">
        <f t="shared" ref="T199" si="436">_xlfn.IFS(OR(R199=10,R199&lt;10),3,AND(10&lt;R199,OR(R199&lt;20,R199=20)),2,AND(20&lt;R199,OR(R199=30,R199&lt;30)),1,R199&gt;30,0)</f>
        <v>3</v>
      </c>
      <c r="U199" s="28">
        <f t="shared" si="430"/>
        <v>-1.4384676534050043E-3</v>
      </c>
      <c r="V199" s="28">
        <f t="shared" si="431"/>
        <v>0.63046523072264071</v>
      </c>
      <c r="W199" s="28">
        <f t="shared" si="432"/>
        <v>0.37097323693076428</v>
      </c>
      <c r="X199" s="29" t="str" cm="1">
        <f t="array" ref="X199">_xlfn.IFS(R199&lt;=30,"N",AND(R199&gt;30,0.02&lt;=U199&lt;=0.19,0.06&lt;=V199&lt;=0.23),"N",AND(R199&gt;30,V199&gt;=0.5,W199&lt;=0.15),"T3",AND(R199&gt;30,V199&gt;0.23,W199&gt;0.15),"X3",AND(R199&gt;30,V199&gt;=0.23,W199&lt;=0.15),"T2",OR(AND(R199&gt;30,U199&lt;=0.19,V199&lt;0.06),AND(R199&gt;30,U199&lt;0.02,0.06&lt;V199&lt;0.23)),"D1",AND(R199&gt;30,U199&gt;0.19,V199&lt;0.23),"X1")</f>
        <v>N</v>
      </c>
      <c r="Y199" s="30" t="str" cm="1">
        <f t="array" ref="Y199">_xlfn.IFS(R199&lt;=30,"3",AND(Q199&gt;30,0.02&lt;=U199&lt;=0.19,0.06&lt;=V199&lt;=0.23),"3",AND(R199&gt;30,V199&gt;=0.5,W199&lt;=0.15),"0",AND(R199&gt;30,V199&gt;0.23,W199&gt;0.15),"0",AND(R199&gt;30,V199&gt;=0.23,W199&lt;=0.15),"1",OR(AND(R199&gt;30,U199&lt;=0.19,V199&lt;0.06),AND(R199&gt;30,U199&lt;0.02,0.06&lt;V199&lt;0.23)),"2",AND(R199&gt;30,U199&gt;0.19,V199&lt;0.23),"2")</f>
        <v>3</v>
      </c>
      <c r="Z199" s="31">
        <f t="shared" si="435"/>
        <v>3</v>
      </c>
    </row>
    <row r="200" spans="1:26" s="32" customFormat="1" ht="51.75" customHeight="1">
      <c r="A200" s="47"/>
      <c r="B200" s="47"/>
      <c r="C200" s="39"/>
      <c r="D200" s="40" t="s">
        <v>24</v>
      </c>
      <c r="E200" s="22">
        <v>38</v>
      </c>
      <c r="F200" s="22">
        <v>215</v>
      </c>
      <c r="G200" s="22">
        <v>38</v>
      </c>
      <c r="H200" s="22">
        <v>622</v>
      </c>
      <c r="I200" s="22">
        <v>9918</v>
      </c>
      <c r="J200" s="22">
        <v>-16740</v>
      </c>
      <c r="K200" s="22">
        <v>0</v>
      </c>
      <c r="L200" s="22">
        <v>-9850</v>
      </c>
      <c r="M200" s="6">
        <f t="shared" si="424"/>
        <v>-25715</v>
      </c>
      <c r="N200" s="11">
        <f t="shared" si="425"/>
        <v>3</v>
      </c>
      <c r="O200" s="22">
        <v>17445</v>
      </c>
      <c r="P200" s="22">
        <v>89834</v>
      </c>
      <c r="Q200" s="6">
        <f t="shared" si="426"/>
        <v>91482</v>
      </c>
      <c r="R200" s="14">
        <f t="shared" si="427"/>
        <v>-693078.94736842101</v>
      </c>
      <c r="S200" s="15">
        <f t="shared" si="428"/>
        <v>15.945337620578778</v>
      </c>
      <c r="T200" s="23">
        <f t="shared" ref="T200" si="437">_xlfn.IFS(OR(R200=2000,R200&lt;2000),3,AND(2000&lt;R200,OR(R200&lt;4000,R200=4000)),2,AND(4000&lt;R200,OR(R200=6000,R200&lt;6000)),1,R200&gt;6000,0)</f>
        <v>3</v>
      </c>
      <c r="U200" s="28">
        <f t="shared" si="430"/>
        <v>-1.4311539620367581E-3</v>
      </c>
      <c r="V200" s="28">
        <f t="shared" si="431"/>
        <v>0.63046098222356128</v>
      </c>
      <c r="W200" s="28">
        <f t="shared" si="432"/>
        <v>0.37097017173847546</v>
      </c>
      <c r="X200" s="29" t="str">
        <f t="shared" ref="X200" si="438">_xlfn.IFS(R200&lt;=6000,"N",AND(R200&gt;6000,0.02&lt;=U200&lt;=0.19,0.06&lt;=V200&lt;=0.23),"N",AND(R200&gt;6000,V200&gt;=0.5,W200&lt;=0.15),"T3",AND(R200&gt;6000,V200&gt;0.23,W200&gt;0.15),"X3",AND(R200&gt;6000,V200&gt;=0.23,W200&lt;=0.15),"T2",OR(AND(R200&gt;6000,U200&lt;=0.19,V200&lt;0.06),AND(R200&gt;6000,U200&lt;0.02,0.06&lt;V200&lt;0.23)),"D1",AND(R200&gt;6000,U200&gt;0.19,V200&lt;0.23),"X1")</f>
        <v>N</v>
      </c>
      <c r="Y200" s="30" t="str">
        <f t="shared" ref="Y200" si="439">_xlfn.IFS(R200&lt;=6000,"3",AND(Q200&gt;6000,0.02&lt;=U200&lt;=0.19,0.06&lt;=V200&lt;=0.23),"3",AND(R200&gt;6000,V200&gt;=0.5,W200&lt;=0.15),"0",AND(R200&gt;6000,V200&gt;0.23,W200&gt;0.15),"0",AND(R200&gt;6000,V200&gt;=0.23,W200&lt;=0.15),"1",OR(AND(R200&gt;6000,U200&lt;=0.19,V200&lt;0.06),AND(R200&gt;6000,U200&lt;0.02,0.06&lt;V200&lt;0.23)),"2",AND(R200&gt;6000,U200&gt;0.19,V200&lt;0.23),"2")</f>
        <v>3</v>
      </c>
      <c r="Z200" s="31">
        <f t="shared" si="435"/>
        <v>3</v>
      </c>
    </row>
    <row r="201" spans="1:26" s="32" customFormat="1" ht="51.75" customHeight="1">
      <c r="A201" s="47"/>
      <c r="B201" s="47"/>
      <c r="C201" s="39"/>
      <c r="D201" s="40"/>
      <c r="E201" s="22">
        <v>38</v>
      </c>
      <c r="F201" s="22">
        <v>215</v>
      </c>
      <c r="G201" s="22">
        <v>38</v>
      </c>
      <c r="H201" s="22">
        <v>622</v>
      </c>
      <c r="I201" s="22">
        <v>9918</v>
      </c>
      <c r="J201" s="22">
        <v>-16825</v>
      </c>
      <c r="K201" s="22">
        <v>0</v>
      </c>
      <c r="L201" s="22">
        <v>-9900</v>
      </c>
      <c r="M201" s="6">
        <f t="shared" si="424"/>
        <v>-25850</v>
      </c>
      <c r="N201" s="11">
        <f t="shared" si="425"/>
        <v>3</v>
      </c>
      <c r="O201" s="22">
        <v>17445</v>
      </c>
      <c r="P201" s="22">
        <v>89834</v>
      </c>
      <c r="Q201" s="6">
        <f t="shared" si="426"/>
        <v>91347</v>
      </c>
      <c r="R201" s="14">
        <f t="shared" si="427"/>
        <v>-696631.57894736843</v>
      </c>
      <c r="S201" s="15">
        <f t="shared" si="428"/>
        <v>15.945337620578778</v>
      </c>
      <c r="T201" s="23">
        <f t="shared" ref="T201" si="440">_xlfn.IFS(OR(R201=10,R201&lt;10),3,AND(10&lt;R201,OR(R201&lt;20,R201=20)),2,AND(20&lt;R201,OR(R201=30,R201&lt;30)),1,R201&gt;30,0)</f>
        <v>3</v>
      </c>
      <c r="U201" s="28">
        <f t="shared" si="430"/>
        <v>-1.4239142653726534E-3</v>
      </c>
      <c r="V201" s="28">
        <f t="shared" si="431"/>
        <v>0.63045677670776035</v>
      </c>
      <c r="W201" s="28">
        <f t="shared" si="432"/>
        <v>0.37096713755761235</v>
      </c>
      <c r="X201" s="29" t="str" cm="1">
        <f t="array" ref="X201">_xlfn.IFS(R201&lt;=30,"N",AND(R201&gt;30,0.02&lt;=U201&lt;=0.19,0.06&lt;=V201&lt;=0.23),"N",AND(R201&gt;30,V201&gt;=0.5,W201&lt;=0.15),"T3",AND(R201&gt;30,V201&gt;0.23,W201&gt;0.15),"X3",AND(R201&gt;30,V201&gt;=0.23,W201&lt;=0.15),"T2",OR(AND(R201&gt;30,U201&lt;=0.19,V201&lt;0.06),AND(R201&gt;30,U201&lt;0.02,0.06&lt;V201&lt;0.23)),"D1",AND(R201&gt;30,U201&gt;0.19,V201&lt;0.23),"X1")</f>
        <v>N</v>
      </c>
      <c r="Y201" s="30" t="str" cm="1">
        <f t="array" ref="Y201">_xlfn.IFS(R201&lt;=30,"3",AND(Q201&gt;30,0.02&lt;=U201&lt;=0.19,0.06&lt;=V201&lt;=0.23),"3",AND(R201&gt;30,V201&gt;=0.5,W201&lt;=0.15),"0",AND(R201&gt;30,V201&gt;0.23,W201&gt;0.15),"0",AND(R201&gt;30,V201&gt;=0.23,W201&lt;=0.15),"1",OR(AND(R201&gt;30,U201&lt;=0.19,V201&lt;0.06),AND(R201&gt;30,U201&lt;0.02,0.06&lt;V201&lt;0.23)),"2",AND(R201&gt;30,U201&gt;0.19,V201&lt;0.23),"2")</f>
        <v>3</v>
      </c>
      <c r="Z201" s="31">
        <f t="shared" si="435"/>
        <v>3</v>
      </c>
    </row>
    <row r="202" spans="1:26" s="32" customFormat="1" ht="51.75" customHeight="1">
      <c r="A202" s="47"/>
      <c r="B202" s="47"/>
      <c r="C202" s="39"/>
      <c r="D202" s="40" t="s">
        <v>24</v>
      </c>
      <c r="E202" s="22">
        <v>38</v>
      </c>
      <c r="F202" s="22">
        <v>215</v>
      </c>
      <c r="G202" s="22">
        <v>38</v>
      </c>
      <c r="H202" s="22">
        <v>622</v>
      </c>
      <c r="I202" s="22">
        <v>9918</v>
      </c>
      <c r="J202" s="22">
        <v>-16910</v>
      </c>
      <c r="K202" s="22">
        <v>0</v>
      </c>
      <c r="L202" s="22">
        <v>-9950</v>
      </c>
      <c r="M202" s="6">
        <f t="shared" si="424"/>
        <v>-25985</v>
      </c>
      <c r="N202" s="11">
        <f t="shared" si="425"/>
        <v>3</v>
      </c>
      <c r="O202" s="22">
        <v>17445</v>
      </c>
      <c r="P202" s="22">
        <v>89834</v>
      </c>
      <c r="Q202" s="6">
        <f t="shared" si="426"/>
        <v>91212</v>
      </c>
      <c r="R202" s="14">
        <f t="shared" si="427"/>
        <v>-700184.21052631584</v>
      </c>
      <c r="S202" s="15">
        <f t="shared" si="428"/>
        <v>15.945337620578778</v>
      </c>
      <c r="T202" s="23">
        <f t="shared" ref="T202" si="441">_xlfn.IFS(OR(R202=2000,R202&lt;2000),3,AND(2000&lt;R202,OR(R202&lt;4000,R202=4000)),2,AND(4000&lt;R202,OR(R202=6000,R202&lt;6000)),1,R202&gt;6000,0)</f>
        <v>3</v>
      </c>
      <c r="U202" s="28">
        <f t="shared" si="430"/>
        <v>-1.4167474461263142E-3</v>
      </c>
      <c r="V202" s="28">
        <f t="shared" si="431"/>
        <v>0.63045261352620985</v>
      </c>
      <c r="W202" s="28">
        <f t="shared" si="432"/>
        <v>0.37096413391991651</v>
      </c>
      <c r="X202" s="29" t="str">
        <f t="shared" ref="X202" si="442">_xlfn.IFS(R202&lt;=6000,"N",AND(R202&gt;6000,0.02&lt;=U202&lt;=0.19,0.06&lt;=V202&lt;=0.23),"N",AND(R202&gt;6000,V202&gt;=0.5,W202&lt;=0.15),"T3",AND(R202&gt;6000,V202&gt;0.23,W202&gt;0.15),"X3",AND(R202&gt;6000,V202&gt;=0.23,W202&lt;=0.15),"T2",OR(AND(R202&gt;6000,U202&lt;=0.19,V202&lt;0.06),AND(R202&gt;6000,U202&lt;0.02,0.06&lt;V202&lt;0.23)),"D1",AND(R202&gt;6000,U202&gt;0.19,V202&lt;0.23),"X1")</f>
        <v>N</v>
      </c>
      <c r="Y202" s="30" t="str">
        <f t="shared" ref="Y202" si="443">_xlfn.IFS(R202&lt;=6000,"3",AND(Q202&gt;6000,0.02&lt;=U202&lt;=0.19,0.06&lt;=V202&lt;=0.23),"3",AND(R202&gt;6000,V202&gt;=0.5,W202&lt;=0.15),"0",AND(R202&gt;6000,V202&gt;0.23,W202&gt;0.15),"0",AND(R202&gt;6000,V202&gt;=0.23,W202&lt;=0.15),"1",OR(AND(R202&gt;6000,U202&lt;=0.19,V202&lt;0.06),AND(R202&gt;6000,U202&lt;0.02,0.06&lt;V202&lt;0.23)),"2",AND(R202&gt;6000,U202&gt;0.19,V202&lt;0.23),"2")</f>
        <v>3</v>
      </c>
      <c r="Z202" s="31">
        <f t="shared" si="435"/>
        <v>3</v>
      </c>
    </row>
    <row r="203" spans="1:26" s="32" customFormat="1" ht="51.75" customHeight="1">
      <c r="A203" s="47"/>
      <c r="B203" s="47"/>
      <c r="C203" s="39"/>
      <c r="D203" s="40"/>
      <c r="E203" s="22">
        <v>38</v>
      </c>
      <c r="F203" s="22">
        <v>215</v>
      </c>
      <c r="G203" s="22">
        <v>38</v>
      </c>
      <c r="H203" s="22">
        <v>622</v>
      </c>
      <c r="I203" s="22">
        <v>9918</v>
      </c>
      <c r="J203" s="22">
        <v>-16995</v>
      </c>
      <c r="K203" s="22">
        <v>0</v>
      </c>
      <c r="L203" s="22">
        <v>-10000</v>
      </c>
      <c r="M203" s="6">
        <f t="shared" si="424"/>
        <v>-26120</v>
      </c>
      <c r="N203" s="11">
        <f t="shared" si="425"/>
        <v>3</v>
      </c>
      <c r="O203" s="22">
        <v>17445</v>
      </c>
      <c r="P203" s="22">
        <v>89834</v>
      </c>
      <c r="Q203" s="6">
        <f t="shared" si="426"/>
        <v>91077</v>
      </c>
      <c r="R203" s="14">
        <f t="shared" si="427"/>
        <v>-703736.84210526315</v>
      </c>
      <c r="S203" s="15">
        <f t="shared" si="428"/>
        <v>15.945337620578778</v>
      </c>
      <c r="T203" s="23">
        <f t="shared" ref="T203" si="444">_xlfn.IFS(OR(R203=10,R203&lt;10),3,AND(10&lt;R203,OR(R203&lt;20,R203=20)),2,AND(20&lt;R203,OR(R203=30,R203&lt;30)),1,R203&gt;30,0)</f>
        <v>3</v>
      </c>
      <c r="U203" s="28">
        <f t="shared" si="430"/>
        <v>-1.4096524093927367E-3</v>
      </c>
      <c r="V203" s="28">
        <f t="shared" si="431"/>
        <v>0.63044849204288311</v>
      </c>
      <c r="W203" s="28">
        <f t="shared" si="432"/>
        <v>0.37096116036650961</v>
      </c>
      <c r="X203" s="29" t="str" cm="1">
        <f t="array" ref="X203">_xlfn.IFS(R203&lt;=30,"N",AND(R203&gt;30,0.02&lt;=U203&lt;=0.19,0.06&lt;=V203&lt;=0.23),"N",AND(R203&gt;30,V203&gt;=0.5,W203&lt;=0.15),"T3",AND(R203&gt;30,V203&gt;0.23,W203&gt;0.15),"X3",AND(R203&gt;30,V203&gt;=0.23,W203&lt;=0.15),"T2",OR(AND(R203&gt;30,U203&lt;=0.19,V203&lt;0.06),AND(R203&gt;30,U203&lt;0.02,0.06&lt;V203&lt;0.23)),"D1",AND(R203&gt;30,U203&gt;0.19,V203&lt;0.23),"X1")</f>
        <v>N</v>
      </c>
      <c r="Y203" s="30" t="str" cm="1">
        <f t="array" ref="Y203">_xlfn.IFS(R203&lt;=30,"3",AND(Q203&gt;30,0.02&lt;=U203&lt;=0.19,0.06&lt;=V203&lt;=0.23),"3",AND(R203&gt;30,V203&gt;=0.5,W203&lt;=0.15),"0",AND(R203&gt;30,V203&gt;0.23,W203&gt;0.15),"0",AND(R203&gt;30,V203&gt;=0.23,W203&lt;=0.15),"1",OR(AND(R203&gt;30,U203&lt;=0.19,V203&lt;0.06),AND(R203&gt;30,U203&lt;0.02,0.06&lt;V203&lt;0.23)),"2",AND(R203&gt;30,U203&gt;0.19,V203&lt;0.23),"2")</f>
        <v>3</v>
      </c>
      <c r="Z203" s="31">
        <f t="shared" si="435"/>
        <v>3</v>
      </c>
    </row>
    <row r="204" spans="1:26" s="32" customFormat="1" ht="51.75" customHeight="1">
      <c r="A204" s="47"/>
      <c r="B204" s="47"/>
      <c r="C204" s="39"/>
      <c r="D204" s="40" t="s">
        <v>24</v>
      </c>
      <c r="E204" s="22">
        <v>38</v>
      </c>
      <c r="F204" s="22">
        <v>215</v>
      </c>
      <c r="G204" s="22">
        <v>38</v>
      </c>
      <c r="H204" s="22">
        <v>622</v>
      </c>
      <c r="I204" s="22">
        <v>9918</v>
      </c>
      <c r="J204" s="22">
        <v>-17080</v>
      </c>
      <c r="K204" s="22">
        <v>0</v>
      </c>
      <c r="L204" s="22">
        <v>-10050</v>
      </c>
      <c r="M204" s="6">
        <f t="shared" si="424"/>
        <v>-26255</v>
      </c>
      <c r="N204" s="11">
        <f t="shared" si="425"/>
        <v>3</v>
      </c>
      <c r="O204" s="22">
        <v>17445</v>
      </c>
      <c r="P204" s="22">
        <v>89834</v>
      </c>
      <c r="Q204" s="6">
        <f t="shared" si="426"/>
        <v>90942</v>
      </c>
      <c r="R204" s="14">
        <f t="shared" si="427"/>
        <v>-707289.47368421056</v>
      </c>
      <c r="S204" s="15">
        <f t="shared" si="428"/>
        <v>15.945337620578778</v>
      </c>
      <c r="T204" s="23">
        <f t="shared" ref="T204" si="445">_xlfn.IFS(OR(R204=2000,R204&lt;2000),3,AND(2000&lt;R204,OR(R204&lt;4000,R204=4000)),2,AND(4000&lt;R204,OR(R204=6000,R204&lt;6000)),1,R204&gt;6000,0)</f>
        <v>3</v>
      </c>
      <c r="U204" s="28">
        <f t="shared" si="430"/>
        <v>-1.4026280820906541E-3</v>
      </c>
      <c r="V204" s="28">
        <f t="shared" si="431"/>
        <v>0.63044441163443088</v>
      </c>
      <c r="W204" s="28">
        <f t="shared" si="432"/>
        <v>0.37095821644765981</v>
      </c>
      <c r="X204" s="29" t="str">
        <f t="shared" ref="X204" si="446">_xlfn.IFS(R204&lt;=6000,"N",AND(R204&gt;6000,0.02&lt;=U204&lt;=0.19,0.06&lt;=V204&lt;=0.23),"N",AND(R204&gt;6000,V204&gt;=0.5,W204&lt;=0.15),"T3",AND(R204&gt;6000,V204&gt;0.23,W204&gt;0.15),"X3",AND(R204&gt;6000,V204&gt;=0.23,W204&lt;=0.15),"T2",OR(AND(R204&gt;6000,U204&lt;=0.19,V204&lt;0.06),AND(R204&gt;6000,U204&lt;0.02,0.06&lt;V204&lt;0.23)),"D1",AND(R204&gt;6000,U204&gt;0.19,V204&lt;0.23),"X1")</f>
        <v>N</v>
      </c>
      <c r="Y204" s="30" t="str">
        <f t="shared" ref="Y204" si="447">_xlfn.IFS(R204&lt;=6000,"3",AND(Q204&gt;6000,0.02&lt;=U204&lt;=0.19,0.06&lt;=V204&lt;=0.23),"3",AND(R204&gt;6000,V204&gt;=0.5,W204&lt;=0.15),"0",AND(R204&gt;6000,V204&gt;0.23,W204&gt;0.15),"0",AND(R204&gt;6000,V204&gt;=0.23,W204&lt;=0.15),"1",OR(AND(R204&gt;6000,U204&lt;=0.19,V204&lt;0.06),AND(R204&gt;6000,U204&lt;0.02,0.06&lt;V204&lt;0.23)),"2",AND(R204&gt;6000,U204&gt;0.19,V204&lt;0.23),"2")</f>
        <v>3</v>
      </c>
      <c r="Z204" s="31">
        <f t="shared" si="435"/>
        <v>3</v>
      </c>
    </row>
    <row r="205" spans="1:26" s="32" customFormat="1" ht="51.75" customHeight="1">
      <c r="A205" s="47"/>
      <c r="B205" s="47"/>
      <c r="C205" s="39"/>
      <c r="D205" s="40"/>
      <c r="E205" s="22">
        <v>38</v>
      </c>
      <c r="F205" s="22">
        <v>215</v>
      </c>
      <c r="G205" s="22">
        <v>38</v>
      </c>
      <c r="H205" s="22">
        <v>622</v>
      </c>
      <c r="I205" s="22">
        <v>9918</v>
      </c>
      <c r="J205" s="22">
        <v>-17165</v>
      </c>
      <c r="K205" s="22">
        <v>0</v>
      </c>
      <c r="L205" s="22">
        <v>-10100</v>
      </c>
      <c r="M205" s="6">
        <f t="shared" si="424"/>
        <v>-26390</v>
      </c>
      <c r="N205" s="11">
        <f t="shared" si="425"/>
        <v>3</v>
      </c>
      <c r="O205" s="22">
        <v>17445</v>
      </c>
      <c r="P205" s="22">
        <v>89834</v>
      </c>
      <c r="Q205" s="6">
        <f t="shared" si="426"/>
        <v>90807</v>
      </c>
      <c r="R205" s="14">
        <f t="shared" si="427"/>
        <v>-710842.10526315786</v>
      </c>
      <c r="S205" s="15">
        <f t="shared" si="428"/>
        <v>15.945337620578778</v>
      </c>
      <c r="T205" s="23">
        <f t="shared" ref="T205" si="448">_xlfn.IFS(OR(R205=10,R205&lt;10),3,AND(10&lt;R205,OR(R205&lt;20,R205=20)),2,AND(20&lt;R205,OR(R205=30,R205&lt;30)),1,R205&gt;30,0)</f>
        <v>3</v>
      </c>
      <c r="U205" s="28">
        <f t="shared" si="430"/>
        <v>-1.3956734124214933E-3</v>
      </c>
      <c r="V205" s="28">
        <f t="shared" si="431"/>
        <v>0.63044037168986666</v>
      </c>
      <c r="W205" s="28">
        <f t="shared" si="432"/>
        <v>0.37095530172255481</v>
      </c>
      <c r="X205" s="29" t="str" cm="1">
        <f t="array" ref="X205">_xlfn.IFS(R205&lt;=30,"N",AND(R205&gt;30,0.02&lt;=U205&lt;=0.19,0.06&lt;=V205&lt;=0.23),"N",AND(R205&gt;30,V205&gt;=0.5,W205&lt;=0.15),"T3",AND(R205&gt;30,V205&gt;0.23,W205&gt;0.15),"X3",AND(R205&gt;30,V205&gt;=0.23,W205&lt;=0.15),"T2",OR(AND(R205&gt;30,U205&lt;=0.19,V205&lt;0.06),AND(R205&gt;30,U205&lt;0.02,0.06&lt;V205&lt;0.23)),"D1",AND(R205&gt;30,U205&gt;0.19,V205&lt;0.23),"X1")</f>
        <v>N</v>
      </c>
      <c r="Y205" s="30" t="str" cm="1">
        <f t="array" ref="Y205">_xlfn.IFS(R205&lt;=30,"3",AND(Q205&gt;30,0.02&lt;=U205&lt;=0.19,0.06&lt;=V205&lt;=0.23),"3",AND(R205&gt;30,V205&gt;=0.5,W205&lt;=0.15),"0",AND(R205&gt;30,V205&gt;0.23,W205&gt;0.15),"0",AND(R205&gt;30,V205&gt;=0.23,W205&lt;=0.15),"1",OR(AND(R205&gt;30,U205&lt;=0.19,V205&lt;0.06),AND(R205&gt;30,U205&lt;0.02,0.06&lt;V205&lt;0.23)),"2",AND(R205&gt;30,U205&gt;0.19,V205&lt;0.23),"2")</f>
        <v>3</v>
      </c>
      <c r="Z205" s="31">
        <f t="shared" si="435"/>
        <v>3</v>
      </c>
    </row>
  </sheetData>
  <mergeCells count="410">
    <mergeCell ref="B196:B197"/>
    <mergeCell ref="B198:B199"/>
    <mergeCell ref="B200:B201"/>
    <mergeCell ref="B202:B203"/>
    <mergeCell ref="B204:B205"/>
    <mergeCell ref="T2:X2"/>
    <mergeCell ref="A1:X1"/>
    <mergeCell ref="A2:A3"/>
    <mergeCell ref="C2:C3"/>
    <mergeCell ref="D2:S2"/>
    <mergeCell ref="A4:A5"/>
    <mergeCell ref="C4:C5"/>
    <mergeCell ref="D4:D5"/>
    <mergeCell ref="A16:A17"/>
    <mergeCell ref="C16:C17"/>
    <mergeCell ref="D16:D17"/>
    <mergeCell ref="B2:B3"/>
    <mergeCell ref="B4:B5"/>
    <mergeCell ref="B6:B7"/>
    <mergeCell ref="B8:B9"/>
    <mergeCell ref="B10:B11"/>
    <mergeCell ref="B12:B13"/>
    <mergeCell ref="B14:B15"/>
    <mergeCell ref="B16:B17"/>
    <mergeCell ref="A18:A19"/>
    <mergeCell ref="C18:C19"/>
    <mergeCell ref="D18:D19"/>
    <mergeCell ref="A12:A13"/>
    <mergeCell ref="C12:C13"/>
    <mergeCell ref="D12:D13"/>
    <mergeCell ref="A14:A15"/>
    <mergeCell ref="C14:C15"/>
    <mergeCell ref="D14:D15"/>
    <mergeCell ref="B18:B19"/>
    <mergeCell ref="A24:A25"/>
    <mergeCell ref="C24:C25"/>
    <mergeCell ref="D24:D25"/>
    <mergeCell ref="A26:A27"/>
    <mergeCell ref="C26:C27"/>
    <mergeCell ref="D26:D27"/>
    <mergeCell ref="A20:A21"/>
    <mergeCell ref="C20:C21"/>
    <mergeCell ref="D20:D21"/>
    <mergeCell ref="A22:A23"/>
    <mergeCell ref="C22:C23"/>
    <mergeCell ref="D22:D23"/>
    <mergeCell ref="B20:B21"/>
    <mergeCell ref="B22:B23"/>
    <mergeCell ref="B24:B25"/>
    <mergeCell ref="B26:B27"/>
    <mergeCell ref="A32:A33"/>
    <mergeCell ref="C32:C33"/>
    <mergeCell ref="D32:D33"/>
    <mergeCell ref="A34:A35"/>
    <mergeCell ref="C34:C35"/>
    <mergeCell ref="D34:D35"/>
    <mergeCell ref="A28:A29"/>
    <mergeCell ref="C28:C29"/>
    <mergeCell ref="D28:D29"/>
    <mergeCell ref="A30:A31"/>
    <mergeCell ref="C30:C31"/>
    <mergeCell ref="D30:D31"/>
    <mergeCell ref="B28:B29"/>
    <mergeCell ref="B30:B31"/>
    <mergeCell ref="B32:B33"/>
    <mergeCell ref="B34:B35"/>
    <mergeCell ref="A40:A41"/>
    <mergeCell ref="C40:C41"/>
    <mergeCell ref="D40:D41"/>
    <mergeCell ref="A42:A43"/>
    <mergeCell ref="C42:C43"/>
    <mergeCell ref="D42:D43"/>
    <mergeCell ref="A36:A37"/>
    <mergeCell ref="C36:C37"/>
    <mergeCell ref="D36:D37"/>
    <mergeCell ref="A38:A39"/>
    <mergeCell ref="C38:C39"/>
    <mergeCell ref="D38:D39"/>
    <mergeCell ref="B36:B37"/>
    <mergeCell ref="B38:B39"/>
    <mergeCell ref="B40:B41"/>
    <mergeCell ref="B42:B43"/>
    <mergeCell ref="A48:A49"/>
    <mergeCell ref="C48:C49"/>
    <mergeCell ref="D48:D49"/>
    <mergeCell ref="A50:A51"/>
    <mergeCell ref="C50:C51"/>
    <mergeCell ref="D50:D51"/>
    <mergeCell ref="A44:A45"/>
    <mergeCell ref="C44:C45"/>
    <mergeCell ref="D44:D45"/>
    <mergeCell ref="A46:A47"/>
    <mergeCell ref="C46:C47"/>
    <mergeCell ref="D46:D47"/>
    <mergeCell ref="B44:B45"/>
    <mergeCell ref="B46:B47"/>
    <mergeCell ref="B48:B49"/>
    <mergeCell ref="B50:B51"/>
    <mergeCell ref="A56:A57"/>
    <mergeCell ref="C56:C57"/>
    <mergeCell ref="D56:D57"/>
    <mergeCell ref="A58:A59"/>
    <mergeCell ref="C58:C59"/>
    <mergeCell ref="D58:D59"/>
    <mergeCell ref="A52:A53"/>
    <mergeCell ref="C52:C53"/>
    <mergeCell ref="D52:D53"/>
    <mergeCell ref="A54:A55"/>
    <mergeCell ref="C54:C55"/>
    <mergeCell ref="D54:D55"/>
    <mergeCell ref="B52:B53"/>
    <mergeCell ref="B54:B55"/>
    <mergeCell ref="B56:B57"/>
    <mergeCell ref="B58:B59"/>
    <mergeCell ref="A64:A65"/>
    <mergeCell ref="C64:C65"/>
    <mergeCell ref="D64:D65"/>
    <mergeCell ref="A66:A67"/>
    <mergeCell ref="C66:C67"/>
    <mergeCell ref="D66:D67"/>
    <mergeCell ref="A60:A61"/>
    <mergeCell ref="C60:C61"/>
    <mergeCell ref="D60:D61"/>
    <mergeCell ref="A62:A63"/>
    <mergeCell ref="C62:C63"/>
    <mergeCell ref="D62:D63"/>
    <mergeCell ref="B60:B61"/>
    <mergeCell ref="B62:B63"/>
    <mergeCell ref="B64:B65"/>
    <mergeCell ref="B66:B67"/>
    <mergeCell ref="A72:A73"/>
    <mergeCell ref="C72:C73"/>
    <mergeCell ref="D72:D73"/>
    <mergeCell ref="A74:A75"/>
    <mergeCell ref="C74:C75"/>
    <mergeCell ref="D74:D75"/>
    <mergeCell ref="A68:A69"/>
    <mergeCell ref="C68:C69"/>
    <mergeCell ref="D68:D69"/>
    <mergeCell ref="A70:A71"/>
    <mergeCell ref="C70:C71"/>
    <mergeCell ref="D70:D71"/>
    <mergeCell ref="B68:B69"/>
    <mergeCell ref="B70:B71"/>
    <mergeCell ref="B72:B73"/>
    <mergeCell ref="B74:B75"/>
    <mergeCell ref="A80:A81"/>
    <mergeCell ref="C80:C81"/>
    <mergeCell ref="D80:D81"/>
    <mergeCell ref="A82:A83"/>
    <mergeCell ref="C82:C83"/>
    <mergeCell ref="D82:D83"/>
    <mergeCell ref="A76:A77"/>
    <mergeCell ref="C76:C77"/>
    <mergeCell ref="D76:D77"/>
    <mergeCell ref="A78:A79"/>
    <mergeCell ref="C78:C79"/>
    <mergeCell ref="D78:D79"/>
    <mergeCell ref="B76:B77"/>
    <mergeCell ref="B78:B79"/>
    <mergeCell ref="B80:B81"/>
    <mergeCell ref="B82:B83"/>
    <mergeCell ref="A88:A89"/>
    <mergeCell ref="C88:C89"/>
    <mergeCell ref="D88:D89"/>
    <mergeCell ref="A90:A91"/>
    <mergeCell ref="C90:C91"/>
    <mergeCell ref="D90:D91"/>
    <mergeCell ref="A84:A85"/>
    <mergeCell ref="C84:C85"/>
    <mergeCell ref="D84:D85"/>
    <mergeCell ref="A86:A87"/>
    <mergeCell ref="C86:C87"/>
    <mergeCell ref="D86:D87"/>
    <mergeCell ref="B84:B85"/>
    <mergeCell ref="B86:B87"/>
    <mergeCell ref="B88:B89"/>
    <mergeCell ref="B90:B91"/>
    <mergeCell ref="A96:A97"/>
    <mergeCell ref="C96:C97"/>
    <mergeCell ref="D96:D97"/>
    <mergeCell ref="A98:A99"/>
    <mergeCell ref="C98:C99"/>
    <mergeCell ref="D98:D99"/>
    <mergeCell ref="A92:A93"/>
    <mergeCell ref="C92:C93"/>
    <mergeCell ref="D92:D93"/>
    <mergeCell ref="A94:A95"/>
    <mergeCell ref="C94:C95"/>
    <mergeCell ref="D94:D95"/>
    <mergeCell ref="B92:B93"/>
    <mergeCell ref="B94:B95"/>
    <mergeCell ref="B96:B97"/>
    <mergeCell ref="B98:B99"/>
    <mergeCell ref="A104:A105"/>
    <mergeCell ref="C104:C105"/>
    <mergeCell ref="D104:D105"/>
    <mergeCell ref="A106:A107"/>
    <mergeCell ref="C106:C107"/>
    <mergeCell ref="D106:D107"/>
    <mergeCell ref="A100:A101"/>
    <mergeCell ref="C100:C101"/>
    <mergeCell ref="D100:D101"/>
    <mergeCell ref="A102:A103"/>
    <mergeCell ref="C102:C103"/>
    <mergeCell ref="D102:D103"/>
    <mergeCell ref="B100:B101"/>
    <mergeCell ref="B102:B103"/>
    <mergeCell ref="B104:B105"/>
    <mergeCell ref="B106:B107"/>
    <mergeCell ref="A112:A113"/>
    <mergeCell ref="C112:C113"/>
    <mergeCell ref="D112:D113"/>
    <mergeCell ref="A114:A115"/>
    <mergeCell ref="C114:C115"/>
    <mergeCell ref="D114:D115"/>
    <mergeCell ref="A108:A109"/>
    <mergeCell ref="C108:C109"/>
    <mergeCell ref="D108:D109"/>
    <mergeCell ref="A110:A111"/>
    <mergeCell ref="C110:C111"/>
    <mergeCell ref="D110:D111"/>
    <mergeCell ref="B108:B109"/>
    <mergeCell ref="B110:B111"/>
    <mergeCell ref="B112:B113"/>
    <mergeCell ref="B114:B115"/>
    <mergeCell ref="A120:A121"/>
    <mergeCell ref="C120:C121"/>
    <mergeCell ref="D120:D121"/>
    <mergeCell ref="A122:A123"/>
    <mergeCell ref="C122:C123"/>
    <mergeCell ref="D122:D123"/>
    <mergeCell ref="A116:A117"/>
    <mergeCell ref="C116:C117"/>
    <mergeCell ref="D116:D117"/>
    <mergeCell ref="A118:A119"/>
    <mergeCell ref="C118:C119"/>
    <mergeCell ref="D118:D119"/>
    <mergeCell ref="B116:B117"/>
    <mergeCell ref="B118:B119"/>
    <mergeCell ref="B120:B121"/>
    <mergeCell ref="B122:B123"/>
    <mergeCell ref="A128:A129"/>
    <mergeCell ref="C128:C129"/>
    <mergeCell ref="D128:D129"/>
    <mergeCell ref="A130:A131"/>
    <mergeCell ref="C130:C131"/>
    <mergeCell ref="D130:D131"/>
    <mergeCell ref="A124:A125"/>
    <mergeCell ref="C124:C125"/>
    <mergeCell ref="D124:D125"/>
    <mergeCell ref="A126:A127"/>
    <mergeCell ref="C126:C127"/>
    <mergeCell ref="D126:D127"/>
    <mergeCell ref="B124:B125"/>
    <mergeCell ref="B126:B127"/>
    <mergeCell ref="B128:B129"/>
    <mergeCell ref="B130:B131"/>
    <mergeCell ref="A136:A137"/>
    <mergeCell ref="C136:C137"/>
    <mergeCell ref="D136:D137"/>
    <mergeCell ref="A138:A139"/>
    <mergeCell ref="C138:C139"/>
    <mergeCell ref="D138:D139"/>
    <mergeCell ref="A132:A133"/>
    <mergeCell ref="C132:C133"/>
    <mergeCell ref="D132:D133"/>
    <mergeCell ref="A134:A135"/>
    <mergeCell ref="C134:C135"/>
    <mergeCell ref="D134:D135"/>
    <mergeCell ref="B132:B133"/>
    <mergeCell ref="B134:B135"/>
    <mergeCell ref="B136:B137"/>
    <mergeCell ref="B138:B139"/>
    <mergeCell ref="A144:A145"/>
    <mergeCell ref="C144:C145"/>
    <mergeCell ref="D144:D145"/>
    <mergeCell ref="A146:A147"/>
    <mergeCell ref="C146:C147"/>
    <mergeCell ref="D146:D147"/>
    <mergeCell ref="A140:A141"/>
    <mergeCell ref="C140:C141"/>
    <mergeCell ref="D140:D141"/>
    <mergeCell ref="A142:A143"/>
    <mergeCell ref="C142:C143"/>
    <mergeCell ref="D142:D143"/>
    <mergeCell ref="B140:B141"/>
    <mergeCell ref="B142:B143"/>
    <mergeCell ref="B144:B145"/>
    <mergeCell ref="B146:B147"/>
    <mergeCell ref="A152:A153"/>
    <mergeCell ref="C152:C153"/>
    <mergeCell ref="D152:D153"/>
    <mergeCell ref="A154:A155"/>
    <mergeCell ref="C154:C155"/>
    <mergeCell ref="D154:D155"/>
    <mergeCell ref="A148:A149"/>
    <mergeCell ref="C148:C149"/>
    <mergeCell ref="D148:D149"/>
    <mergeCell ref="A150:A151"/>
    <mergeCell ref="C150:C151"/>
    <mergeCell ref="D150:D151"/>
    <mergeCell ref="B148:B149"/>
    <mergeCell ref="B150:B151"/>
    <mergeCell ref="B152:B153"/>
    <mergeCell ref="B154:B155"/>
    <mergeCell ref="A160:A161"/>
    <mergeCell ref="C160:C161"/>
    <mergeCell ref="D160:D161"/>
    <mergeCell ref="A162:A163"/>
    <mergeCell ref="C162:C163"/>
    <mergeCell ref="D162:D163"/>
    <mergeCell ref="A156:A157"/>
    <mergeCell ref="C156:C157"/>
    <mergeCell ref="D156:D157"/>
    <mergeCell ref="A158:A159"/>
    <mergeCell ref="C158:C159"/>
    <mergeCell ref="D158:D159"/>
    <mergeCell ref="B156:B157"/>
    <mergeCell ref="B158:B159"/>
    <mergeCell ref="B160:B161"/>
    <mergeCell ref="B162:B163"/>
    <mergeCell ref="A168:A169"/>
    <mergeCell ref="C168:C169"/>
    <mergeCell ref="D168:D169"/>
    <mergeCell ref="A170:A171"/>
    <mergeCell ref="C170:C171"/>
    <mergeCell ref="D170:D171"/>
    <mergeCell ref="A164:A165"/>
    <mergeCell ref="C164:C165"/>
    <mergeCell ref="D164:D165"/>
    <mergeCell ref="A166:A167"/>
    <mergeCell ref="C166:C167"/>
    <mergeCell ref="D166:D167"/>
    <mergeCell ref="B164:B165"/>
    <mergeCell ref="B166:B167"/>
    <mergeCell ref="B168:B169"/>
    <mergeCell ref="B170:B171"/>
    <mergeCell ref="A176:A177"/>
    <mergeCell ref="C176:C177"/>
    <mergeCell ref="D176:D177"/>
    <mergeCell ref="A178:A179"/>
    <mergeCell ref="C178:C179"/>
    <mergeCell ref="D178:D179"/>
    <mergeCell ref="A172:A173"/>
    <mergeCell ref="C172:C173"/>
    <mergeCell ref="D172:D173"/>
    <mergeCell ref="A174:A175"/>
    <mergeCell ref="C174:C175"/>
    <mergeCell ref="D174:D175"/>
    <mergeCell ref="B172:B173"/>
    <mergeCell ref="B174:B175"/>
    <mergeCell ref="B176:B177"/>
    <mergeCell ref="B178:B179"/>
    <mergeCell ref="A184:A185"/>
    <mergeCell ref="C184:C185"/>
    <mergeCell ref="D184:D185"/>
    <mergeCell ref="A186:A187"/>
    <mergeCell ref="C186:C187"/>
    <mergeCell ref="D186:D187"/>
    <mergeCell ref="A180:A181"/>
    <mergeCell ref="C180:C181"/>
    <mergeCell ref="D180:D181"/>
    <mergeCell ref="A182:A183"/>
    <mergeCell ref="C182:C183"/>
    <mergeCell ref="D182:D183"/>
    <mergeCell ref="B180:B181"/>
    <mergeCell ref="B182:B183"/>
    <mergeCell ref="B184:B185"/>
    <mergeCell ref="B186:B187"/>
    <mergeCell ref="A192:A193"/>
    <mergeCell ref="C192:C193"/>
    <mergeCell ref="D192:D193"/>
    <mergeCell ref="A194:A195"/>
    <mergeCell ref="C194:C195"/>
    <mergeCell ref="D194:D195"/>
    <mergeCell ref="A188:A189"/>
    <mergeCell ref="C188:C189"/>
    <mergeCell ref="D188:D189"/>
    <mergeCell ref="A190:A191"/>
    <mergeCell ref="C190:C191"/>
    <mergeCell ref="D190:D191"/>
    <mergeCell ref="B188:B189"/>
    <mergeCell ref="B190:B191"/>
    <mergeCell ref="B192:B193"/>
    <mergeCell ref="B194:B195"/>
    <mergeCell ref="A204:A205"/>
    <mergeCell ref="C204:C205"/>
    <mergeCell ref="D204:D205"/>
    <mergeCell ref="A6:A7"/>
    <mergeCell ref="C6:C7"/>
    <mergeCell ref="D6:D7"/>
    <mergeCell ref="A8:A9"/>
    <mergeCell ref="C8:C9"/>
    <mergeCell ref="D8:D9"/>
    <mergeCell ref="A10:A11"/>
    <mergeCell ref="C10:C11"/>
    <mergeCell ref="D10:D11"/>
    <mergeCell ref="A200:A201"/>
    <mergeCell ref="C200:C201"/>
    <mergeCell ref="D200:D201"/>
    <mergeCell ref="A202:A203"/>
    <mergeCell ref="C202:C203"/>
    <mergeCell ref="D202:D203"/>
    <mergeCell ref="A196:A197"/>
    <mergeCell ref="C196:C197"/>
    <mergeCell ref="D196:D197"/>
    <mergeCell ref="A198:A199"/>
    <mergeCell ref="C198:C199"/>
    <mergeCell ref="D198:D19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MBA</vt:lpstr>
      <vt:lpstr>OLTC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2021-07-26T15:42:57Z</dcterms:created>
  <dcterms:modified xsi:type="dcterms:W3CDTF">2021-12-28T08:28:36Z</dcterms:modified>
</cp:coreProperties>
</file>