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pivotTables/pivotTable4.xml" ContentType="application/vnd.openxmlformats-officedocument.spreadsheetml.pivotTable+xml"/>
  <Override PartName="/xl/drawings/drawing7.xml" ContentType="application/vnd.openxmlformats-officedocument.drawing+xml"/>
  <Override PartName="/xl/charts/chart7.xml" ContentType="application/vnd.openxmlformats-officedocument.drawingml.chart+xml"/>
  <Override PartName="/xl/drawings/drawing8.xml" ContentType="application/vnd.openxmlformats-officedocument.drawing+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2"/>
  <workbookPr/>
  <mc:AlternateContent xmlns:mc="http://schemas.openxmlformats.org/markup-compatibility/2006">
    <mc:Choice Requires="x15">
      <x15ac:absPath xmlns:x15ac="http://schemas.microsoft.com/office/spreadsheetml/2010/11/ac" url="/Users/lin/Documents/Uni/Business Stats/Assignment 2/"/>
    </mc:Choice>
  </mc:AlternateContent>
  <xr:revisionPtr revIDLastSave="0" documentId="13_ncr:1_{62DC8009-B572-1A4A-ACEC-615C316993E1}" xr6:coauthVersionLast="36" xr6:coauthVersionMax="36" xr10:uidLastSave="{00000000-0000-0000-0000-000000000000}"/>
  <bookViews>
    <workbookView xWindow="0" yWindow="460" windowWidth="33600" windowHeight="19220" xr2:uid="{00000000-000D-0000-FFFF-FFFF00000000}"/>
  </bookViews>
  <sheets>
    <sheet name="Dataset" sheetId="1" r:id="rId1"/>
    <sheet name="Regression AFR v GNI" sheetId="13" r:id="rId2"/>
    <sheet name="Regression AFR v Com" sheetId="14" r:id="rId3"/>
    <sheet name="Sheet1" sheetId="17" r:id="rId4"/>
    <sheet name="Regression AFR v Life" sheetId="16" r:id="rId5"/>
    <sheet name="High Income Bin" sheetId="9" r:id="rId6"/>
    <sheet name="High Income" sheetId="4" r:id="rId7"/>
    <sheet name="Middle Income Bin" sheetId="10" r:id="rId8"/>
    <sheet name="Middle Income" sheetId="6" r:id="rId9"/>
    <sheet name="Low Income Bin" sheetId="12" r:id="rId10"/>
    <sheet name="Low Income" sheetId="5" r:id="rId11"/>
    <sheet name="Compare" sheetId="7" r:id="rId12"/>
    <sheet name="Definitions" sheetId="2" r:id="rId13"/>
  </sheets>
  <definedNames>
    <definedName name="_xlnm._FilterDatabase" localSheetId="0" hidden="1">Dataset!$A$1:$H$1</definedName>
  </definedNames>
  <calcPr calcId="181029"/>
  <pivotCaches>
    <pivotCache cacheId="0" r:id="rId14"/>
    <pivotCache cacheId="1" r:id="rId15"/>
    <pivotCache cacheId="2" r:id="rId16"/>
    <pivotCache cacheId="3" r:id="rId17"/>
  </pivotCaches>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A1" i="17" l="1"/>
  <c r="A2" i="17"/>
  <c r="A3" i="17"/>
  <c r="A4" i="17"/>
  <c r="A5" i="17"/>
  <c r="A6" i="17"/>
  <c r="A7" i="17"/>
  <c r="A8" i="17"/>
  <c r="A9" i="17"/>
  <c r="A10" i="17"/>
  <c r="A11" i="17"/>
  <c r="A12" i="17"/>
  <c r="A13" i="17"/>
  <c r="A14" i="17"/>
  <c r="A15" i="17"/>
  <c r="A16" i="17"/>
  <c r="A17" i="17"/>
  <c r="A18" i="17"/>
  <c r="A19" i="17"/>
  <c r="A20" i="17"/>
  <c r="A21" i="17"/>
  <c r="A22" i="17"/>
  <c r="A23" i="17"/>
  <c r="A24" i="17"/>
  <c r="A25" i="17"/>
  <c r="A26" i="17"/>
  <c r="A27" i="17"/>
  <c r="A28" i="17"/>
  <c r="B1" i="17"/>
  <c r="B2" i="17"/>
  <c r="B3" i="17"/>
  <c r="B4" i="17"/>
  <c r="B5" i="17"/>
  <c r="B6" i="17"/>
  <c r="B7" i="17"/>
  <c r="B8" i="17"/>
  <c r="B9" i="17"/>
  <c r="B10" i="17"/>
  <c r="B11" i="17"/>
  <c r="B12" i="17"/>
  <c r="B13" i="17"/>
  <c r="B14" i="17"/>
  <c r="B15" i="17"/>
  <c r="B16" i="17"/>
  <c r="B17" i="17"/>
  <c r="B18" i="17"/>
  <c r="B19" i="17"/>
  <c r="B20" i="17"/>
  <c r="B21" i="17"/>
  <c r="B22" i="17"/>
  <c r="B23" i="17"/>
  <c r="B24" i="17"/>
  <c r="B25" i="17"/>
  <c r="B26" i="17"/>
  <c r="B27" i="17"/>
  <c r="B28" i="17"/>
  <c r="AE42" i="1" l="1"/>
  <c r="AE41" i="1"/>
  <c r="B1" i="16" l="1"/>
  <c r="B2" i="16"/>
  <c r="B3" i="16"/>
  <c r="B4" i="16"/>
  <c r="B5" i="16"/>
  <c r="B6" i="16"/>
  <c r="B7" i="16"/>
  <c r="B8" i="16"/>
  <c r="B9" i="16"/>
  <c r="B10" i="16"/>
  <c r="B11" i="16"/>
  <c r="B12" i="16"/>
  <c r="B13" i="16"/>
  <c r="B14" i="16"/>
  <c r="B15" i="16"/>
  <c r="B16" i="16"/>
  <c r="B17" i="16"/>
  <c r="B18" i="16"/>
  <c r="B19" i="16"/>
  <c r="B20" i="16"/>
  <c r="B21" i="16"/>
  <c r="B22" i="16"/>
  <c r="B23" i="16"/>
  <c r="B24" i="16"/>
  <c r="B25" i="16"/>
  <c r="B26" i="16"/>
  <c r="B27" i="16"/>
  <c r="B28" i="16"/>
  <c r="A1" i="16"/>
  <c r="A2" i="16"/>
  <c r="A3" i="16"/>
  <c r="A4" i="16"/>
  <c r="A5" i="16"/>
  <c r="A6" i="16"/>
  <c r="A7" i="16"/>
  <c r="A8" i="16"/>
  <c r="A9" i="16"/>
  <c r="A10" i="16"/>
  <c r="A11" i="16"/>
  <c r="A12" i="16"/>
  <c r="A13" i="16"/>
  <c r="A14" i="16"/>
  <c r="A15" i="16"/>
  <c r="A16" i="16"/>
  <c r="A17" i="16"/>
  <c r="A18" i="16"/>
  <c r="A19" i="16"/>
  <c r="A20" i="16"/>
  <c r="A21" i="16"/>
  <c r="A22" i="16"/>
  <c r="A23" i="16"/>
  <c r="A24" i="16"/>
  <c r="A25" i="16"/>
  <c r="A26" i="16"/>
  <c r="A27" i="16"/>
  <c r="A28" i="16"/>
  <c r="A2" i="14" l="1"/>
  <c r="A1" i="14"/>
  <c r="A3" i="14"/>
  <c r="A4" i="14"/>
  <c r="A5" i="14"/>
  <c r="A6" i="14"/>
  <c r="A7" i="14"/>
  <c r="A8" i="14"/>
  <c r="A9" i="14"/>
  <c r="A10" i="14"/>
  <c r="A11" i="14"/>
  <c r="A12" i="14"/>
  <c r="A13" i="14"/>
  <c r="A14" i="14"/>
  <c r="A15" i="14"/>
  <c r="A16" i="14"/>
  <c r="A17" i="14"/>
  <c r="A18" i="14"/>
  <c r="A19" i="14"/>
  <c r="A20" i="14"/>
  <c r="A21" i="14"/>
  <c r="A22" i="14"/>
  <c r="A23" i="14"/>
  <c r="A24" i="14"/>
  <c r="A25" i="14"/>
  <c r="A26" i="14"/>
  <c r="A27" i="14"/>
  <c r="A28" i="14"/>
  <c r="B1" i="14"/>
  <c r="B2" i="14"/>
  <c r="B3" i="14"/>
  <c r="B4" i="14"/>
  <c r="B5" i="14"/>
  <c r="B6" i="14"/>
  <c r="B7" i="14"/>
  <c r="B8" i="14"/>
  <c r="B9" i="14"/>
  <c r="B10" i="14"/>
  <c r="B11" i="14"/>
  <c r="B12" i="14"/>
  <c r="B13" i="14"/>
  <c r="B14" i="14"/>
  <c r="B15" i="14"/>
  <c r="B16" i="14"/>
  <c r="B17" i="14"/>
  <c r="B18" i="14"/>
  <c r="B19" i="14"/>
  <c r="B20" i="14"/>
  <c r="B21" i="14"/>
  <c r="B22" i="14"/>
  <c r="B23" i="14"/>
  <c r="B24" i="14"/>
  <c r="B25" i="14"/>
  <c r="B26" i="14"/>
  <c r="B27" i="14"/>
  <c r="B28" i="14"/>
  <c r="A6" i="13" l="1"/>
  <c r="A7" i="13"/>
  <c r="A8" i="13"/>
  <c r="A9" i="13"/>
  <c r="A10" i="13"/>
  <c r="A11" i="13"/>
  <c r="A12" i="13"/>
  <c r="A13" i="13"/>
  <c r="A14" i="13"/>
  <c r="A15" i="13"/>
  <c r="A16" i="13"/>
  <c r="A17" i="13"/>
  <c r="A18" i="13"/>
  <c r="A19" i="13"/>
  <c r="A20" i="13"/>
  <c r="A21" i="13"/>
  <c r="A22" i="13"/>
  <c r="A23" i="13"/>
  <c r="A24" i="13"/>
  <c r="A25" i="13"/>
  <c r="A26" i="13"/>
  <c r="A27" i="13"/>
  <c r="A28" i="13"/>
  <c r="A29" i="13"/>
  <c r="A30" i="13"/>
  <c r="A31" i="13"/>
  <c r="A32" i="13"/>
  <c r="A33" i="13"/>
  <c r="B6" i="13"/>
  <c r="B7" i="13"/>
  <c r="B8" i="13"/>
  <c r="B9" i="13"/>
  <c r="B10" i="13"/>
  <c r="B11" i="13"/>
  <c r="B12" i="13"/>
  <c r="B13" i="13"/>
  <c r="B14" i="13"/>
  <c r="B15" i="13"/>
  <c r="B16" i="13"/>
  <c r="B17" i="13"/>
  <c r="B18" i="13"/>
  <c r="B19" i="13"/>
  <c r="B20" i="13"/>
  <c r="B21" i="13"/>
  <c r="B22" i="13"/>
  <c r="B23" i="13"/>
  <c r="B24" i="13"/>
  <c r="B25" i="13"/>
  <c r="B26" i="13"/>
  <c r="B27" i="13"/>
  <c r="B28" i="13"/>
  <c r="B29" i="13"/>
  <c r="B30" i="13"/>
  <c r="B31" i="13"/>
  <c r="B32" i="13"/>
  <c r="B33" i="13"/>
  <c r="R11" i="4" l="1"/>
  <c r="D74" i="7" l="1"/>
  <c r="D75" i="7"/>
  <c r="D76" i="7"/>
  <c r="D79" i="7"/>
  <c r="D80" i="7"/>
  <c r="D82" i="7"/>
  <c r="C74" i="7"/>
  <c r="C75" i="7"/>
  <c r="C76" i="7"/>
  <c r="C77" i="7"/>
  <c r="C78" i="7"/>
  <c r="C79" i="7"/>
  <c r="C80" i="7"/>
  <c r="C81" i="7"/>
  <c r="C82" i="7"/>
  <c r="A74" i="7"/>
  <c r="B74" i="7"/>
  <c r="A75" i="7"/>
  <c r="B75" i="7"/>
  <c r="A76" i="7"/>
  <c r="B76" i="7"/>
  <c r="A77" i="7"/>
  <c r="A78" i="7"/>
  <c r="A79" i="7"/>
  <c r="B79" i="7"/>
  <c r="A80" i="7"/>
  <c r="B80" i="7"/>
  <c r="A81" i="7"/>
  <c r="A82" i="7"/>
  <c r="B82" i="7"/>
  <c r="V6" i="6"/>
  <c r="V5" i="6"/>
  <c r="D30" i="6" l="1"/>
  <c r="A18" i="10"/>
  <c r="A32" i="10"/>
  <c r="A31" i="10"/>
  <c r="A30" i="10"/>
  <c r="A29" i="10"/>
  <c r="A28" i="10"/>
  <c r="A27" i="10"/>
  <c r="A26" i="10"/>
  <c r="A25" i="10"/>
  <c r="A24" i="10"/>
  <c r="A23" i="10"/>
  <c r="A22" i="10"/>
  <c r="A21" i="10"/>
  <c r="A20" i="10"/>
  <c r="A19" i="10"/>
  <c r="J31" i="6"/>
  <c r="J32" i="6" s="1"/>
  <c r="J6" i="1" l="1"/>
  <c r="J4" i="1"/>
  <c r="J5" i="1"/>
  <c r="J7" i="1"/>
  <c r="J3" i="1"/>
  <c r="J2" i="1"/>
  <c r="J9" i="1"/>
  <c r="J10" i="1"/>
  <c r="J14" i="1"/>
  <c r="J11" i="1"/>
  <c r="J13" i="1"/>
  <c r="J12" i="1"/>
  <c r="J18" i="1"/>
  <c r="J22" i="1"/>
  <c r="J26" i="1"/>
  <c r="J27" i="1"/>
  <c r="J19" i="1"/>
  <c r="J21" i="1"/>
  <c r="J23" i="1"/>
  <c r="J25" i="1"/>
  <c r="J15" i="1"/>
  <c r="J24" i="1"/>
  <c r="J28" i="1"/>
  <c r="J20" i="1"/>
  <c r="J17" i="1"/>
  <c r="J16" i="1"/>
  <c r="J8" i="1"/>
  <c r="I30" i="7"/>
  <c r="I31" i="7"/>
  <c r="J31" i="7"/>
  <c r="I34" i="7"/>
  <c r="D2" i="5"/>
  <c r="D4" i="5"/>
  <c r="D5" i="5"/>
  <c r="D3" i="5"/>
  <c r="I35" i="7"/>
  <c r="I36" i="7"/>
  <c r="J36" i="7"/>
  <c r="I37" i="7"/>
  <c r="J37" i="7"/>
  <c r="I38" i="7"/>
  <c r="I39" i="7"/>
  <c r="E30" i="7"/>
  <c r="E31" i="7"/>
  <c r="F31" i="7"/>
  <c r="E34" i="7"/>
  <c r="S6" i="6"/>
  <c r="F34" i="7" s="1"/>
  <c r="E35" i="7"/>
  <c r="S7" i="6"/>
  <c r="F35" i="7" s="1"/>
  <c r="E36" i="7"/>
  <c r="F36" i="7"/>
  <c r="E37" i="7"/>
  <c r="F37" i="7"/>
  <c r="E38" i="7"/>
  <c r="E39" i="7"/>
  <c r="D10" i="4"/>
  <c r="D9" i="4"/>
  <c r="D8" i="4"/>
  <c r="D7" i="4"/>
  <c r="D6" i="4"/>
  <c r="R6" i="4" s="1"/>
  <c r="D5" i="4"/>
  <c r="D4" i="4"/>
  <c r="D3" i="4"/>
  <c r="D2" i="4"/>
  <c r="Q11" i="5"/>
  <c r="J39" i="7" s="1"/>
  <c r="B39" i="7"/>
  <c r="S11" i="6"/>
  <c r="F39" i="7" s="1"/>
  <c r="A30" i="7"/>
  <c r="A31" i="7"/>
  <c r="B31" i="7"/>
  <c r="A34" i="7"/>
  <c r="A35" i="7"/>
  <c r="A36" i="7"/>
  <c r="B36" i="7"/>
  <c r="A37" i="7"/>
  <c r="B37" i="7"/>
  <c r="A38" i="7"/>
  <c r="A39" i="7"/>
  <c r="I14" i="6"/>
  <c r="I13" i="6"/>
  <c r="I10" i="6"/>
  <c r="I2" i="6"/>
  <c r="I6" i="6"/>
  <c r="I15" i="6"/>
  <c r="I5" i="6"/>
  <c r="I7" i="6"/>
  <c r="I9" i="6"/>
  <c r="I11" i="6"/>
  <c r="I3" i="6"/>
  <c r="I4" i="6"/>
  <c r="I8" i="6"/>
  <c r="I12" i="6"/>
  <c r="A1" i="5"/>
  <c r="B1" i="5"/>
  <c r="C1" i="5"/>
  <c r="D1" i="5"/>
  <c r="E1" i="5"/>
  <c r="F1" i="5"/>
  <c r="G1" i="5"/>
  <c r="H1" i="5"/>
  <c r="I1" i="5"/>
  <c r="A2" i="5"/>
  <c r="B2" i="5"/>
  <c r="C2" i="5"/>
  <c r="E2" i="5"/>
  <c r="F2" i="5"/>
  <c r="G2" i="5"/>
  <c r="H2" i="5"/>
  <c r="A3" i="5"/>
  <c r="B3" i="5"/>
  <c r="C3" i="5"/>
  <c r="E3" i="5"/>
  <c r="F3" i="5"/>
  <c r="G3" i="5"/>
  <c r="H3" i="5"/>
  <c r="A4" i="5"/>
  <c r="B4" i="5"/>
  <c r="C4" i="5"/>
  <c r="E4" i="5"/>
  <c r="F4" i="5"/>
  <c r="G4" i="5"/>
  <c r="H4" i="5"/>
  <c r="A5" i="5"/>
  <c r="B5" i="5"/>
  <c r="C5" i="5"/>
  <c r="E5" i="5"/>
  <c r="F5" i="5"/>
  <c r="G5" i="5"/>
  <c r="H5" i="5"/>
  <c r="A1" i="4"/>
  <c r="B1" i="4"/>
  <c r="C1" i="4"/>
  <c r="D1" i="4"/>
  <c r="E1" i="4"/>
  <c r="F1" i="4"/>
  <c r="G1" i="4"/>
  <c r="H1" i="4"/>
  <c r="I1" i="4"/>
  <c r="A4" i="4"/>
  <c r="B4" i="4"/>
  <c r="C4" i="4"/>
  <c r="E4" i="4"/>
  <c r="F4" i="4"/>
  <c r="G4" i="4"/>
  <c r="H4" i="4"/>
  <c r="A6" i="4"/>
  <c r="B6" i="4"/>
  <c r="C6" i="4"/>
  <c r="E6" i="4"/>
  <c r="F6" i="4"/>
  <c r="G6" i="4"/>
  <c r="H6" i="4"/>
  <c r="A8" i="4"/>
  <c r="B8" i="4"/>
  <c r="C8" i="4"/>
  <c r="E8" i="4"/>
  <c r="F8" i="4"/>
  <c r="G8" i="4"/>
  <c r="H8" i="4"/>
  <c r="A7" i="4"/>
  <c r="B7" i="4"/>
  <c r="C7" i="4"/>
  <c r="E7" i="4"/>
  <c r="F7" i="4"/>
  <c r="G7" i="4"/>
  <c r="H7" i="4"/>
  <c r="A5" i="4"/>
  <c r="B5" i="4"/>
  <c r="C5" i="4"/>
  <c r="E5" i="4"/>
  <c r="F5" i="4"/>
  <c r="G5" i="4"/>
  <c r="H5" i="4"/>
  <c r="A9" i="4"/>
  <c r="B9" i="4"/>
  <c r="C9" i="4"/>
  <c r="E9" i="4"/>
  <c r="F9" i="4"/>
  <c r="G9" i="4"/>
  <c r="H9" i="4"/>
  <c r="A10" i="4"/>
  <c r="B10" i="4"/>
  <c r="C10" i="4"/>
  <c r="E10" i="4"/>
  <c r="F10" i="4"/>
  <c r="G10" i="4"/>
  <c r="H10" i="4"/>
  <c r="A3" i="4"/>
  <c r="B3" i="4"/>
  <c r="C3" i="4"/>
  <c r="E3" i="4"/>
  <c r="F3" i="4"/>
  <c r="G3" i="4"/>
  <c r="H3" i="4"/>
  <c r="A2" i="4"/>
  <c r="B2" i="4"/>
  <c r="C2" i="4"/>
  <c r="E2" i="4"/>
  <c r="F2" i="4"/>
  <c r="G2" i="4"/>
  <c r="H2" i="4"/>
  <c r="I22" i="1"/>
  <c r="I8" i="1"/>
  <c r="I4" i="4" s="1"/>
  <c r="I6" i="1"/>
  <c r="I26" i="1"/>
  <c r="I4" i="1"/>
  <c r="I8" i="4" s="1"/>
  <c r="I27" i="1"/>
  <c r="I5" i="1"/>
  <c r="I7" i="4" s="1"/>
  <c r="I19" i="1"/>
  <c r="I21" i="1"/>
  <c r="I7" i="1"/>
  <c r="I23" i="1"/>
  <c r="I25" i="1"/>
  <c r="I15" i="1"/>
  <c r="I14" i="1"/>
  <c r="I2" i="5" s="1"/>
  <c r="I24" i="1"/>
  <c r="I28" i="1"/>
  <c r="I3" i="1"/>
  <c r="I20" i="1"/>
  <c r="I11" i="1"/>
  <c r="I17" i="1"/>
  <c r="I13" i="1"/>
  <c r="I2" i="1"/>
  <c r="I12" i="1"/>
  <c r="I9" i="1"/>
  <c r="I10" i="1"/>
  <c r="I2" i="4" s="1"/>
  <c r="I16" i="1"/>
  <c r="I18" i="1"/>
  <c r="B34" i="7" l="1"/>
  <c r="B77" i="7" s="1"/>
  <c r="R7" i="4"/>
  <c r="I9" i="4"/>
  <c r="I6" i="4"/>
  <c r="I3" i="5"/>
  <c r="I3" i="4"/>
  <c r="I5" i="4"/>
  <c r="I4" i="5"/>
  <c r="I5" i="5"/>
  <c r="I10" i="4"/>
  <c r="Q6" i="5"/>
  <c r="Q7" i="5"/>
  <c r="S10" i="6"/>
  <c r="F38" i="7" s="1"/>
  <c r="R10" i="4"/>
  <c r="B38" i="7" s="1"/>
  <c r="B81" i="7" s="1"/>
  <c r="J34" i="7" l="1"/>
  <c r="D77" i="7" s="1"/>
  <c r="J35" i="7"/>
  <c r="D78" i="7" s="1"/>
  <c r="B35" i="7"/>
  <c r="B78" i="7" s="1"/>
  <c r="V8" i="4"/>
  <c r="V9" i="4"/>
  <c r="Q10" i="5"/>
  <c r="J38" i="7" s="1"/>
  <c r="D81" i="7" s="1"/>
  <c r="T6" i="5" l="1"/>
  <c r="T7" i="5"/>
</calcChain>
</file>

<file path=xl/sharedStrings.xml><?xml version="1.0" encoding="utf-8"?>
<sst xmlns="http://schemas.openxmlformats.org/spreadsheetml/2006/main" count="582" uniqueCount="185">
  <si>
    <t>Togo</t>
  </si>
  <si>
    <t>United Kingdom</t>
  </si>
  <si>
    <t>Compulsory education, duration (years)</t>
  </si>
  <si>
    <t>SWE</t>
  </si>
  <si>
    <t>Country Code</t>
  </si>
  <si>
    <t>India</t>
  </si>
  <si>
    <t>GBR</t>
  </si>
  <si>
    <t>Sierra Leone</t>
  </si>
  <si>
    <t>France</t>
  </si>
  <si>
    <t>Country Name</t>
  </si>
  <si>
    <t>Duration of compulsory education is the number of years that children are legally obliged to attend school.</t>
  </si>
  <si>
    <t>SLE</t>
  </si>
  <si>
    <t>PAK</t>
  </si>
  <si>
    <t>Domestic general government health expenditure per capita, PPP (current international $)</t>
  </si>
  <si>
    <t>IRL</t>
  </si>
  <si>
    <t>Life expectancy at birth, total (years)</t>
  </si>
  <si>
    <t>Senegal</t>
  </si>
  <si>
    <t>Long definition</t>
  </si>
  <si>
    <t>TGO</t>
  </si>
  <si>
    <t>SEN</t>
  </si>
  <si>
    <t>Adolescent fertility rate (births per 1,000 women ages 15-19)</t>
  </si>
  <si>
    <t>Adolescent fertility rate is the number of births per 1,000 women ages 15-19.</t>
  </si>
  <si>
    <t>Sweden</t>
  </si>
  <si>
    <t>Pakistan</t>
  </si>
  <si>
    <t>IND</t>
  </si>
  <si>
    <t>Indicator Name</t>
  </si>
  <si>
    <t>Ireland</t>
  </si>
  <si>
    <t>FRA</t>
  </si>
  <si>
    <t>Life expectancy at birth indicates the number of years a newborn infant would live if prevailing patterns of 
mortality at the time of its birth were to stay the same throughout its life.</t>
  </si>
  <si>
    <t>Public expenditure on health from domestic sources per capita expressed in international dollars at 
purchasing power parity (PPP).</t>
  </si>
  <si>
    <t xml:space="preserve">Adolescent fertility rate (births per 1,000 women ages 15-19) </t>
  </si>
  <si>
    <t xml:space="preserve"> Domestic general government health expenditure per capita, PPP (current international $)</t>
  </si>
  <si>
    <t>GNI per capita is the gross national income, converted to U.S. dollars using the World Bank Atlas method, divided by the midyear population. GNI is the sum of value added by all resident producers plus any product taxes (less subsidies) not included in the valuation of output plus net receipts of primary income (compensation of employees and property income) from abroad. GNI, calculated in national currency, is usually converted to U.S. dollars at official exchange rates for comparisons across economies, although an alternative rate is used when the official exchange rate is judged to diverge by an exceptionally large margin from the rate actually applied in international transactions. To smooth fluctuations in prices and exchange rates, a special Atlas method of conversion is used by the World Bank. This applies a conversion factor that averages the exchange rate for a given year and the two preceding years, adjusted for differences in rates of inflation between the country, and through 2000, the G-5 countries (France, Germany, Japan, the United Kingdom, and the United States). From 2001, these countries include the Euro area, Japan, the United Kingdom, and the United States.</t>
  </si>
  <si>
    <t>GNI per capita, Atlas method (current US$)</t>
  </si>
  <si>
    <t>Mali</t>
  </si>
  <si>
    <t>MLI</t>
  </si>
  <si>
    <t>Lao PDR</t>
  </si>
  <si>
    <t>LAO</t>
  </si>
  <si>
    <t>Norway</t>
  </si>
  <si>
    <t>NOR</t>
  </si>
  <si>
    <t>Nigeria</t>
  </si>
  <si>
    <t>NGA</t>
  </si>
  <si>
    <t>Estonia</t>
  </si>
  <si>
    <t>EST</t>
  </si>
  <si>
    <t>Egypt, Arab Rep.</t>
  </si>
  <si>
    <t>EGY</t>
  </si>
  <si>
    <t>United States</t>
  </si>
  <si>
    <t>USA</t>
  </si>
  <si>
    <t>Jamaica</t>
  </si>
  <si>
    <t>JAM</t>
  </si>
  <si>
    <t>Greece</t>
  </si>
  <si>
    <t>GRC</t>
  </si>
  <si>
    <t>Honduras</t>
  </si>
  <si>
    <t>HND</t>
  </si>
  <si>
    <t>Iceland</t>
  </si>
  <si>
    <t>ISL</t>
  </si>
  <si>
    <t>Indonesia</t>
  </si>
  <si>
    <t>IDN</t>
  </si>
  <si>
    <t>Lebanon</t>
  </si>
  <si>
    <t>LBN</t>
  </si>
  <si>
    <t>Uzbekistan</t>
  </si>
  <si>
    <t>UZB</t>
  </si>
  <si>
    <t>Serbia</t>
  </si>
  <si>
    <t>SRB</t>
  </si>
  <si>
    <t>Mexico</t>
  </si>
  <si>
    <t>MEX</t>
  </si>
  <si>
    <t>Ghana</t>
  </si>
  <si>
    <t>GHA</t>
  </si>
  <si>
    <t>Albania</t>
  </si>
  <si>
    <t>ALB</t>
  </si>
  <si>
    <t>Type of contry</t>
  </si>
  <si>
    <t>Mean</t>
  </si>
  <si>
    <t>Standard Error</t>
  </si>
  <si>
    <t>Median</t>
  </si>
  <si>
    <t>Mode</t>
  </si>
  <si>
    <t>Standard Deviation</t>
  </si>
  <si>
    <t>Sample Variance</t>
  </si>
  <si>
    <t>Kurtosis</t>
  </si>
  <si>
    <t>Skewness</t>
  </si>
  <si>
    <t>Range</t>
  </si>
  <si>
    <t>Minimum</t>
  </si>
  <si>
    <t>Maximum</t>
  </si>
  <si>
    <t>Sum</t>
  </si>
  <si>
    <t>Count</t>
  </si>
  <si>
    <t>High Income</t>
  </si>
  <si>
    <t>Middle Income</t>
  </si>
  <si>
    <t>Low Income</t>
  </si>
  <si>
    <t>Central Tendency</t>
  </si>
  <si>
    <t>Variation</t>
  </si>
  <si>
    <t>Quartile 1</t>
  </si>
  <si>
    <t>Quartile 3</t>
  </si>
  <si>
    <t>IQR</t>
  </si>
  <si>
    <t>CV</t>
  </si>
  <si>
    <t>HDI</t>
  </si>
  <si>
    <t>Row Labels</t>
  </si>
  <si>
    <t>Grand Total</t>
  </si>
  <si>
    <t xml:space="preserve">Sum of Adolescent fertility rate (births per 1,000 women ages 15-19) </t>
  </si>
  <si>
    <t>Frequency</t>
  </si>
  <si>
    <t>5.3-8.3</t>
  </si>
  <si>
    <t>8.3-11.3</t>
  </si>
  <si>
    <t>11.3-14.3</t>
  </si>
  <si>
    <t>14.3-17.3</t>
  </si>
  <si>
    <t>20.3-23.3</t>
  </si>
  <si>
    <t>Bin</t>
  </si>
  <si>
    <t>More</t>
  </si>
  <si>
    <t>17.3-20.3</t>
  </si>
  <si>
    <t xml:space="preserve">Count of Adolescent fertility rate (births per 1,000 women ages 15-19) </t>
  </si>
  <si>
    <t>77.05-107.05</t>
  </si>
  <si>
    <t>107.05-137.05</t>
  </si>
  <si>
    <t>167.05-197.05</t>
  </si>
  <si>
    <t>0-5.3</t>
  </si>
  <si>
    <t>0-12</t>
  </si>
  <si>
    <t>Histogram</t>
  </si>
  <si>
    <t>12.4-22.4</t>
  </si>
  <si>
    <t>22.4-32.4</t>
  </si>
  <si>
    <t>32.4-42.4</t>
  </si>
  <si>
    <t>42.4-52.4</t>
  </si>
  <si>
    <t>52.4-62.4</t>
  </si>
  <si>
    <t>62.4-72.4</t>
  </si>
  <si>
    <t>72.4-82.4</t>
  </si>
  <si>
    <t>102.4-112.4</t>
  </si>
  <si>
    <t>%</t>
  </si>
  <si>
    <t>12-24.5</t>
  </si>
  <si>
    <t>49.5-62</t>
  </si>
  <si>
    <t>62-74.5</t>
  </si>
  <si>
    <t>99.5-112</t>
  </si>
  <si>
    <t>10-20.5</t>
  </si>
  <si>
    <t>20.5-31</t>
  </si>
  <si>
    <t>31-41.5</t>
  </si>
  <si>
    <t>41.5-52</t>
  </si>
  <si>
    <t>52-62.5</t>
  </si>
  <si>
    <t>62.5-73</t>
  </si>
  <si>
    <t>73-83.5</t>
  </si>
  <si>
    <t>104.5-115</t>
  </si>
  <si>
    <t>(Bimodal Distribution)</t>
  </si>
  <si>
    <t xml:space="preserve">&gt; Two most common points are </t>
  </si>
  <si>
    <t>24.5-37.5</t>
  </si>
  <si>
    <t>37.5-49.5</t>
  </si>
  <si>
    <t>74.5-87</t>
  </si>
  <si>
    <t>87-99.5</t>
  </si>
  <si>
    <t>Bimodal distribution means that most of the data congregates around two points. For example, suppose you looked at a distribution of everyone's height. Men and women might be normally distributed around different values, so you'd have one peak representing average height of a man and another representing average height of a woman.</t>
  </si>
  <si>
    <t>Outliers</t>
  </si>
  <si>
    <t>Upbound</t>
  </si>
  <si>
    <t>Low Bound</t>
  </si>
  <si>
    <t>Lowbound</t>
  </si>
  <si>
    <t>*No outliers in this assignment</t>
  </si>
  <si>
    <t>Fertility rate</t>
  </si>
  <si>
    <t>GNI</t>
  </si>
  <si>
    <t>PPP</t>
  </si>
  <si>
    <t>Dummy</t>
  </si>
  <si>
    <t>t-Test: Two-Sample Assuming Unequal Variances</t>
  </si>
  <si>
    <t>Variance</t>
  </si>
  <si>
    <t>Observations</t>
  </si>
  <si>
    <t>Hypothesized Mean Difference</t>
  </si>
  <si>
    <t>df</t>
  </si>
  <si>
    <t>t Stat</t>
  </si>
  <si>
    <t>P(T&lt;=t) one-tail</t>
  </si>
  <si>
    <t>t Critical one-tail</t>
  </si>
  <si>
    <t>P(T&lt;=t) two-tail</t>
  </si>
  <si>
    <t>t Critical two-tail</t>
  </si>
  <si>
    <t>SUMMARY OUTPUT</t>
  </si>
  <si>
    <t>Regression Statistics</t>
  </si>
  <si>
    <t>Multiple R</t>
  </si>
  <si>
    <t>R Square</t>
  </si>
  <si>
    <t>Adjusted R Square</t>
  </si>
  <si>
    <t>ANOVA</t>
  </si>
  <si>
    <t>Regression</t>
  </si>
  <si>
    <t>Residual</t>
  </si>
  <si>
    <t>Total</t>
  </si>
  <si>
    <t>Intercept</t>
  </si>
  <si>
    <t>SS</t>
  </si>
  <si>
    <t>MS</t>
  </si>
  <si>
    <t>F</t>
  </si>
  <si>
    <t>Significance F</t>
  </si>
  <si>
    <t>Coefficients</t>
  </si>
  <si>
    <t>P-value</t>
  </si>
  <si>
    <t>Lower 95%</t>
  </si>
  <si>
    <t>Upper 95%</t>
  </si>
  <si>
    <t>Lower 95.0%</t>
  </si>
  <si>
    <t>Upper 95.0%</t>
  </si>
  <si>
    <t xml:space="preserve">Dummy </t>
  </si>
  <si>
    <t>Confidence Level(95.0%)</t>
  </si>
  <si>
    <t>upper</t>
  </si>
  <si>
    <t>lower</t>
  </si>
  <si>
    <t>X Variable 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</si>
</sst>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00000"/>
    <numFmt numFmtId="165" formatCode="0.00000"/>
    <numFmt numFmtId="166" formatCode="0.0000"/>
    <numFmt numFmtId="167" formatCode="0.000"/>
  </numFmts>
  <fonts count="8">
    <font>
      <sz val="11"/>
      <color theme="1"/>
      <name val="Calibri"/>
      <family val="2"/>
      <scheme val="minor"/>
    </font>
    <font>
      <b/>
      <sz val="11"/>
      <color theme="1"/>
      <name val="Calibri"/>
      <family val="2"/>
      <scheme val="minor"/>
    </font>
    <font>
      <sz val="11"/>
      <color theme="1"/>
      <name val="Calibri"/>
      <family val="2"/>
      <scheme val="minor"/>
    </font>
    <font>
      <i/>
      <sz val="11"/>
      <color theme="1"/>
      <name val="Calibri"/>
      <family val="2"/>
      <scheme val="minor"/>
    </font>
    <font>
      <b/>
      <sz val="14"/>
      <color theme="1"/>
      <name val="Calibri"/>
      <family val="2"/>
      <scheme val="minor"/>
    </font>
    <font>
      <sz val="11"/>
      <color rgb="FF000000"/>
      <name val="Calibri"/>
      <family val="2"/>
      <scheme val="minor"/>
    </font>
    <font>
      <b/>
      <sz val="16"/>
      <color theme="1"/>
      <name val="Calibri"/>
      <family val="2"/>
      <scheme val="minor"/>
    </font>
    <font>
      <sz val="14"/>
      <color rgb="FF1A1A1B"/>
      <name val="Arial"/>
      <family val="2"/>
    </font>
  </fonts>
  <fills count="2">
    <fill>
      <patternFill patternType="none"/>
    </fill>
    <fill>
      <patternFill patternType="gray125"/>
    </fill>
  </fills>
  <borders count="7">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top/>
      <bottom style="medium">
        <color auto="1"/>
      </bottom>
      <diagonal/>
    </border>
    <border>
      <left/>
      <right/>
      <top style="medium">
        <color auto="1"/>
      </top>
      <bottom style="thin">
        <color auto="1"/>
      </bottom>
      <diagonal/>
    </border>
  </borders>
  <cellStyleXfs count="2">
    <xf numFmtId="0" fontId="0" fillId="0" borderId="0"/>
    <xf numFmtId="9" fontId="2" fillId="0" borderId="0" applyFont="0" applyFill="0" applyBorder="0" applyAlignment="0" applyProtection="0"/>
  </cellStyleXfs>
  <cellXfs count="54">
    <xf numFmtId="0" fontId="0" fillId="0" borderId="0" xfId="0"/>
    <xf numFmtId="0" fontId="1" fillId="0" borderId="1" xfId="0" applyFont="1" applyBorder="1"/>
    <xf numFmtId="0" fontId="0" fillId="0" borderId="1" xfId="0" applyBorder="1"/>
    <xf numFmtId="0" fontId="0" fillId="0" borderId="1" xfId="0" applyBorder="1" applyAlignment="1">
      <alignment horizontal="left"/>
    </xf>
    <xf numFmtId="0" fontId="1" fillId="0" borderId="0" xfId="0" applyFont="1"/>
    <xf numFmtId="0" fontId="0" fillId="0" borderId="0" xfId="0" applyFill="1" applyBorder="1" applyAlignment="1"/>
    <xf numFmtId="0" fontId="0" fillId="0" borderId="5" xfId="0" applyFill="1" applyBorder="1" applyAlignment="1"/>
    <xf numFmtId="0" fontId="3" fillId="0" borderId="6" xfId="0" applyFont="1" applyFill="1" applyBorder="1" applyAlignment="1">
      <alignment horizontal="centerContinuous"/>
    </xf>
    <xf numFmtId="0" fontId="0" fillId="0" borderId="1" xfId="0" applyFill="1" applyBorder="1" applyAlignment="1"/>
    <xf numFmtId="10" fontId="0" fillId="0" borderId="0" xfId="1" applyNumberFormat="1" applyFont="1"/>
    <xf numFmtId="0" fontId="0" fillId="0" borderId="0" xfId="0" applyFont="1"/>
    <xf numFmtId="0" fontId="0" fillId="0" borderId="0" xfId="0" applyFont="1" applyFill="1" applyBorder="1" applyAlignment="1"/>
    <xf numFmtId="0" fontId="0" fillId="0" borderId="5" xfId="0" applyFont="1" applyFill="1" applyBorder="1" applyAlignment="1"/>
    <xf numFmtId="10" fontId="0" fillId="0" borderId="1" xfId="1" applyNumberFormat="1" applyFont="1" applyBorder="1"/>
    <xf numFmtId="0" fontId="4" fillId="0" borderId="0" xfId="0" applyFont="1"/>
    <xf numFmtId="164" fontId="0" fillId="0" borderId="0" xfId="0" applyNumberFormat="1" applyFont="1"/>
    <xf numFmtId="0" fontId="1" fillId="0" borderId="0" xfId="0" applyFont="1" applyBorder="1" applyAlignment="1"/>
    <xf numFmtId="0" fontId="1" fillId="0" borderId="0" xfId="0" applyFont="1" applyBorder="1"/>
    <xf numFmtId="0" fontId="0" fillId="0" borderId="1" xfId="0" applyFont="1" applyFill="1" applyBorder="1" applyAlignment="1"/>
    <xf numFmtId="0" fontId="0" fillId="0" borderId="0" xfId="0" pivotButton="1"/>
    <xf numFmtId="0" fontId="0" fillId="0" borderId="0" xfId="0" applyAlignment="1">
      <alignment horizontal="left"/>
    </xf>
    <xf numFmtId="0" fontId="0" fillId="0" borderId="0" xfId="0" applyNumberFormat="1"/>
    <xf numFmtId="0" fontId="5" fillId="0" borderId="0" xfId="0" applyFont="1" applyAlignment="1">
      <alignment horizontal="left"/>
    </xf>
    <xf numFmtId="0" fontId="0" fillId="0" borderId="0" xfId="0" applyNumberFormat="1" applyFill="1" applyBorder="1" applyAlignment="1"/>
    <xf numFmtId="0" fontId="3" fillId="0" borderId="6" xfId="0" applyFont="1" applyFill="1" applyBorder="1" applyAlignment="1">
      <alignment horizontal="center"/>
    </xf>
    <xf numFmtId="0" fontId="0" fillId="0" borderId="0" xfId="0" applyBorder="1"/>
    <xf numFmtId="0" fontId="5" fillId="0" borderId="0" xfId="0" applyFont="1" applyBorder="1" applyAlignment="1">
      <alignment horizontal="left"/>
    </xf>
    <xf numFmtId="0" fontId="5" fillId="0" borderId="0" xfId="0" applyFont="1" applyFill="1" applyBorder="1" applyAlignment="1">
      <alignment horizontal="left"/>
    </xf>
    <xf numFmtId="0" fontId="0" fillId="0" borderId="0" xfId="0" applyNumberFormat="1" applyFill="1" applyBorder="1" applyAlignment="1">
      <alignment horizontal="right"/>
    </xf>
    <xf numFmtId="0" fontId="0" fillId="0" borderId="0" xfId="0" quotePrefix="1" applyNumberFormat="1" applyFill="1" applyBorder="1" applyAlignment="1">
      <alignment horizontal="right"/>
    </xf>
    <xf numFmtId="0" fontId="0" fillId="0" borderId="5" xfId="0" applyFill="1" applyBorder="1" applyAlignment="1">
      <alignment horizontal="right"/>
    </xf>
    <xf numFmtId="0" fontId="3" fillId="0" borderId="0" xfId="0" applyFont="1" applyFill="1" applyBorder="1" applyAlignment="1">
      <alignment horizontal="centerContinuous"/>
    </xf>
    <xf numFmtId="0" fontId="6" fillId="0" borderId="0" xfId="0" applyFont="1"/>
    <xf numFmtId="10" fontId="0" fillId="0" borderId="0" xfId="0" applyNumberFormat="1"/>
    <xf numFmtId="0" fontId="7" fillId="0" borderId="0" xfId="0" applyFont="1"/>
    <xf numFmtId="0" fontId="3" fillId="0" borderId="0" xfId="0" applyFont="1" applyFill="1" applyBorder="1" applyAlignment="1">
      <alignment horizontal="center"/>
    </xf>
    <xf numFmtId="165" fontId="0" fillId="0" borderId="0" xfId="0" applyNumberFormat="1" applyFill="1" applyBorder="1" applyAlignment="1"/>
    <xf numFmtId="166" fontId="0" fillId="0" borderId="0" xfId="0" applyNumberFormat="1" applyFill="1" applyBorder="1" applyAlignment="1"/>
    <xf numFmtId="166" fontId="0" fillId="0" borderId="5" xfId="0" applyNumberFormat="1" applyFill="1" applyBorder="1" applyAlignment="1"/>
    <xf numFmtId="167" fontId="0" fillId="0" borderId="0" xfId="0" applyNumberFormat="1" applyFill="1" applyBorder="1" applyAlignment="1"/>
    <xf numFmtId="167" fontId="0" fillId="0" borderId="5" xfId="0" applyNumberFormat="1" applyFill="1" applyBorder="1" applyAlignment="1"/>
    <xf numFmtId="0" fontId="0" fillId="0" borderId="5" xfId="0" applyNumberFormat="1" applyFill="1" applyBorder="1" applyAlignment="1"/>
    <xf numFmtId="0" fontId="0" fillId="0" borderId="0" xfId="0" applyAlignment="1">
      <alignment horizontal="center"/>
    </xf>
    <xf numFmtId="0" fontId="0" fillId="0" borderId="0" xfId="0" applyFont="1" applyAlignment="1">
      <alignment horizontal="center"/>
    </xf>
    <xf numFmtId="0" fontId="1" fillId="0" borderId="0" xfId="0" applyFont="1" applyBorder="1" applyAlignment="1">
      <alignment horizontal="center"/>
    </xf>
    <xf numFmtId="0" fontId="1" fillId="0" borderId="1" xfId="0" applyFont="1" applyBorder="1" applyAlignment="1">
      <alignment horizontal="center"/>
    </xf>
    <xf numFmtId="0" fontId="0" fillId="0" borderId="2" xfId="0" applyBorder="1"/>
    <xf numFmtId="0" fontId="0" fillId="0" borderId="3" xfId="0" applyBorder="1"/>
    <xf numFmtId="0" fontId="0" fillId="0" borderId="4" xfId="0" applyBorder="1"/>
    <xf numFmtId="0" fontId="0" fillId="0" borderId="2" xfId="0" applyBorder="1" applyAlignment="1">
      <alignment wrapText="1"/>
    </xf>
    <xf numFmtId="0" fontId="0" fillId="0" borderId="3" xfId="0" applyBorder="1" applyAlignment="1">
      <alignment wrapText="1"/>
    </xf>
    <xf numFmtId="0" fontId="0" fillId="0" borderId="4" xfId="0" applyBorder="1" applyAlignment="1">
      <alignment wrapText="1"/>
    </xf>
    <xf numFmtId="0" fontId="0" fillId="0" borderId="1" xfId="0" applyBorder="1" applyAlignment="1">
      <alignment horizontal="left" wrapText="1"/>
    </xf>
    <xf numFmtId="0" fontId="0" fillId="0" borderId="1" xfId="0" applyBorder="1" applyAlignment="1">
      <alignment horizontal="left"/>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4.xml"/><Relationship Id="rId2" Type="http://schemas.openxmlformats.org/officeDocument/2006/relationships/worksheet" Target="worksheets/sheet2.xml"/><Relationship Id="rId16" Type="http://schemas.openxmlformats.org/officeDocument/2006/relationships/pivotCacheDefinition" Target="pivotCache/pivotCacheDefinition3.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2.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en-US" sz="1600"/>
              <a:t>Scatterplots with correlations of Adolescent Fertiloty Rate and Gross Domestic Income</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19050">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38100" cap="rnd" cmpd="sng">
                <a:solidFill>
                  <a:schemeClr val="accent6">
                    <a:lumMod val="75000"/>
                  </a:schemeClr>
                </a:solidFill>
                <a:prstDash val="solid"/>
              </a:ln>
              <a:effectLst/>
            </c:spPr>
            <c:trendlineType val="linear"/>
            <c:dispRSqr val="1"/>
            <c:dispEq val="1"/>
            <c:trendlineLbl>
              <c:layout>
                <c:manualLayout>
                  <c:x val="-5.8076773360832064E-2"/>
                  <c:y val="-0.61311280383430333"/>
                </c:manualLayout>
              </c:layout>
              <c:numFmt formatCode="General" sourceLinked="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rendlineLbl>
          </c:trendline>
          <c:xVal>
            <c:numRef>
              <c:f>'Regression AFR v GNI'!$A$7:$A$33</c:f>
              <c:numCache>
                <c:formatCode>General</c:formatCode>
                <c:ptCount val="27"/>
                <c:pt idx="0">
                  <c:v>57880</c:v>
                </c:pt>
                <c:pt idx="1">
                  <c:v>93050</c:v>
                </c:pt>
                <c:pt idx="2">
                  <c:v>20360</c:v>
                </c:pt>
                <c:pt idx="3">
                  <c:v>49960</c:v>
                </c:pt>
                <c:pt idx="4">
                  <c:v>40730</c:v>
                </c:pt>
                <c:pt idx="5">
                  <c:v>51850</c:v>
                </c:pt>
                <c:pt idx="6">
                  <c:v>18380</c:v>
                </c:pt>
                <c:pt idx="7">
                  <c:v>43720</c:v>
                </c:pt>
                <c:pt idx="8">
                  <c:v>56300</c:v>
                </c:pt>
                <c:pt idx="9">
                  <c:v>980</c:v>
                </c:pt>
                <c:pt idx="10">
                  <c:v>610</c:v>
                </c:pt>
                <c:pt idx="11">
                  <c:v>550</c:v>
                </c:pt>
                <c:pt idx="12">
                  <c:v>790</c:v>
                </c:pt>
                <c:pt idx="13">
                  <c:v>8040</c:v>
                </c:pt>
                <c:pt idx="14">
                  <c:v>2170</c:v>
                </c:pt>
                <c:pt idx="15">
                  <c:v>5540</c:v>
                </c:pt>
                <c:pt idx="16">
                  <c:v>4390</c:v>
                </c:pt>
                <c:pt idx="17">
                  <c:v>1600</c:v>
                </c:pt>
                <c:pt idx="18">
                  <c:v>1430</c:v>
                </c:pt>
                <c:pt idx="19">
                  <c:v>3430</c:v>
                </c:pt>
                <c:pt idx="20">
                  <c:v>3310</c:v>
                </c:pt>
                <c:pt idx="21">
                  <c:v>4730</c:v>
                </c:pt>
                <c:pt idx="22">
                  <c:v>9860</c:v>
                </c:pt>
                <c:pt idx="23">
                  <c:v>2000</c:v>
                </c:pt>
                <c:pt idx="24">
                  <c:v>1490</c:v>
                </c:pt>
                <c:pt idx="25">
                  <c:v>2090</c:v>
                </c:pt>
                <c:pt idx="26">
                  <c:v>2850</c:v>
                </c:pt>
              </c:numCache>
            </c:numRef>
          </c:xVal>
          <c:yVal>
            <c:numRef>
              <c:f>'Regression AFR v GNI'!$B$7:$B$33</c:f>
              <c:numCache>
                <c:formatCode>General</c:formatCode>
                <c:ptCount val="27"/>
                <c:pt idx="0">
                  <c:v>5.3086000000000002</c:v>
                </c:pt>
                <c:pt idx="1">
                  <c:v>5.7708000000000004</c:v>
                </c:pt>
                <c:pt idx="2">
                  <c:v>7.7493999999999996</c:v>
                </c:pt>
                <c:pt idx="3">
                  <c:v>7.827</c:v>
                </c:pt>
                <c:pt idx="4">
                  <c:v>8.9613999999999994</c:v>
                </c:pt>
                <c:pt idx="5">
                  <c:v>10.6084</c:v>
                </c:pt>
                <c:pt idx="6">
                  <c:v>14.0274</c:v>
                </c:pt>
                <c:pt idx="7">
                  <c:v>14.596399999999999</c:v>
                </c:pt>
                <c:pt idx="8">
                  <c:v>22.440999999999999</c:v>
                </c:pt>
                <c:pt idx="9">
                  <c:v>77.050799999999995</c:v>
                </c:pt>
                <c:pt idx="10">
                  <c:v>90.1494</c:v>
                </c:pt>
                <c:pt idx="11">
                  <c:v>118.3336</c:v>
                </c:pt>
                <c:pt idx="12">
                  <c:v>173.03819999999999</c:v>
                </c:pt>
                <c:pt idx="13">
                  <c:v>12.5314</c:v>
                </c:pt>
                <c:pt idx="14">
                  <c:v>16.921199999999999</c:v>
                </c:pt>
                <c:pt idx="15">
                  <c:v>19.7254</c:v>
                </c:pt>
                <c:pt idx="16">
                  <c:v>20.6922</c:v>
                </c:pt>
                <c:pt idx="17">
                  <c:v>25.9968</c:v>
                </c:pt>
                <c:pt idx="18">
                  <c:v>38.474400000000003</c:v>
                </c:pt>
                <c:pt idx="19">
                  <c:v>48.614400000000003</c:v>
                </c:pt>
                <c:pt idx="20">
                  <c:v>51.882800000000003</c:v>
                </c:pt>
                <c:pt idx="21">
                  <c:v>55.955800000000004</c:v>
                </c:pt>
                <c:pt idx="22">
                  <c:v>62.546399999999998</c:v>
                </c:pt>
                <c:pt idx="23">
                  <c:v>63.956600000000002</c:v>
                </c:pt>
                <c:pt idx="24">
                  <c:v>68.677000000000007</c:v>
                </c:pt>
                <c:pt idx="25">
                  <c:v>73.577799999999996</c:v>
                </c:pt>
                <c:pt idx="26">
                  <c:v>111.218</c:v>
                </c:pt>
              </c:numCache>
            </c:numRef>
          </c:yVal>
          <c:smooth val="0"/>
          <c:extLst>
            <c:ext xmlns:c16="http://schemas.microsoft.com/office/drawing/2014/chart" uri="{C3380CC4-5D6E-409C-BE32-E72D297353CC}">
              <c16:uniqueId val="{00000000-A558-734B-9E8D-439A69E74390}"/>
            </c:ext>
          </c:extLst>
        </c:ser>
        <c:dLbls>
          <c:showLegendKey val="0"/>
          <c:showVal val="0"/>
          <c:showCatName val="0"/>
          <c:showSerName val="0"/>
          <c:showPercent val="0"/>
          <c:showBubbleSize val="0"/>
        </c:dLbls>
        <c:axId val="7648079"/>
        <c:axId val="7492767"/>
      </c:scatterChart>
      <c:valAx>
        <c:axId val="7648079"/>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US" sz="1400" b="0" i="0" u="none" strike="noStrike" baseline="0">
                    <a:effectLst/>
                  </a:rPr>
                  <a:t>GNI per capita, Atlas method (current US$)</a:t>
                </a:r>
                <a:r>
                  <a:rPr lang="en-US" sz="1400" b="0" i="0" u="none" strike="noStrike" baseline="0"/>
                  <a:t> </a:t>
                </a:r>
                <a:endParaRPr lang="en-US" sz="1400"/>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7492767"/>
        <c:crosses val="autoZero"/>
        <c:crossBetween val="midCat"/>
      </c:valAx>
      <c:valAx>
        <c:axId val="7492767"/>
        <c:scaling>
          <c:orientation val="minMax"/>
        </c:scaling>
        <c:delete val="0"/>
        <c:axPos val="l"/>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US" sz="1400" b="0" i="0" u="none" strike="noStrike" baseline="0">
                    <a:effectLst/>
                  </a:rPr>
                  <a:t>Adolescent fertility rate (births per 1,000 women ages 15-19) </a:t>
                </a:r>
                <a:r>
                  <a:rPr lang="en-US" sz="1400" b="0" i="0" u="none" strike="noStrike" baseline="0"/>
                  <a:t> </a:t>
                </a:r>
                <a:endParaRPr lang="en-US" sz="1400"/>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764807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prstDash val="sysDot"/>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Low Income</a:t>
            </a:r>
          </a:p>
        </c:rich>
      </c:tx>
      <c:overlay val="0"/>
    </c:title>
    <c:autoTitleDeleted val="0"/>
    <c:plotArea>
      <c:layout/>
      <c:barChart>
        <c:barDir val="col"/>
        <c:grouping val="clustered"/>
        <c:varyColors val="0"/>
        <c:ser>
          <c:idx val="0"/>
          <c:order val="0"/>
          <c:tx>
            <c:v>Frequency</c:v>
          </c:tx>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'Low Income'!$F$25:$F$30</c:f>
              <c:strCache>
                <c:ptCount val="6"/>
                <c:pt idx="0">
                  <c:v>77.05</c:v>
                </c:pt>
                <c:pt idx="1">
                  <c:v>107.05</c:v>
                </c:pt>
                <c:pt idx="2">
                  <c:v>137.05</c:v>
                </c:pt>
                <c:pt idx="3">
                  <c:v>167.05</c:v>
                </c:pt>
                <c:pt idx="4">
                  <c:v>197.05</c:v>
                </c:pt>
                <c:pt idx="5">
                  <c:v>More</c:v>
                </c:pt>
              </c:strCache>
            </c:strRef>
          </c:cat>
          <c:val>
            <c:numRef>
              <c:f>'Low Income'!$G$25:$G$30</c:f>
              <c:numCache>
                <c:formatCode>General</c:formatCode>
                <c:ptCount val="6"/>
                <c:pt idx="0">
                  <c:v>0</c:v>
                </c:pt>
                <c:pt idx="1">
                  <c:v>2</c:v>
                </c:pt>
                <c:pt idx="2">
                  <c:v>1</c:v>
                </c:pt>
                <c:pt idx="3">
                  <c:v>0</c:v>
                </c:pt>
                <c:pt idx="4">
                  <c:v>1</c:v>
                </c:pt>
                <c:pt idx="5">
                  <c:v>0</c:v>
                </c:pt>
              </c:numCache>
            </c:numRef>
          </c:val>
          <c:extLst>
            <c:ext xmlns:c16="http://schemas.microsoft.com/office/drawing/2014/chart" uri="{C3380CC4-5D6E-409C-BE32-E72D297353CC}">
              <c16:uniqueId val="{00000000-F25E-784B-A4E7-336E75CBC545}"/>
            </c:ext>
          </c:extLst>
        </c:ser>
        <c:dLbls>
          <c:showLegendKey val="0"/>
          <c:showVal val="0"/>
          <c:showCatName val="0"/>
          <c:showSerName val="0"/>
          <c:showPercent val="0"/>
          <c:showBubbleSize val="0"/>
        </c:dLbls>
        <c:gapWidth val="0"/>
        <c:axId val="33924847"/>
        <c:axId val="34004639"/>
      </c:barChart>
      <c:catAx>
        <c:axId val="33924847"/>
        <c:scaling>
          <c:orientation val="minMax"/>
        </c:scaling>
        <c:delete val="0"/>
        <c:axPos val="b"/>
        <c:title>
          <c:tx>
            <c:rich>
              <a:bodyPr/>
              <a:lstStyle/>
              <a:p>
                <a:pPr>
                  <a:defRPr/>
                </a:pPr>
                <a:r>
                  <a:rPr lang="en-US"/>
                  <a:t>Bin</a:t>
                </a:r>
              </a:p>
            </c:rich>
          </c:tx>
          <c:overlay val="0"/>
        </c:title>
        <c:numFmt formatCode="General" sourceLinked="1"/>
        <c:majorTickMark val="out"/>
        <c:minorTickMark val="none"/>
        <c:tickLblPos val="nextTo"/>
        <c:crossAx val="34004639"/>
        <c:crosses val="autoZero"/>
        <c:auto val="1"/>
        <c:lblAlgn val="ctr"/>
        <c:lblOffset val="100"/>
        <c:noMultiLvlLbl val="0"/>
      </c:catAx>
      <c:valAx>
        <c:axId val="34004639"/>
        <c:scaling>
          <c:orientation val="minMax"/>
        </c:scaling>
        <c:delete val="0"/>
        <c:axPos val="l"/>
        <c:title>
          <c:tx>
            <c:rich>
              <a:bodyPr/>
              <a:lstStyle/>
              <a:p>
                <a:pPr>
                  <a:defRPr/>
                </a:pPr>
                <a:r>
                  <a:rPr lang="en-US"/>
                  <a:t>Frequency</a:t>
                </a:r>
              </a:p>
            </c:rich>
          </c:tx>
          <c:overlay val="0"/>
        </c:title>
        <c:numFmt formatCode="General" sourceLinked="1"/>
        <c:majorTickMark val="out"/>
        <c:minorTickMark val="none"/>
        <c:tickLblPos val="nextTo"/>
        <c:crossAx val="33924847"/>
        <c:crosses val="autoZero"/>
        <c:crossBetween val="between"/>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en-US" sz="1600" b="0" i="0" baseline="0">
                <a:effectLst/>
              </a:rPr>
              <a:t>Scatterplots with correlations of Adolescent Fertiloty Rate and Compulsory Education, Duration</a:t>
            </a:r>
            <a:endParaRPr lang="en-US" sz="1600">
              <a:effectLst/>
            </a:endParaRPr>
          </a:p>
        </c:rich>
      </c:tx>
      <c:layout>
        <c:manualLayout>
          <c:xMode val="edge"/>
          <c:yMode val="edge"/>
          <c:x val="0.11199550813426837"/>
          <c:y val="3.0640668523676879E-2"/>
        </c:manualLayout>
      </c:layout>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8575" cap="rnd">
              <a:noFill/>
              <a:round/>
            </a:ln>
            <a:effectLst/>
          </c:spPr>
          <c:marker>
            <c:symbol val="circle"/>
            <c:size val="5"/>
            <c:spPr>
              <a:solidFill>
                <a:schemeClr val="accent1"/>
              </a:solidFill>
              <a:ln w="19050">
                <a:solidFill>
                  <a:schemeClr val="accent1"/>
                </a:solidFill>
              </a:ln>
              <a:effectLst/>
            </c:spPr>
          </c:marker>
          <c:trendline>
            <c:spPr>
              <a:ln w="34925" cap="rnd">
                <a:solidFill>
                  <a:schemeClr val="accent6"/>
                </a:solidFill>
                <a:prstDash val="solid"/>
              </a:ln>
              <a:effectLst/>
            </c:spPr>
            <c:trendlineType val="linear"/>
            <c:dispRSqr val="0"/>
            <c:dispEq val="0"/>
          </c:trendline>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1"/>
            <c:dispEq val="1"/>
            <c:trendlineLbl>
              <c:layout>
                <c:manualLayout>
                  <c:x val="2.6985564304461942E-2"/>
                  <c:y val="-0.50295393593511983"/>
                </c:manualLayout>
              </c:layout>
              <c:numFmt formatCode="General" sourceLinked="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rendlineLbl>
          </c:trendline>
          <c:xVal>
            <c:numRef>
              <c:f>'Regression AFR v Com'!$A$2:$A$28</c:f>
              <c:numCache>
                <c:formatCode>General</c:formatCode>
                <c:ptCount val="27"/>
                <c:pt idx="0">
                  <c:v>9</c:v>
                </c:pt>
                <c:pt idx="1">
                  <c:v>10</c:v>
                </c:pt>
                <c:pt idx="2">
                  <c:v>9</c:v>
                </c:pt>
                <c:pt idx="3">
                  <c:v>10</c:v>
                </c:pt>
                <c:pt idx="4">
                  <c:v>10</c:v>
                </c:pt>
                <c:pt idx="5">
                  <c:v>10</c:v>
                </c:pt>
                <c:pt idx="6">
                  <c:v>9</c:v>
                </c:pt>
                <c:pt idx="7">
                  <c:v>11</c:v>
                </c:pt>
                <c:pt idx="8">
                  <c:v>13</c:v>
                </c:pt>
                <c:pt idx="9">
                  <c:v>11</c:v>
                </c:pt>
                <c:pt idx="10">
                  <c:v>10</c:v>
                </c:pt>
                <c:pt idx="11">
                  <c:v>9</c:v>
                </c:pt>
                <c:pt idx="12">
                  <c:v>9</c:v>
                </c:pt>
                <c:pt idx="13">
                  <c:v>10</c:v>
                </c:pt>
                <c:pt idx="14">
                  <c:v>12</c:v>
                </c:pt>
                <c:pt idx="15">
                  <c:v>8</c:v>
                </c:pt>
                <c:pt idx="16">
                  <c:v>9</c:v>
                </c:pt>
                <c:pt idx="17">
                  <c:v>8</c:v>
                </c:pt>
                <c:pt idx="18">
                  <c:v>12</c:v>
                </c:pt>
                <c:pt idx="19">
                  <c:v>9</c:v>
                </c:pt>
                <c:pt idx="20">
                  <c:v>12</c:v>
                </c:pt>
                <c:pt idx="21">
                  <c:v>6</c:v>
                </c:pt>
                <c:pt idx="22">
                  <c:v>14</c:v>
                </c:pt>
                <c:pt idx="23">
                  <c:v>5</c:v>
                </c:pt>
                <c:pt idx="24">
                  <c:v>11</c:v>
                </c:pt>
                <c:pt idx="25">
                  <c:v>12</c:v>
                </c:pt>
                <c:pt idx="26">
                  <c:v>9</c:v>
                </c:pt>
              </c:numCache>
            </c:numRef>
          </c:xVal>
          <c:yVal>
            <c:numRef>
              <c:f>'Regression AFR v Com'!$B$2:$B$28</c:f>
              <c:numCache>
                <c:formatCode>General</c:formatCode>
                <c:ptCount val="27"/>
                <c:pt idx="0">
                  <c:v>5.3086000000000002</c:v>
                </c:pt>
                <c:pt idx="1">
                  <c:v>5.7708000000000004</c:v>
                </c:pt>
                <c:pt idx="2">
                  <c:v>7.7493999999999996</c:v>
                </c:pt>
                <c:pt idx="3">
                  <c:v>7.827</c:v>
                </c:pt>
                <c:pt idx="4">
                  <c:v>8.9613999999999994</c:v>
                </c:pt>
                <c:pt idx="5">
                  <c:v>10.6084</c:v>
                </c:pt>
                <c:pt idx="6">
                  <c:v>14.0274</c:v>
                </c:pt>
                <c:pt idx="7">
                  <c:v>14.596399999999999</c:v>
                </c:pt>
                <c:pt idx="8">
                  <c:v>22.440999999999999</c:v>
                </c:pt>
                <c:pt idx="9">
                  <c:v>77.050799999999995</c:v>
                </c:pt>
                <c:pt idx="10">
                  <c:v>90.1494</c:v>
                </c:pt>
                <c:pt idx="11">
                  <c:v>118.3336</c:v>
                </c:pt>
                <c:pt idx="12">
                  <c:v>173.03819999999999</c:v>
                </c:pt>
                <c:pt idx="13">
                  <c:v>12.5314</c:v>
                </c:pt>
                <c:pt idx="14">
                  <c:v>16.921199999999999</c:v>
                </c:pt>
                <c:pt idx="15">
                  <c:v>19.7254</c:v>
                </c:pt>
                <c:pt idx="16">
                  <c:v>20.6922</c:v>
                </c:pt>
                <c:pt idx="17">
                  <c:v>25.9968</c:v>
                </c:pt>
                <c:pt idx="18">
                  <c:v>38.474400000000003</c:v>
                </c:pt>
                <c:pt idx="19">
                  <c:v>48.614400000000003</c:v>
                </c:pt>
                <c:pt idx="20">
                  <c:v>51.882800000000003</c:v>
                </c:pt>
                <c:pt idx="21">
                  <c:v>55.955800000000004</c:v>
                </c:pt>
                <c:pt idx="22">
                  <c:v>62.546399999999998</c:v>
                </c:pt>
                <c:pt idx="23">
                  <c:v>63.956600000000002</c:v>
                </c:pt>
                <c:pt idx="24">
                  <c:v>68.677000000000007</c:v>
                </c:pt>
                <c:pt idx="25">
                  <c:v>73.577799999999996</c:v>
                </c:pt>
                <c:pt idx="26">
                  <c:v>111.218</c:v>
                </c:pt>
              </c:numCache>
            </c:numRef>
          </c:yVal>
          <c:smooth val="0"/>
          <c:extLst>
            <c:ext xmlns:c16="http://schemas.microsoft.com/office/drawing/2014/chart" uri="{C3380CC4-5D6E-409C-BE32-E72D297353CC}">
              <c16:uniqueId val="{00000000-3983-6B45-84D3-A645B1DF0141}"/>
            </c:ext>
          </c:extLst>
        </c:ser>
        <c:dLbls>
          <c:showLegendKey val="0"/>
          <c:showVal val="0"/>
          <c:showCatName val="0"/>
          <c:showSerName val="0"/>
          <c:showPercent val="0"/>
          <c:showBubbleSize val="0"/>
        </c:dLbls>
        <c:axId val="1243666191"/>
        <c:axId val="1243667871"/>
      </c:scatterChart>
      <c:valAx>
        <c:axId val="1243666191"/>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US" sz="1400" b="0" i="0" u="none" strike="noStrike" baseline="0">
                    <a:effectLst/>
                  </a:rPr>
                  <a:t>Compulsory education, duration (years)</a:t>
                </a:r>
                <a:r>
                  <a:rPr lang="en-US" sz="1400" b="0" i="0" u="none" strike="noStrike" baseline="0"/>
                  <a:t> </a:t>
                </a:r>
                <a:endParaRPr lang="en-US" sz="1400"/>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243667871"/>
        <c:crosses val="autoZero"/>
        <c:crossBetween val="midCat"/>
      </c:valAx>
      <c:valAx>
        <c:axId val="1243667871"/>
        <c:scaling>
          <c:orientation val="minMax"/>
        </c:scaling>
        <c:delete val="0"/>
        <c:axPos val="l"/>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US" sz="1400" b="0" i="0" u="none" strike="noStrike" baseline="0">
                    <a:effectLst/>
                  </a:rPr>
                  <a:t>Adolescent fertility rate (births per 1,000 women ages 15-19) </a:t>
                </a:r>
                <a:r>
                  <a:rPr lang="en-US" sz="1400" b="0" i="0" u="none" strike="noStrike" baseline="0"/>
                  <a:t> </a:t>
                </a:r>
                <a:endParaRPr lang="en-US" sz="1400"/>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24366619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0" i="0" baseline="0">
                <a:effectLst/>
              </a:rPr>
              <a:t>Scatterplots with correlations of Adolescent Fertiloty Rate and Domestic General Gov Expanditure per capita</a:t>
            </a:r>
            <a:endParaRPr lang="en-US">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8575" cap="rnd">
              <a:noFill/>
              <a:round/>
            </a:ln>
            <a:effectLst/>
          </c:spPr>
          <c:marker>
            <c:symbol val="circle"/>
            <c:size val="5"/>
            <c:spPr>
              <a:solidFill>
                <a:schemeClr val="accent1"/>
              </a:solidFill>
              <a:ln w="15875">
                <a:solidFill>
                  <a:schemeClr val="accent1"/>
                </a:solidFill>
              </a:ln>
              <a:effectLst/>
            </c:spPr>
          </c:marker>
          <c:trendline>
            <c:spPr>
              <a:ln w="28575" cap="rnd">
                <a:solidFill>
                  <a:schemeClr val="accent6"/>
                </a:solidFill>
                <a:prstDash val="solid"/>
              </a:ln>
              <a:effectLst/>
            </c:spPr>
            <c:trendlineType val="linear"/>
            <c:dispRSqr val="0"/>
            <c:dispEq val="0"/>
          </c:trendline>
          <c:xVal>
            <c:numRef>
              <c:f>Sheet1!$A$2:$A$28</c:f>
              <c:numCache>
                <c:formatCode>General</c:formatCode>
                <c:ptCount val="27"/>
                <c:pt idx="0">
                  <c:v>4433.0031263999999</c:v>
                </c:pt>
                <c:pt idx="1">
                  <c:v>5313.1464349099997</c:v>
                </c:pt>
                <c:pt idx="2">
                  <c:v>1302.4638075800001</c:v>
                </c:pt>
                <c:pt idx="3">
                  <c:v>3353.65703304</c:v>
                </c:pt>
                <c:pt idx="4">
                  <c:v>3584.9869144700001</c:v>
                </c:pt>
                <c:pt idx="5">
                  <c:v>3733.8324853600002</c:v>
                </c:pt>
                <c:pt idx="6">
                  <c:v>1421.9447520199999</c:v>
                </c:pt>
                <c:pt idx="7">
                  <c:v>3330.2514005200001</c:v>
                </c:pt>
                <c:pt idx="8">
                  <c:v>4801.9363048900004</c:v>
                </c:pt>
                <c:pt idx="9">
                  <c:v>30.825247640000001</c:v>
                </c:pt>
                <c:pt idx="10">
                  <c:v>26.777735759999999</c:v>
                </c:pt>
                <c:pt idx="11">
                  <c:v>22.978626299999998</c:v>
                </c:pt>
                <c:pt idx="12">
                  <c:v>19.599396580000001</c:v>
                </c:pt>
                <c:pt idx="13">
                  <c:v>564.59204546000001</c:v>
                </c:pt>
                <c:pt idx="14">
                  <c:v>204.61167628000001</c:v>
                </c:pt>
                <c:pt idx="15">
                  <c:v>763.56828326000004</c:v>
                </c:pt>
                <c:pt idx="16">
                  <c:v>327.34152196999997</c:v>
                </c:pt>
                <c:pt idx="17">
                  <c:v>60.836666059999999</c:v>
                </c:pt>
                <c:pt idx="18">
                  <c:v>36.910255599999999</c:v>
                </c:pt>
                <c:pt idx="19">
                  <c:v>141.05421989999999</c:v>
                </c:pt>
                <c:pt idx="20">
                  <c:v>148.95099286999999</c:v>
                </c:pt>
                <c:pt idx="21">
                  <c:v>299.60870053000002</c:v>
                </c:pt>
                <c:pt idx="22">
                  <c:v>526.21310764999998</c:v>
                </c:pt>
                <c:pt idx="23">
                  <c:v>58.387363620000002</c:v>
                </c:pt>
                <c:pt idx="24">
                  <c:v>87.135528539999996</c:v>
                </c:pt>
                <c:pt idx="25">
                  <c:v>137.09955540999999</c:v>
                </c:pt>
                <c:pt idx="26">
                  <c:v>35.566764419999998</c:v>
                </c:pt>
              </c:numCache>
            </c:numRef>
          </c:xVal>
          <c:yVal>
            <c:numRef>
              <c:f>Sheet1!$B$2:$B$28</c:f>
              <c:numCache>
                <c:formatCode>General</c:formatCode>
                <c:ptCount val="27"/>
                <c:pt idx="0">
                  <c:v>5.3086000000000002</c:v>
                </c:pt>
                <c:pt idx="1">
                  <c:v>5.7708000000000004</c:v>
                </c:pt>
                <c:pt idx="2">
                  <c:v>7.7493999999999996</c:v>
                </c:pt>
                <c:pt idx="3">
                  <c:v>7.827</c:v>
                </c:pt>
                <c:pt idx="4">
                  <c:v>8.9613999999999994</c:v>
                </c:pt>
                <c:pt idx="5">
                  <c:v>10.6084</c:v>
                </c:pt>
                <c:pt idx="6">
                  <c:v>14.0274</c:v>
                </c:pt>
                <c:pt idx="7">
                  <c:v>14.596399999999999</c:v>
                </c:pt>
                <c:pt idx="8">
                  <c:v>22.440999999999999</c:v>
                </c:pt>
                <c:pt idx="9">
                  <c:v>77.050799999999995</c:v>
                </c:pt>
                <c:pt idx="10">
                  <c:v>90.1494</c:v>
                </c:pt>
                <c:pt idx="11">
                  <c:v>118.3336</c:v>
                </c:pt>
                <c:pt idx="12">
                  <c:v>173.03819999999999</c:v>
                </c:pt>
                <c:pt idx="13">
                  <c:v>12.5314</c:v>
                </c:pt>
                <c:pt idx="14">
                  <c:v>16.921199999999999</c:v>
                </c:pt>
                <c:pt idx="15">
                  <c:v>19.7254</c:v>
                </c:pt>
                <c:pt idx="16">
                  <c:v>20.6922</c:v>
                </c:pt>
                <c:pt idx="17">
                  <c:v>25.9968</c:v>
                </c:pt>
                <c:pt idx="18">
                  <c:v>38.474400000000003</c:v>
                </c:pt>
                <c:pt idx="19">
                  <c:v>48.614400000000003</c:v>
                </c:pt>
                <c:pt idx="20">
                  <c:v>51.882800000000003</c:v>
                </c:pt>
                <c:pt idx="21">
                  <c:v>55.955800000000004</c:v>
                </c:pt>
                <c:pt idx="22">
                  <c:v>62.546399999999998</c:v>
                </c:pt>
                <c:pt idx="23">
                  <c:v>63.956600000000002</c:v>
                </c:pt>
                <c:pt idx="24">
                  <c:v>68.677000000000007</c:v>
                </c:pt>
                <c:pt idx="25">
                  <c:v>73.577799999999996</c:v>
                </c:pt>
                <c:pt idx="26">
                  <c:v>111.218</c:v>
                </c:pt>
              </c:numCache>
            </c:numRef>
          </c:yVal>
          <c:smooth val="0"/>
          <c:extLst>
            <c:ext xmlns:c16="http://schemas.microsoft.com/office/drawing/2014/chart" uri="{C3380CC4-5D6E-409C-BE32-E72D297353CC}">
              <c16:uniqueId val="{00000000-63E9-9C4E-85D2-7C0F88D55EA1}"/>
            </c:ext>
          </c:extLst>
        </c:ser>
        <c:dLbls>
          <c:showLegendKey val="0"/>
          <c:showVal val="0"/>
          <c:showCatName val="0"/>
          <c:showSerName val="0"/>
          <c:showPercent val="0"/>
          <c:showBubbleSize val="0"/>
        </c:dLbls>
        <c:axId val="1851746416"/>
        <c:axId val="1850928240"/>
      </c:scatterChart>
      <c:valAx>
        <c:axId val="1851746416"/>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US" sz="1400" b="0" i="0" baseline="0">
                    <a:effectLst/>
                  </a:rPr>
                  <a:t> Domestic general government health expenditure per capita, PPP (current international $) </a:t>
                </a:r>
                <a:endParaRPr lang="en-US" sz="1400">
                  <a:effectLst/>
                </a:endParaRPr>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850928240"/>
        <c:crosses val="autoZero"/>
        <c:crossBetween val="midCat"/>
      </c:valAx>
      <c:valAx>
        <c:axId val="1850928240"/>
        <c:scaling>
          <c:orientation val="minMax"/>
        </c:scaling>
        <c:delete val="0"/>
        <c:axPos val="l"/>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US" sz="1400" b="0" i="0" baseline="0">
                    <a:effectLst/>
                  </a:rPr>
                  <a:t>Adolescent fertility rate (births per 1,000 women ages 15-19)  </a:t>
                </a:r>
                <a:endParaRPr lang="en-US" sz="1400">
                  <a:effectLst/>
                </a:endParaRP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85174641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0" i="0" baseline="0">
                <a:effectLst/>
              </a:rPr>
              <a:t>Scatterplots with correlations of Adolescent Fertiloty Rate and Life Expectancy</a:t>
            </a:r>
            <a:endParaRPr lang="en-US">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8575" cap="rnd">
              <a:noFill/>
              <a:round/>
            </a:ln>
            <a:effectLst/>
          </c:spPr>
          <c:marker>
            <c:symbol val="circle"/>
            <c:size val="5"/>
            <c:spPr>
              <a:solidFill>
                <a:schemeClr val="accent1"/>
              </a:solidFill>
              <a:ln w="19050">
                <a:solidFill>
                  <a:schemeClr val="accent1"/>
                </a:solidFill>
              </a:ln>
              <a:effectLst/>
            </c:spPr>
          </c:marker>
          <c:trendline>
            <c:spPr>
              <a:ln w="38100" cap="rnd">
                <a:solidFill>
                  <a:schemeClr val="accent6"/>
                </a:solidFill>
                <a:prstDash val="solid"/>
              </a:ln>
              <a:effectLst/>
            </c:spPr>
            <c:trendlineType val="linear"/>
            <c:dispRSqr val="0"/>
            <c:dispEq val="0"/>
          </c:trendline>
          <c:xVal>
            <c:numRef>
              <c:f>'Regression AFR v Life'!$A$2:$A$28</c:f>
              <c:numCache>
                <c:formatCode>General</c:formatCode>
                <c:ptCount val="27"/>
                <c:pt idx="0">
                  <c:v>82.2048780487805</c:v>
                </c:pt>
                <c:pt idx="1">
                  <c:v>82.304878048780509</c:v>
                </c:pt>
                <c:pt idx="2">
                  <c:v>81.036585365853668</c:v>
                </c:pt>
                <c:pt idx="3">
                  <c:v>82.468292682926844</c:v>
                </c:pt>
                <c:pt idx="4">
                  <c:v>82.273170731707339</c:v>
                </c:pt>
                <c:pt idx="5">
                  <c:v>81.45365853658538</c:v>
                </c:pt>
                <c:pt idx="6">
                  <c:v>77.590243902439028</c:v>
                </c:pt>
                <c:pt idx="7">
                  <c:v>80.956097560975621</c:v>
                </c:pt>
                <c:pt idx="8">
                  <c:v>78.690243902439036</c:v>
                </c:pt>
                <c:pt idx="9">
                  <c:v>66.784000000000006</c:v>
                </c:pt>
                <c:pt idx="10">
                  <c:v>59.948999999999998</c:v>
                </c:pt>
                <c:pt idx="11">
                  <c:v>51.423000000000002</c:v>
                </c:pt>
                <c:pt idx="12">
                  <c:v>57.478000000000002</c:v>
                </c:pt>
                <c:pt idx="13">
                  <c:v>79.409000000000006</c:v>
                </c:pt>
                <c:pt idx="14">
                  <c:v>71.191999999999993</c:v>
                </c:pt>
                <c:pt idx="15">
                  <c:v>75.287804878048789</c:v>
                </c:pt>
                <c:pt idx="16">
                  <c:v>78.174000000000007</c:v>
                </c:pt>
                <c:pt idx="17">
                  <c:v>68.302000000000007</c:v>
                </c:pt>
                <c:pt idx="18">
                  <c:v>66.322000000000003</c:v>
                </c:pt>
                <c:pt idx="19">
                  <c:v>69.025000000000006</c:v>
                </c:pt>
                <c:pt idx="20">
                  <c:v>71.304000000000002</c:v>
                </c:pt>
                <c:pt idx="21">
                  <c:v>75.835999999999999</c:v>
                </c:pt>
                <c:pt idx="22">
                  <c:v>76.933000000000007</c:v>
                </c:pt>
                <c:pt idx="23">
                  <c:v>66.334999999999994</c:v>
                </c:pt>
                <c:pt idx="24">
                  <c:v>62.448</c:v>
                </c:pt>
                <c:pt idx="25">
                  <c:v>73.376000000000005</c:v>
                </c:pt>
                <c:pt idx="26">
                  <c:v>52.984999999999999</c:v>
                </c:pt>
              </c:numCache>
            </c:numRef>
          </c:xVal>
          <c:yVal>
            <c:numRef>
              <c:f>'Regression AFR v Life'!$B$2:$B$28</c:f>
              <c:numCache>
                <c:formatCode>General</c:formatCode>
                <c:ptCount val="27"/>
                <c:pt idx="0">
                  <c:v>5.3086000000000002</c:v>
                </c:pt>
                <c:pt idx="1">
                  <c:v>5.7708000000000004</c:v>
                </c:pt>
                <c:pt idx="2">
                  <c:v>7.7493999999999996</c:v>
                </c:pt>
                <c:pt idx="3">
                  <c:v>7.827</c:v>
                </c:pt>
                <c:pt idx="4">
                  <c:v>8.9613999999999994</c:v>
                </c:pt>
                <c:pt idx="5">
                  <c:v>10.6084</c:v>
                </c:pt>
                <c:pt idx="6">
                  <c:v>14.0274</c:v>
                </c:pt>
                <c:pt idx="7">
                  <c:v>14.596399999999999</c:v>
                </c:pt>
                <c:pt idx="8">
                  <c:v>22.440999999999999</c:v>
                </c:pt>
                <c:pt idx="9">
                  <c:v>77.050799999999995</c:v>
                </c:pt>
                <c:pt idx="10">
                  <c:v>90.1494</c:v>
                </c:pt>
                <c:pt idx="11">
                  <c:v>118.3336</c:v>
                </c:pt>
                <c:pt idx="12">
                  <c:v>173.03819999999999</c:v>
                </c:pt>
                <c:pt idx="13">
                  <c:v>12.5314</c:v>
                </c:pt>
                <c:pt idx="14">
                  <c:v>16.921199999999999</c:v>
                </c:pt>
                <c:pt idx="15">
                  <c:v>19.7254</c:v>
                </c:pt>
                <c:pt idx="16">
                  <c:v>20.6922</c:v>
                </c:pt>
                <c:pt idx="17">
                  <c:v>25.9968</c:v>
                </c:pt>
                <c:pt idx="18">
                  <c:v>38.474400000000003</c:v>
                </c:pt>
                <c:pt idx="19">
                  <c:v>48.614400000000003</c:v>
                </c:pt>
                <c:pt idx="20">
                  <c:v>51.882800000000003</c:v>
                </c:pt>
                <c:pt idx="21">
                  <c:v>55.955800000000004</c:v>
                </c:pt>
                <c:pt idx="22">
                  <c:v>62.546399999999998</c:v>
                </c:pt>
                <c:pt idx="23">
                  <c:v>63.956600000000002</c:v>
                </c:pt>
                <c:pt idx="24">
                  <c:v>68.677000000000007</c:v>
                </c:pt>
                <c:pt idx="25">
                  <c:v>73.577799999999996</c:v>
                </c:pt>
                <c:pt idx="26">
                  <c:v>111.218</c:v>
                </c:pt>
              </c:numCache>
            </c:numRef>
          </c:yVal>
          <c:smooth val="0"/>
          <c:extLst>
            <c:ext xmlns:c16="http://schemas.microsoft.com/office/drawing/2014/chart" uri="{C3380CC4-5D6E-409C-BE32-E72D297353CC}">
              <c16:uniqueId val="{00000000-53AF-0A47-8F8A-073F7B633A42}"/>
            </c:ext>
          </c:extLst>
        </c:ser>
        <c:dLbls>
          <c:showLegendKey val="0"/>
          <c:showVal val="0"/>
          <c:showCatName val="0"/>
          <c:showSerName val="0"/>
          <c:showPercent val="0"/>
          <c:showBubbleSize val="0"/>
        </c:dLbls>
        <c:axId val="1245275711"/>
        <c:axId val="1244907231"/>
      </c:scatterChart>
      <c:valAx>
        <c:axId val="1245275711"/>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US" sz="1400" b="0" i="0" u="none" strike="noStrike" baseline="0">
                    <a:effectLst/>
                  </a:rPr>
                  <a:t>Life expectancy at birth, total (years)</a:t>
                </a:r>
                <a:r>
                  <a:rPr lang="en-US" sz="1400" b="0" i="0" u="none" strike="noStrike" baseline="0"/>
                  <a:t> </a:t>
                </a:r>
                <a:endParaRPr lang="en-US" sz="1400"/>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244907231"/>
        <c:crosses val="autoZero"/>
        <c:crossBetween val="midCat"/>
      </c:valAx>
      <c:valAx>
        <c:axId val="1244907231"/>
        <c:scaling>
          <c:orientation val="minMax"/>
        </c:scaling>
        <c:delete val="0"/>
        <c:axPos val="l"/>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US" sz="1400" b="0" i="0" u="none" strike="noStrike" baseline="0">
                    <a:effectLst/>
                  </a:rPr>
                  <a:t>Adolescent fertility rate (births per 1,000 women ages 15-19) </a:t>
                </a:r>
                <a:r>
                  <a:rPr lang="en-US" sz="1400" b="0" i="0" u="none" strike="noStrike" baseline="0"/>
                  <a:t> </a:t>
                </a:r>
                <a:endParaRPr lang="en-US" sz="1400"/>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24527571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Histogram</a:t>
            </a:r>
          </a:p>
        </c:rich>
      </c:tx>
      <c:overlay val="0"/>
    </c:title>
    <c:autoTitleDeleted val="0"/>
    <c:plotArea>
      <c:layout/>
      <c:barChart>
        <c:barDir val="col"/>
        <c:grouping val="clustered"/>
        <c:varyColors val="0"/>
        <c:ser>
          <c:idx val="0"/>
          <c:order val="0"/>
          <c:tx>
            <c:v>Frequency</c:v>
          </c:tx>
          <c:invertIfNegative val="0"/>
          <c:cat>
            <c:strRef>
              <c:f>'High Income'!$D$27:$D$34</c:f>
              <c:strCache>
                <c:ptCount val="8"/>
                <c:pt idx="0">
                  <c:v>0-5.3</c:v>
                </c:pt>
                <c:pt idx="1">
                  <c:v>5.3-8.3</c:v>
                </c:pt>
                <c:pt idx="2">
                  <c:v>8.3-11.3</c:v>
                </c:pt>
                <c:pt idx="3">
                  <c:v>11.3-14.3</c:v>
                </c:pt>
                <c:pt idx="4">
                  <c:v>14.3-17.3</c:v>
                </c:pt>
                <c:pt idx="5">
                  <c:v>17.3-20.3</c:v>
                </c:pt>
                <c:pt idx="6">
                  <c:v>20.3-23.3</c:v>
                </c:pt>
                <c:pt idx="7">
                  <c:v>More</c:v>
                </c:pt>
              </c:strCache>
            </c:strRef>
          </c:cat>
          <c:val>
            <c:numRef>
              <c:f>'High Income'!$E$27:$E$34</c:f>
              <c:numCache>
                <c:formatCode>General</c:formatCode>
                <c:ptCount val="8"/>
                <c:pt idx="0">
                  <c:v>0</c:v>
                </c:pt>
                <c:pt idx="1">
                  <c:v>4</c:v>
                </c:pt>
                <c:pt idx="2">
                  <c:v>2</c:v>
                </c:pt>
                <c:pt idx="3">
                  <c:v>1</c:v>
                </c:pt>
                <c:pt idx="4">
                  <c:v>1</c:v>
                </c:pt>
                <c:pt idx="5">
                  <c:v>0</c:v>
                </c:pt>
                <c:pt idx="6">
                  <c:v>1</c:v>
                </c:pt>
                <c:pt idx="7">
                  <c:v>0</c:v>
                </c:pt>
              </c:numCache>
            </c:numRef>
          </c:val>
          <c:extLst>
            <c:ext xmlns:c16="http://schemas.microsoft.com/office/drawing/2014/chart" uri="{C3380CC4-5D6E-409C-BE32-E72D297353CC}">
              <c16:uniqueId val="{00000001-E682-D447-ACA3-7768C026D9D0}"/>
            </c:ext>
          </c:extLst>
        </c:ser>
        <c:dLbls>
          <c:showLegendKey val="0"/>
          <c:showVal val="0"/>
          <c:showCatName val="0"/>
          <c:showSerName val="0"/>
          <c:showPercent val="0"/>
          <c:showBubbleSize val="0"/>
        </c:dLbls>
        <c:gapWidth val="0"/>
        <c:axId val="13895839"/>
        <c:axId val="13897839"/>
      </c:barChart>
      <c:catAx>
        <c:axId val="13895839"/>
        <c:scaling>
          <c:orientation val="minMax"/>
        </c:scaling>
        <c:delete val="0"/>
        <c:axPos val="b"/>
        <c:title>
          <c:tx>
            <c:rich>
              <a:bodyPr/>
              <a:lstStyle/>
              <a:p>
                <a:pPr>
                  <a:defRPr/>
                </a:pPr>
                <a:r>
                  <a:rPr lang="en-US"/>
                  <a:t>Bin</a:t>
                </a:r>
              </a:p>
            </c:rich>
          </c:tx>
          <c:overlay val="0"/>
        </c:title>
        <c:numFmt formatCode="General" sourceLinked="1"/>
        <c:majorTickMark val="out"/>
        <c:minorTickMark val="none"/>
        <c:tickLblPos val="nextTo"/>
        <c:crossAx val="13897839"/>
        <c:crosses val="autoZero"/>
        <c:auto val="1"/>
        <c:lblAlgn val="ctr"/>
        <c:lblOffset val="100"/>
        <c:noMultiLvlLbl val="0"/>
      </c:catAx>
      <c:valAx>
        <c:axId val="13897839"/>
        <c:scaling>
          <c:orientation val="minMax"/>
        </c:scaling>
        <c:delete val="0"/>
        <c:axPos val="l"/>
        <c:title>
          <c:tx>
            <c:rich>
              <a:bodyPr/>
              <a:lstStyle/>
              <a:p>
                <a:pPr>
                  <a:defRPr/>
                </a:pPr>
                <a:r>
                  <a:rPr lang="en-US"/>
                  <a:t>Frequency</a:t>
                </a:r>
              </a:p>
            </c:rich>
          </c:tx>
          <c:overlay val="0"/>
        </c:title>
        <c:numFmt formatCode="General" sourceLinked="1"/>
        <c:majorTickMark val="out"/>
        <c:minorTickMark val="none"/>
        <c:tickLblPos val="nextTo"/>
        <c:crossAx val="13895839"/>
        <c:crosses val="autoZero"/>
        <c:crossBetween val="between"/>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Histogram</a:t>
            </a:r>
          </a:p>
        </c:rich>
      </c:tx>
      <c:overlay val="0"/>
    </c:title>
    <c:autoTitleDeleted val="0"/>
    <c:plotArea>
      <c:layout/>
      <c:barChart>
        <c:barDir val="col"/>
        <c:grouping val="clustered"/>
        <c:varyColors val="0"/>
        <c:ser>
          <c:idx val="0"/>
          <c:order val="0"/>
          <c:tx>
            <c:v>Frequency</c:v>
          </c:tx>
          <c:invertIfNegative val="0"/>
          <c:cat>
            <c:strRef>
              <c:f>'Middle Income'!$F$25:$F$34</c:f>
              <c:strCache>
                <c:ptCount val="10"/>
                <c:pt idx="0">
                  <c:v>0-12</c:v>
                </c:pt>
                <c:pt idx="1">
                  <c:v>12-24.5</c:v>
                </c:pt>
                <c:pt idx="2">
                  <c:v>24.5-37.5</c:v>
                </c:pt>
                <c:pt idx="3">
                  <c:v>37.5-49.5</c:v>
                </c:pt>
                <c:pt idx="4">
                  <c:v>49.5-62</c:v>
                </c:pt>
                <c:pt idx="5">
                  <c:v>62-74.5</c:v>
                </c:pt>
                <c:pt idx="6">
                  <c:v>74.5-87</c:v>
                </c:pt>
                <c:pt idx="7">
                  <c:v>87-99.5</c:v>
                </c:pt>
                <c:pt idx="8">
                  <c:v>99.5-112</c:v>
                </c:pt>
                <c:pt idx="9">
                  <c:v>More</c:v>
                </c:pt>
              </c:strCache>
            </c:strRef>
          </c:cat>
          <c:val>
            <c:numRef>
              <c:f>'Middle Income'!$G$25:$G$34</c:f>
              <c:numCache>
                <c:formatCode>General</c:formatCode>
                <c:ptCount val="10"/>
                <c:pt idx="0">
                  <c:v>0</c:v>
                </c:pt>
                <c:pt idx="1">
                  <c:v>4</c:v>
                </c:pt>
                <c:pt idx="2">
                  <c:v>1</c:v>
                </c:pt>
                <c:pt idx="3">
                  <c:v>2</c:v>
                </c:pt>
                <c:pt idx="4">
                  <c:v>2</c:v>
                </c:pt>
                <c:pt idx="5">
                  <c:v>4</c:v>
                </c:pt>
                <c:pt idx="6">
                  <c:v>0</c:v>
                </c:pt>
                <c:pt idx="7">
                  <c:v>0</c:v>
                </c:pt>
                <c:pt idx="8">
                  <c:v>1</c:v>
                </c:pt>
                <c:pt idx="9">
                  <c:v>0</c:v>
                </c:pt>
              </c:numCache>
            </c:numRef>
          </c:val>
          <c:extLst>
            <c:ext xmlns:c16="http://schemas.microsoft.com/office/drawing/2014/chart" uri="{C3380CC4-5D6E-409C-BE32-E72D297353CC}">
              <c16:uniqueId val="{00000001-B451-364F-BF8F-9DA8BC1BB804}"/>
            </c:ext>
          </c:extLst>
        </c:ser>
        <c:dLbls>
          <c:showLegendKey val="0"/>
          <c:showVal val="0"/>
          <c:showCatName val="0"/>
          <c:showSerName val="0"/>
          <c:showPercent val="0"/>
          <c:showBubbleSize val="0"/>
        </c:dLbls>
        <c:gapWidth val="0"/>
        <c:axId val="2093695104"/>
        <c:axId val="2093696784"/>
      </c:barChart>
      <c:catAx>
        <c:axId val="2093695104"/>
        <c:scaling>
          <c:orientation val="minMax"/>
        </c:scaling>
        <c:delete val="0"/>
        <c:axPos val="b"/>
        <c:title>
          <c:tx>
            <c:rich>
              <a:bodyPr/>
              <a:lstStyle/>
              <a:p>
                <a:pPr>
                  <a:defRPr/>
                </a:pPr>
                <a:r>
                  <a:rPr lang="en-US"/>
                  <a:t>Bin</a:t>
                </a:r>
              </a:p>
            </c:rich>
          </c:tx>
          <c:overlay val="0"/>
        </c:title>
        <c:numFmt formatCode="General" sourceLinked="1"/>
        <c:majorTickMark val="out"/>
        <c:minorTickMark val="none"/>
        <c:tickLblPos val="nextTo"/>
        <c:crossAx val="2093696784"/>
        <c:crosses val="autoZero"/>
        <c:auto val="1"/>
        <c:lblAlgn val="ctr"/>
        <c:lblOffset val="100"/>
        <c:noMultiLvlLbl val="0"/>
      </c:catAx>
      <c:valAx>
        <c:axId val="2093696784"/>
        <c:scaling>
          <c:orientation val="minMax"/>
        </c:scaling>
        <c:delete val="0"/>
        <c:axPos val="l"/>
        <c:title>
          <c:tx>
            <c:rich>
              <a:bodyPr/>
              <a:lstStyle/>
              <a:p>
                <a:pPr>
                  <a:defRPr/>
                </a:pPr>
                <a:r>
                  <a:rPr lang="en-US"/>
                  <a:t>Frequency</a:t>
                </a:r>
              </a:p>
            </c:rich>
          </c:tx>
          <c:overlay val="0"/>
        </c:title>
        <c:numFmt formatCode="General" sourceLinked="1"/>
        <c:majorTickMark val="out"/>
        <c:minorTickMark val="none"/>
        <c:tickLblPos val="nextTo"/>
        <c:crossAx val="2093695104"/>
        <c:crosses val="autoZero"/>
        <c:crossBetween val="between"/>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Histogram</a:t>
            </a:r>
          </a:p>
        </c:rich>
      </c:tx>
      <c:overlay val="0"/>
    </c:title>
    <c:autoTitleDeleted val="0"/>
    <c:plotArea>
      <c:layout/>
      <c:barChart>
        <c:barDir val="col"/>
        <c:grouping val="clustered"/>
        <c:varyColors val="0"/>
        <c:ser>
          <c:idx val="0"/>
          <c:order val="0"/>
          <c:tx>
            <c:v>Frequency</c:v>
          </c:tx>
          <c:invertIfNegative val="0"/>
          <c:cat>
            <c:strRef>
              <c:f>'Low Income'!$F$25:$F$30</c:f>
              <c:strCache>
                <c:ptCount val="6"/>
                <c:pt idx="0">
                  <c:v>77.05</c:v>
                </c:pt>
                <c:pt idx="1">
                  <c:v>107.05</c:v>
                </c:pt>
                <c:pt idx="2">
                  <c:v>137.05</c:v>
                </c:pt>
                <c:pt idx="3">
                  <c:v>167.05</c:v>
                </c:pt>
                <c:pt idx="4">
                  <c:v>197.05</c:v>
                </c:pt>
                <c:pt idx="5">
                  <c:v>More</c:v>
                </c:pt>
              </c:strCache>
            </c:strRef>
          </c:cat>
          <c:val>
            <c:numRef>
              <c:f>'Low Income'!$G$25:$G$30</c:f>
              <c:numCache>
                <c:formatCode>General</c:formatCode>
                <c:ptCount val="6"/>
                <c:pt idx="0">
                  <c:v>0</c:v>
                </c:pt>
                <c:pt idx="1">
                  <c:v>2</c:v>
                </c:pt>
                <c:pt idx="2">
                  <c:v>1</c:v>
                </c:pt>
                <c:pt idx="3">
                  <c:v>0</c:v>
                </c:pt>
                <c:pt idx="4">
                  <c:v>1</c:v>
                </c:pt>
                <c:pt idx="5">
                  <c:v>0</c:v>
                </c:pt>
              </c:numCache>
            </c:numRef>
          </c:val>
          <c:extLst>
            <c:ext xmlns:c16="http://schemas.microsoft.com/office/drawing/2014/chart" uri="{C3380CC4-5D6E-409C-BE32-E72D297353CC}">
              <c16:uniqueId val="{00000001-E361-AC42-9B17-AD1877F2A5ED}"/>
            </c:ext>
          </c:extLst>
        </c:ser>
        <c:dLbls>
          <c:showLegendKey val="0"/>
          <c:showVal val="0"/>
          <c:showCatName val="0"/>
          <c:showSerName val="0"/>
          <c:showPercent val="0"/>
          <c:showBubbleSize val="0"/>
        </c:dLbls>
        <c:gapWidth val="0"/>
        <c:axId val="33924847"/>
        <c:axId val="34004639"/>
      </c:barChart>
      <c:catAx>
        <c:axId val="33924847"/>
        <c:scaling>
          <c:orientation val="minMax"/>
        </c:scaling>
        <c:delete val="0"/>
        <c:axPos val="b"/>
        <c:title>
          <c:tx>
            <c:rich>
              <a:bodyPr/>
              <a:lstStyle/>
              <a:p>
                <a:pPr>
                  <a:defRPr/>
                </a:pPr>
                <a:r>
                  <a:rPr lang="en-US"/>
                  <a:t>Bin</a:t>
                </a:r>
              </a:p>
            </c:rich>
          </c:tx>
          <c:overlay val="0"/>
        </c:title>
        <c:numFmt formatCode="General" sourceLinked="1"/>
        <c:majorTickMark val="out"/>
        <c:minorTickMark val="none"/>
        <c:tickLblPos val="nextTo"/>
        <c:crossAx val="34004639"/>
        <c:crosses val="autoZero"/>
        <c:auto val="1"/>
        <c:lblAlgn val="ctr"/>
        <c:lblOffset val="100"/>
        <c:noMultiLvlLbl val="0"/>
      </c:catAx>
      <c:valAx>
        <c:axId val="34004639"/>
        <c:scaling>
          <c:orientation val="minMax"/>
        </c:scaling>
        <c:delete val="0"/>
        <c:axPos val="l"/>
        <c:title>
          <c:tx>
            <c:rich>
              <a:bodyPr/>
              <a:lstStyle/>
              <a:p>
                <a:pPr>
                  <a:defRPr/>
                </a:pPr>
                <a:r>
                  <a:rPr lang="en-US"/>
                  <a:t>Frequency</a:t>
                </a:r>
              </a:p>
            </c:rich>
          </c:tx>
          <c:overlay val="0"/>
        </c:title>
        <c:numFmt formatCode="General" sourceLinked="1"/>
        <c:majorTickMark val="out"/>
        <c:minorTickMark val="none"/>
        <c:tickLblPos val="nextTo"/>
        <c:crossAx val="33924847"/>
        <c:crosses val="autoZero"/>
        <c:crossBetween val="between"/>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High Income</a:t>
            </a:r>
          </a:p>
        </c:rich>
      </c:tx>
      <c:overlay val="0"/>
    </c:title>
    <c:autoTitleDeleted val="0"/>
    <c:plotArea>
      <c:layout/>
      <c:barChart>
        <c:barDir val="col"/>
        <c:grouping val="clustered"/>
        <c:varyColors val="0"/>
        <c:ser>
          <c:idx val="0"/>
          <c:order val="0"/>
          <c:tx>
            <c:v>Frequency</c:v>
          </c:tx>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'High Income'!$D$27:$D$34</c:f>
              <c:strCache>
                <c:ptCount val="8"/>
                <c:pt idx="0">
                  <c:v>0-5.3</c:v>
                </c:pt>
                <c:pt idx="1">
                  <c:v>5.3-8.3</c:v>
                </c:pt>
                <c:pt idx="2">
                  <c:v>8.3-11.3</c:v>
                </c:pt>
                <c:pt idx="3">
                  <c:v>11.3-14.3</c:v>
                </c:pt>
                <c:pt idx="4">
                  <c:v>14.3-17.3</c:v>
                </c:pt>
                <c:pt idx="5">
                  <c:v>17.3-20.3</c:v>
                </c:pt>
                <c:pt idx="6">
                  <c:v>20.3-23.3</c:v>
                </c:pt>
                <c:pt idx="7">
                  <c:v>More</c:v>
                </c:pt>
              </c:strCache>
            </c:strRef>
          </c:cat>
          <c:val>
            <c:numRef>
              <c:f>'High Income'!$E$27:$E$34</c:f>
              <c:numCache>
                <c:formatCode>General</c:formatCode>
                <c:ptCount val="8"/>
                <c:pt idx="0">
                  <c:v>0</c:v>
                </c:pt>
                <c:pt idx="1">
                  <c:v>4</c:v>
                </c:pt>
                <c:pt idx="2">
                  <c:v>2</c:v>
                </c:pt>
                <c:pt idx="3">
                  <c:v>1</c:v>
                </c:pt>
                <c:pt idx="4">
                  <c:v>1</c:v>
                </c:pt>
                <c:pt idx="5">
                  <c:v>0</c:v>
                </c:pt>
                <c:pt idx="6">
                  <c:v>1</c:v>
                </c:pt>
                <c:pt idx="7">
                  <c:v>0</c:v>
                </c:pt>
              </c:numCache>
            </c:numRef>
          </c:val>
          <c:extLst>
            <c:ext xmlns:c16="http://schemas.microsoft.com/office/drawing/2014/chart" uri="{C3380CC4-5D6E-409C-BE32-E72D297353CC}">
              <c16:uniqueId val="{00000000-F54F-B047-88C4-2E190CC7C576}"/>
            </c:ext>
          </c:extLst>
        </c:ser>
        <c:dLbls>
          <c:dLblPos val="outEnd"/>
          <c:showLegendKey val="0"/>
          <c:showVal val="1"/>
          <c:showCatName val="0"/>
          <c:showSerName val="0"/>
          <c:showPercent val="0"/>
          <c:showBubbleSize val="0"/>
        </c:dLbls>
        <c:gapWidth val="0"/>
        <c:axId val="13895839"/>
        <c:axId val="13897839"/>
      </c:barChart>
      <c:catAx>
        <c:axId val="13895839"/>
        <c:scaling>
          <c:orientation val="minMax"/>
        </c:scaling>
        <c:delete val="0"/>
        <c:axPos val="b"/>
        <c:title>
          <c:tx>
            <c:rich>
              <a:bodyPr/>
              <a:lstStyle/>
              <a:p>
                <a:pPr>
                  <a:defRPr/>
                </a:pPr>
                <a:r>
                  <a:rPr lang="en-US"/>
                  <a:t>Bin</a:t>
                </a:r>
              </a:p>
            </c:rich>
          </c:tx>
          <c:overlay val="0"/>
        </c:title>
        <c:numFmt formatCode="General" sourceLinked="1"/>
        <c:majorTickMark val="out"/>
        <c:minorTickMark val="none"/>
        <c:tickLblPos val="nextTo"/>
        <c:crossAx val="13897839"/>
        <c:crosses val="autoZero"/>
        <c:auto val="1"/>
        <c:lblAlgn val="ctr"/>
        <c:lblOffset val="100"/>
        <c:noMultiLvlLbl val="0"/>
      </c:catAx>
      <c:valAx>
        <c:axId val="13897839"/>
        <c:scaling>
          <c:orientation val="minMax"/>
        </c:scaling>
        <c:delete val="0"/>
        <c:axPos val="l"/>
        <c:title>
          <c:tx>
            <c:rich>
              <a:bodyPr/>
              <a:lstStyle/>
              <a:p>
                <a:pPr>
                  <a:defRPr/>
                </a:pPr>
                <a:r>
                  <a:rPr lang="en-US"/>
                  <a:t>Frequency</a:t>
                </a:r>
              </a:p>
            </c:rich>
          </c:tx>
          <c:overlay val="0"/>
        </c:title>
        <c:numFmt formatCode="General" sourceLinked="1"/>
        <c:majorTickMark val="out"/>
        <c:minorTickMark val="none"/>
        <c:tickLblPos val="nextTo"/>
        <c:crossAx val="13895839"/>
        <c:crosses val="autoZero"/>
        <c:crossBetween val="between"/>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Middle Income</a:t>
            </a:r>
          </a:p>
        </c:rich>
      </c:tx>
      <c:overlay val="0"/>
    </c:title>
    <c:autoTitleDeleted val="0"/>
    <c:plotArea>
      <c:layout/>
      <c:barChart>
        <c:barDir val="col"/>
        <c:grouping val="clustered"/>
        <c:varyColors val="0"/>
        <c:ser>
          <c:idx val="0"/>
          <c:order val="0"/>
          <c:tx>
            <c:v>Frequency</c:v>
          </c:tx>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'Middle Income'!$F$25:$F$33</c:f>
              <c:strCache>
                <c:ptCount val="9"/>
                <c:pt idx="0">
                  <c:v>0-12</c:v>
                </c:pt>
                <c:pt idx="1">
                  <c:v>12-24.5</c:v>
                </c:pt>
                <c:pt idx="2">
                  <c:v>24.5-37.5</c:v>
                </c:pt>
                <c:pt idx="3">
                  <c:v>37.5-49.5</c:v>
                </c:pt>
                <c:pt idx="4">
                  <c:v>49.5-62</c:v>
                </c:pt>
                <c:pt idx="5">
                  <c:v>62-74.5</c:v>
                </c:pt>
                <c:pt idx="6">
                  <c:v>74.5-87</c:v>
                </c:pt>
                <c:pt idx="7">
                  <c:v>87-99.5</c:v>
                </c:pt>
                <c:pt idx="8">
                  <c:v>99.5-112</c:v>
                </c:pt>
              </c:strCache>
            </c:strRef>
          </c:cat>
          <c:val>
            <c:numRef>
              <c:f>'Middle Income'!$G$25:$G$33</c:f>
              <c:numCache>
                <c:formatCode>General</c:formatCode>
                <c:ptCount val="9"/>
                <c:pt idx="0">
                  <c:v>0</c:v>
                </c:pt>
                <c:pt idx="1">
                  <c:v>4</c:v>
                </c:pt>
                <c:pt idx="2">
                  <c:v>1</c:v>
                </c:pt>
                <c:pt idx="3">
                  <c:v>2</c:v>
                </c:pt>
                <c:pt idx="4">
                  <c:v>2</c:v>
                </c:pt>
                <c:pt idx="5">
                  <c:v>4</c:v>
                </c:pt>
                <c:pt idx="6">
                  <c:v>0</c:v>
                </c:pt>
                <c:pt idx="7">
                  <c:v>0</c:v>
                </c:pt>
                <c:pt idx="8">
                  <c:v>1</c:v>
                </c:pt>
              </c:numCache>
            </c:numRef>
          </c:val>
          <c:extLst>
            <c:ext xmlns:c16="http://schemas.microsoft.com/office/drawing/2014/chart" uri="{C3380CC4-5D6E-409C-BE32-E72D297353CC}">
              <c16:uniqueId val="{00000000-156F-0749-B270-6E5012C29052}"/>
            </c:ext>
          </c:extLst>
        </c:ser>
        <c:dLbls>
          <c:showLegendKey val="0"/>
          <c:showVal val="0"/>
          <c:showCatName val="0"/>
          <c:showSerName val="0"/>
          <c:showPercent val="0"/>
          <c:showBubbleSize val="0"/>
        </c:dLbls>
        <c:gapWidth val="0"/>
        <c:axId val="2010101392"/>
        <c:axId val="2114884640"/>
      </c:barChart>
      <c:catAx>
        <c:axId val="2010101392"/>
        <c:scaling>
          <c:orientation val="minMax"/>
        </c:scaling>
        <c:delete val="0"/>
        <c:axPos val="b"/>
        <c:title>
          <c:tx>
            <c:rich>
              <a:bodyPr/>
              <a:lstStyle/>
              <a:p>
                <a:pPr>
                  <a:defRPr/>
                </a:pPr>
                <a:r>
                  <a:rPr lang="en-US"/>
                  <a:t>Bin</a:t>
                </a:r>
              </a:p>
            </c:rich>
          </c:tx>
          <c:overlay val="0"/>
        </c:title>
        <c:numFmt formatCode="General" sourceLinked="1"/>
        <c:majorTickMark val="out"/>
        <c:minorTickMark val="none"/>
        <c:tickLblPos val="nextTo"/>
        <c:crossAx val="2114884640"/>
        <c:crosses val="autoZero"/>
        <c:auto val="1"/>
        <c:lblAlgn val="ctr"/>
        <c:lblOffset val="100"/>
        <c:noMultiLvlLbl val="0"/>
      </c:catAx>
      <c:valAx>
        <c:axId val="2114884640"/>
        <c:scaling>
          <c:orientation val="minMax"/>
        </c:scaling>
        <c:delete val="0"/>
        <c:axPos val="l"/>
        <c:title>
          <c:tx>
            <c:rich>
              <a:bodyPr/>
              <a:lstStyle/>
              <a:p>
                <a:pPr>
                  <a:defRPr/>
                </a:pPr>
                <a:r>
                  <a:rPr lang="en-US"/>
                  <a:t>Frequency</a:t>
                </a:r>
              </a:p>
            </c:rich>
          </c:tx>
          <c:overlay val="0"/>
        </c:title>
        <c:numFmt formatCode="General" sourceLinked="1"/>
        <c:majorTickMark val="out"/>
        <c:minorTickMark val="none"/>
        <c:tickLblPos val="nextTo"/>
        <c:crossAx val="2010101392"/>
        <c:crosses val="autoZero"/>
        <c:crossBetween val="between"/>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2</xdr:col>
      <xdr:colOff>514350</xdr:colOff>
      <xdr:row>5</xdr:row>
      <xdr:rowOff>166558</xdr:rowOff>
    </xdr:from>
    <xdr:to>
      <xdr:col>13</xdr:col>
      <xdr:colOff>520700</xdr:colOff>
      <xdr:row>35</xdr:row>
      <xdr:rowOff>38100</xdr:rowOff>
    </xdr:to>
    <xdr:graphicFrame macro="">
      <xdr:nvGraphicFramePr>
        <xdr:cNvPr id="2" name="Chart 1">
          <a:extLst>
            <a:ext uri="{FF2B5EF4-FFF2-40B4-BE49-F238E27FC236}">
              <a16:creationId xmlns:a16="http://schemas.microsoft.com/office/drawing/2014/main" id="{A84D3149-1750-364C-A7DE-5C0DE1E986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254000</xdr:colOff>
      <xdr:row>11</xdr:row>
      <xdr:rowOff>88900</xdr:rowOff>
    </xdr:from>
    <xdr:to>
      <xdr:col>12</xdr:col>
      <xdr:colOff>660400</xdr:colOff>
      <xdr:row>35</xdr:row>
      <xdr:rowOff>177800</xdr:rowOff>
    </xdr:to>
    <xdr:graphicFrame macro="">
      <xdr:nvGraphicFramePr>
        <xdr:cNvPr id="2" name="Chart 1">
          <a:extLst>
            <a:ext uri="{FF2B5EF4-FFF2-40B4-BE49-F238E27FC236}">
              <a16:creationId xmlns:a16="http://schemas.microsoft.com/office/drawing/2014/main" id="{6B52F0CB-16EA-164A-8594-D148F89A9C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3640668</xdr:colOff>
      <xdr:row>28</xdr:row>
      <xdr:rowOff>84668</xdr:rowOff>
    </xdr:from>
    <xdr:to>
      <xdr:col>11</xdr:col>
      <xdr:colOff>220134</xdr:colOff>
      <xdr:row>56</xdr:row>
      <xdr:rowOff>118533</xdr:rowOff>
    </xdr:to>
    <xdr:graphicFrame macro="">
      <xdr:nvGraphicFramePr>
        <xdr:cNvPr id="3" name="Chart 2">
          <a:extLst>
            <a:ext uri="{FF2B5EF4-FFF2-40B4-BE49-F238E27FC236}">
              <a16:creationId xmlns:a16="http://schemas.microsoft.com/office/drawing/2014/main" id="{10CA4E37-5967-1840-A0F8-DBC629F760D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527049</xdr:colOff>
      <xdr:row>8</xdr:row>
      <xdr:rowOff>53447</xdr:rowOff>
    </xdr:from>
    <xdr:to>
      <xdr:col>13</xdr:col>
      <xdr:colOff>595312</xdr:colOff>
      <xdr:row>31</xdr:row>
      <xdr:rowOff>59531</xdr:rowOff>
    </xdr:to>
    <xdr:graphicFrame macro="">
      <xdr:nvGraphicFramePr>
        <xdr:cNvPr id="2" name="Chart 1">
          <a:extLst>
            <a:ext uri="{FF2B5EF4-FFF2-40B4-BE49-F238E27FC236}">
              <a16:creationId xmlns:a16="http://schemas.microsoft.com/office/drawing/2014/main" id="{8AB5AE79-FDF2-A84D-850D-D56C3A8A85D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1358900</xdr:colOff>
      <xdr:row>24</xdr:row>
      <xdr:rowOff>38100</xdr:rowOff>
    </xdr:from>
    <xdr:to>
      <xdr:col>9</xdr:col>
      <xdr:colOff>711200</xdr:colOff>
      <xdr:row>42</xdr:row>
      <xdr:rowOff>127000</xdr:rowOff>
    </xdr:to>
    <xdr:graphicFrame macro="">
      <xdr:nvGraphicFramePr>
        <xdr:cNvPr id="2" name="Chart 1">
          <a:extLst>
            <a:ext uri="{FF2B5EF4-FFF2-40B4-BE49-F238E27FC236}">
              <a16:creationId xmlns:a16="http://schemas.microsoft.com/office/drawing/2014/main" id="{14FD4EBC-2D7A-474C-98F9-993587C59E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7</xdr:col>
      <xdr:colOff>711200</xdr:colOff>
      <xdr:row>19</xdr:row>
      <xdr:rowOff>165100</xdr:rowOff>
    </xdr:from>
    <xdr:to>
      <xdr:col>13</xdr:col>
      <xdr:colOff>1155700</xdr:colOff>
      <xdr:row>40</xdr:row>
      <xdr:rowOff>12700</xdr:rowOff>
    </xdr:to>
    <xdr:graphicFrame macro="">
      <xdr:nvGraphicFramePr>
        <xdr:cNvPr id="8" name="Chart 7">
          <a:extLst>
            <a:ext uri="{FF2B5EF4-FFF2-40B4-BE49-F238E27FC236}">
              <a16:creationId xmlns:a16="http://schemas.microsoft.com/office/drawing/2014/main" id="{F4AE8580-483B-5845-9D5E-9B91D18BBB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7</xdr:col>
      <xdr:colOff>460266</xdr:colOff>
      <xdr:row>20</xdr:row>
      <xdr:rowOff>81893</xdr:rowOff>
    </xdr:from>
    <xdr:to>
      <xdr:col>13</xdr:col>
      <xdr:colOff>540115</xdr:colOff>
      <xdr:row>37</xdr:row>
      <xdr:rowOff>131379</xdr:rowOff>
    </xdr:to>
    <xdr:graphicFrame macro="">
      <xdr:nvGraphicFramePr>
        <xdr:cNvPr id="2" name="Chart 1">
          <a:extLst>
            <a:ext uri="{FF2B5EF4-FFF2-40B4-BE49-F238E27FC236}">
              <a16:creationId xmlns:a16="http://schemas.microsoft.com/office/drawing/2014/main" id="{035A7A60-CE37-5440-B0CB-B8EBA3679D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0</xdr:col>
      <xdr:colOff>27312</xdr:colOff>
      <xdr:row>43</xdr:row>
      <xdr:rowOff>177527</xdr:rowOff>
    </xdr:from>
    <xdr:to>
      <xdr:col>3</xdr:col>
      <xdr:colOff>461652</xdr:colOff>
      <xdr:row>62</xdr:row>
      <xdr:rowOff>126045</xdr:rowOff>
    </xdr:to>
    <xdr:graphicFrame macro="">
      <xdr:nvGraphicFramePr>
        <xdr:cNvPr id="2" name="Chart 1">
          <a:extLst>
            <a:ext uri="{FF2B5EF4-FFF2-40B4-BE49-F238E27FC236}">
              <a16:creationId xmlns:a16="http://schemas.microsoft.com/office/drawing/2014/main" id="{4FB5CBB1-4ADA-2745-82B7-BBA331CA18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0</xdr:colOff>
      <xdr:row>44</xdr:row>
      <xdr:rowOff>0</xdr:rowOff>
    </xdr:from>
    <xdr:to>
      <xdr:col>8</xdr:col>
      <xdr:colOff>641828</xdr:colOff>
      <xdr:row>62</xdr:row>
      <xdr:rowOff>95591</xdr:rowOff>
    </xdr:to>
    <xdr:graphicFrame macro="">
      <xdr:nvGraphicFramePr>
        <xdr:cNvPr id="3" name="Chart 2">
          <a:extLst>
            <a:ext uri="{FF2B5EF4-FFF2-40B4-BE49-F238E27FC236}">
              <a16:creationId xmlns:a16="http://schemas.microsoft.com/office/drawing/2014/main" id="{A9365C5D-7624-3346-BBF0-A65753443C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1242689</xdr:colOff>
      <xdr:row>44</xdr:row>
      <xdr:rowOff>0</xdr:rowOff>
    </xdr:from>
    <xdr:to>
      <xdr:col>15</xdr:col>
      <xdr:colOff>163871</xdr:colOff>
      <xdr:row>62</xdr:row>
      <xdr:rowOff>122903</xdr:rowOff>
    </xdr:to>
    <xdr:graphicFrame macro="">
      <xdr:nvGraphicFramePr>
        <xdr:cNvPr id="4" name="Chart 3">
          <a:extLst>
            <a:ext uri="{FF2B5EF4-FFF2-40B4-BE49-F238E27FC236}">
              <a16:creationId xmlns:a16="http://schemas.microsoft.com/office/drawing/2014/main" id="{9E632AC6-757A-BC48-99E8-BB068432AA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uy Lin" refreshedDate="43573.636088888888" createdVersion="6" refreshedVersion="6" minRefreshableVersion="3" recordCount="9" xr:uid="{A669EF99-5693-1243-801B-CB7EA594B19F}">
  <cacheSource type="worksheet">
    <worksheetSource ref="D1:D10" sheet="High Income"/>
  </cacheSource>
  <cacheFields count="1">
    <cacheField name="Adolescent fertility rate (births per 1,000 women ages 15-19) " numFmtId="0">
      <sharedItems containsSemiMixedTypes="0" containsString="0" containsNumber="1" minValue="5.3086000000000002" maxValue="22.440999999999999" count="9">
        <n v="22.440999999999999"/>
        <n v="14.596399999999999"/>
        <n v="5.3086000000000002"/>
        <n v="8.9613999999999994"/>
        <n v="5.7708000000000004"/>
        <n v="7.827"/>
        <n v="7.7493999999999996"/>
        <n v="10.6084"/>
        <n v="14.0274"/>
      </sharedItems>
      <fieldGroup base="0">
        <rangePr autoStart="0" autoEnd="0" startNum="5.3" endNum="22.5" groupInterval="3"/>
        <groupItems count="8">
          <s v="&lt;5.3"/>
          <s v="5.3-8.3"/>
          <s v="8.3-11.3"/>
          <s v="11.3-14.3"/>
          <s v="14.3-17.3"/>
          <s v="17.3-20.3"/>
          <s v="20.3-23.3"/>
          <s v="&gt;23.3"/>
        </groupItems>
      </fieldGroup>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uy Lin" refreshedDate="43573.641319907409" createdVersion="6" refreshedVersion="6" minRefreshableVersion="3" recordCount="14" xr:uid="{2F2C9573-A392-B54B-91F3-FDEDCD010370}">
  <cacheSource type="worksheet">
    <worksheetSource ref="D1:D15" sheet="Middle Income"/>
  </cacheSource>
  <cacheFields count="1">
    <cacheField name="Adolescent fertility rate (births per 1,000 women ages 15-19) " numFmtId="0">
      <sharedItems containsSemiMixedTypes="0" containsString="0" containsNumber="1" minValue="12.5314" maxValue="111.218" count="14">
        <n v="111.218"/>
        <n v="73.577799999999996"/>
        <n v="68.677000000000007"/>
        <n v="63.956600000000002"/>
        <n v="62.546399999999998"/>
        <n v="55.955800000000004"/>
        <n v="51.882800000000003"/>
        <n v="48.614400000000003"/>
        <n v="38.474400000000003"/>
        <n v="25.9968"/>
        <n v="20.6922"/>
        <n v="19.7254"/>
        <n v="16.921199999999999"/>
        <n v="12.5314"/>
      </sharedItems>
      <fieldGroup base="0">
        <rangePr autoStart="0" autoEnd="0" startNum="12.4" endNum="112" groupInterval="10"/>
        <groupItems count="12">
          <s v="&lt;12.4"/>
          <s v="12.4-22.4"/>
          <s v="22.4-32.4"/>
          <s v="32.4-42.4"/>
          <s v="42.4-52.4"/>
          <s v="52.4-62.4"/>
          <s v="62.4-72.4"/>
          <s v="72.4-82.4"/>
          <s v="82.4-92.4"/>
          <s v="92.4-102.4"/>
          <s v="102.4-112.4"/>
          <s v="&gt;112.4"/>
        </groupItems>
      </fieldGroup>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uy Lin" refreshedDate="43573.661665162035" createdVersion="6" refreshedVersion="6" minRefreshableVersion="3" recordCount="4" xr:uid="{9BBEC355-5672-F84E-ADC1-0D08931EC031}">
  <cacheSource type="worksheet">
    <worksheetSource ref="D1:D5" sheet="Low Income"/>
  </cacheSource>
  <cacheFields count="1">
    <cacheField name="Adolescent fertility rate (births per 1,000 women ages 15-19) " numFmtId="0">
      <sharedItems containsSemiMixedTypes="0" containsString="0" containsNumber="1" minValue="77.050799999999995" maxValue="173.03819999999999" count="4">
        <n v="77.050799999999995"/>
        <n v="90.1494"/>
        <n v="118.3336"/>
        <n v="173.03819999999999"/>
      </sharedItems>
      <fieldGroup base="0">
        <rangePr autoStart="0" autoEnd="0" startNum="77.05" endNum="173.04" groupInterval="30"/>
        <groupItems count="6">
          <s v="&lt;77.05"/>
          <s v="77.05-107.05"/>
          <s v="107.05-137.05"/>
          <s v="137.05-167.05"/>
          <s v="167.05-197.05"/>
          <s v="&gt;197.05"/>
        </groupItems>
      </fieldGroup>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uy Lin" refreshedDate="43573.676022916668" createdVersion="6" refreshedVersion="6" minRefreshableVersion="3" recordCount="14" xr:uid="{F608F710-9E48-7945-95A4-E2D413BE5CD9}">
  <cacheSource type="worksheet">
    <worksheetSource ref="A18:A32" sheet="Middle Income Bin"/>
  </cacheSource>
  <cacheFields count="1">
    <cacheField name="Adolescent fertility rate (births per 1,000 women ages 15-19) " numFmtId="0">
      <sharedItems containsSemiMixedTypes="0" containsString="0" containsNumber="1" minValue="12.5314" maxValue="111.218" count="14">
        <n v="12.5314"/>
        <n v="16.921199999999999"/>
        <n v="19.7254"/>
        <n v="20.6922"/>
        <n v="25.9968"/>
        <n v="38.474400000000003"/>
        <n v="48.614400000000003"/>
        <n v="51.882800000000003"/>
        <n v="55.955800000000004"/>
        <n v="62.546399999999998"/>
        <n v="63.956600000000002"/>
        <n v="68.677000000000007"/>
        <n v="73.577799999999996"/>
        <n v="111.218"/>
      </sharedItems>
      <fieldGroup base="0">
        <rangePr autoStart="0" autoEnd="0" startNum="10" endNum="115" groupInterval="10.5"/>
        <groupItems count="12">
          <s v="&lt;10"/>
          <s v="10-20.5"/>
          <s v="20.5-31"/>
          <s v="31-41.5"/>
          <s v="41.5-52"/>
          <s v="52-62.5"/>
          <s v="62.5-73"/>
          <s v="73-83.5"/>
          <s v="83.5-94"/>
          <s v="94-104.5"/>
          <s v="104.5-115"/>
          <s v="&gt;115"/>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
  <r>
    <x v="0"/>
  </r>
  <r>
    <x v="1"/>
  </r>
  <r>
    <x v="2"/>
  </r>
  <r>
    <x v="3"/>
  </r>
  <r>
    <x v="4"/>
  </r>
  <r>
    <x v="5"/>
  </r>
  <r>
    <x v="6"/>
  </r>
  <r>
    <x v="7"/>
  </r>
  <r>
    <x v="8"/>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
  <r>
    <x v="0"/>
  </r>
  <r>
    <x v="1"/>
  </r>
  <r>
    <x v="2"/>
  </r>
  <r>
    <x v="3"/>
  </r>
  <r>
    <x v="4"/>
  </r>
  <r>
    <x v="5"/>
  </r>
  <r>
    <x v="6"/>
  </r>
  <r>
    <x v="7"/>
  </r>
  <r>
    <x v="8"/>
  </r>
  <r>
    <x v="9"/>
  </r>
  <r>
    <x v="10"/>
  </r>
  <r>
    <x v="11"/>
  </r>
  <r>
    <x v="12"/>
  </r>
  <r>
    <x v="13"/>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
  <r>
    <x v="0"/>
  </r>
  <r>
    <x v="1"/>
  </r>
  <r>
    <x v="2"/>
  </r>
  <r>
    <x v="3"/>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
  <r>
    <x v="0"/>
  </r>
  <r>
    <x v="1"/>
  </r>
  <r>
    <x v="2"/>
  </r>
  <r>
    <x v="3"/>
  </r>
  <r>
    <x v="4"/>
  </r>
  <r>
    <x v="5"/>
  </r>
  <r>
    <x v="6"/>
  </r>
  <r>
    <x v="7"/>
  </r>
  <r>
    <x v="8"/>
  </r>
  <r>
    <x v="9"/>
  </r>
  <r>
    <x v="10"/>
  </r>
  <r>
    <x v="11"/>
  </r>
  <r>
    <x v="12"/>
  </r>
  <r>
    <x v="1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3BE3B9E-CD05-0442-9CF2-1A8AD6A63868}"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9" firstHeaderRow="1" firstDataRow="1" firstDataCol="1"/>
  <pivotFields count="1">
    <pivotField axis="axisRow" dataField="1" showAll="0">
      <items count="9">
        <item x="0"/>
        <item x="1"/>
        <item x="2"/>
        <item x="3"/>
        <item x="4"/>
        <item x="5"/>
        <item x="6"/>
        <item x="7"/>
        <item t="default"/>
      </items>
    </pivotField>
  </pivotFields>
  <rowFields count="1">
    <field x="0"/>
  </rowFields>
  <rowItems count="6">
    <i>
      <x v="1"/>
    </i>
    <i>
      <x v="2"/>
    </i>
    <i>
      <x v="3"/>
    </i>
    <i>
      <x v="4"/>
    </i>
    <i>
      <x v="6"/>
    </i>
    <i t="grand">
      <x/>
    </i>
  </rowItems>
  <colItems count="1">
    <i/>
  </colItems>
  <dataFields count="1">
    <dataField name="Frequency"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9BD99AC-7796-AD43-B411-144F4F274416}" name="PivotTable5"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D18:F27" firstHeaderRow="0" firstDataRow="1" firstDataCol="1"/>
  <pivotFields count="1">
    <pivotField axis="axisRow" dataField="1" showAll="0">
      <items count="13">
        <item x="0"/>
        <item x="1"/>
        <item x="2"/>
        <item x="3"/>
        <item x="4"/>
        <item x="5"/>
        <item x="6"/>
        <item x="7"/>
        <item x="8"/>
        <item x="9"/>
        <item x="10"/>
        <item x="11"/>
        <item t="default"/>
      </items>
    </pivotField>
  </pivotFields>
  <rowFields count="1">
    <field x="0"/>
  </rowFields>
  <rowItems count="9">
    <i>
      <x v="1"/>
    </i>
    <i>
      <x v="2"/>
    </i>
    <i>
      <x v="3"/>
    </i>
    <i>
      <x v="4"/>
    </i>
    <i>
      <x v="5"/>
    </i>
    <i>
      <x v="6"/>
    </i>
    <i>
      <x v="7"/>
    </i>
    <i>
      <x v="10"/>
    </i>
    <i t="grand">
      <x/>
    </i>
  </rowItems>
  <colFields count="1">
    <field x="-2"/>
  </colFields>
  <colItems count="2">
    <i>
      <x/>
    </i>
    <i i="1">
      <x v="1"/>
    </i>
  </colItems>
  <dataFields count="2">
    <dataField name="%" fld="0" subtotal="count" baseField="0" baseItem="0"/>
    <dataField name="Sum of Adolescent fertility rate (births per 1,000 women ages 15-19) " fld="0" showDataAs="percentOfCol"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FAF645B-E73E-A946-9AE4-44FE2A43BA46}" name="PivotTable2"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12" firstHeaderRow="1" firstDataRow="1" firstDataCol="1"/>
  <pivotFields count="1">
    <pivotField axis="axisRow" dataField="1" showAll="0">
      <items count="13">
        <item x="0"/>
        <item x="1"/>
        <item x="2"/>
        <item x="3"/>
        <item x="4"/>
        <item x="5"/>
        <item x="6"/>
        <item x="7"/>
        <item x="8"/>
        <item x="9"/>
        <item x="10"/>
        <item x="11"/>
        <item t="default"/>
      </items>
    </pivotField>
  </pivotFields>
  <rowFields count="1">
    <field x="0"/>
  </rowFields>
  <rowItems count="9">
    <i>
      <x v="1"/>
    </i>
    <i>
      <x v="2"/>
    </i>
    <i>
      <x v="3"/>
    </i>
    <i>
      <x v="4"/>
    </i>
    <i>
      <x v="5"/>
    </i>
    <i>
      <x v="6"/>
    </i>
    <i>
      <x v="7"/>
    </i>
    <i>
      <x v="10"/>
    </i>
    <i t="grand">
      <x/>
    </i>
  </rowItems>
  <colItems count="1">
    <i/>
  </colItems>
  <dataFields count="1">
    <dataField name="Count of Adolescent fertility rate (births per 1,000 women ages 15-19) "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3F33DF4-7498-DF46-93DF-2A3E1E83A99E}" name="PivotTable4"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7" firstHeaderRow="1" firstDataRow="1" firstDataCol="1"/>
  <pivotFields count="1">
    <pivotField axis="axisRow" dataField="1" showAll="0">
      <items count="7">
        <item x="0"/>
        <item x="1"/>
        <item x="2"/>
        <item x="3"/>
        <item x="4"/>
        <item x="5"/>
        <item t="default"/>
      </items>
    </pivotField>
  </pivotFields>
  <rowFields count="1">
    <field x="0"/>
  </rowFields>
  <rowItems count="4">
    <i>
      <x v="1"/>
    </i>
    <i>
      <x v="2"/>
    </i>
    <i>
      <x v="4"/>
    </i>
    <i t="grand">
      <x/>
    </i>
  </rowItems>
  <colItems count="1">
    <i/>
  </colItems>
  <dataFields count="1">
    <dataField name="Count of Adolescent fertility rate (births per 1,000 women ages 15-19) "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2" Type="http://schemas.openxmlformats.org/officeDocument/2006/relationships/pivotTable" Target="../pivotTables/pivotTable3.xml"/><Relationship Id="rId1" Type="http://schemas.openxmlformats.org/officeDocument/2006/relationships/pivotTable" Target="../pivotTables/pivotTable2.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83"/>
  <sheetViews>
    <sheetView tabSelected="1" topLeftCell="D33" zoomScale="93" zoomScaleNormal="116" zoomScalePageLayoutView="75" workbookViewId="0">
      <selection activeCell="O57" sqref="O57"/>
    </sheetView>
  </sheetViews>
  <sheetFormatPr baseColWidth="10" defaultColWidth="8.83203125" defaultRowHeight="15"/>
  <cols>
    <col min="1" max="1" width="5.5" bestFit="1" customWidth="1"/>
    <col min="2" max="2" width="15.1640625" bestFit="1" customWidth="1"/>
    <col min="3" max="3" width="13" bestFit="1" customWidth="1"/>
    <col min="4" max="4" width="54" bestFit="1" customWidth="1"/>
    <col min="5" max="5" width="38.33203125" bestFit="1" customWidth="1"/>
    <col min="6" max="6" width="36" bestFit="1" customWidth="1"/>
    <col min="7" max="7" width="79" bestFit="1" customWidth="1"/>
    <col min="8" max="8" width="32.6640625" bestFit="1" customWidth="1"/>
    <col min="9" max="9" width="13.6640625" bestFit="1" customWidth="1"/>
    <col min="10" max="10" width="15" customWidth="1"/>
    <col min="14" max="14" width="20.1640625" customWidth="1"/>
    <col min="15" max="15" width="29" customWidth="1"/>
    <col min="19" max="19" width="17.5" customWidth="1"/>
    <col min="20" max="20" width="17.6640625" customWidth="1"/>
    <col min="24" max="24" width="11.6640625" customWidth="1"/>
    <col min="25" max="25" width="27.33203125" customWidth="1"/>
    <col min="30" max="30" width="23" customWidth="1"/>
    <col min="31" max="31" width="12.1640625" bestFit="1" customWidth="1"/>
  </cols>
  <sheetData>
    <row r="1" spans="1:20">
      <c r="A1" s="4">
        <v>18</v>
      </c>
      <c r="B1" s="4" t="s">
        <v>9</v>
      </c>
      <c r="C1" s="4" t="s">
        <v>4</v>
      </c>
      <c r="D1" s="4" t="s">
        <v>30</v>
      </c>
      <c r="E1" s="4" t="s">
        <v>33</v>
      </c>
      <c r="F1" s="4" t="s">
        <v>2</v>
      </c>
      <c r="G1" s="4" t="s">
        <v>31</v>
      </c>
      <c r="H1" s="4" t="s">
        <v>15</v>
      </c>
      <c r="I1" s="4" t="s">
        <v>70</v>
      </c>
      <c r="J1" s="4" t="s">
        <v>93</v>
      </c>
    </row>
    <row r="2" spans="1:20">
      <c r="A2" s="10">
        <v>2015</v>
      </c>
      <c r="B2" s="10" t="s">
        <v>22</v>
      </c>
      <c r="C2" s="10" t="s">
        <v>3</v>
      </c>
      <c r="D2" s="10">
        <v>5.3086000000000002</v>
      </c>
      <c r="E2" s="10">
        <v>57880</v>
      </c>
      <c r="F2" s="10">
        <v>9</v>
      </c>
      <c r="G2" s="10">
        <v>4433.0031263999999</v>
      </c>
      <c r="H2" s="10">
        <v>82.2048780487805</v>
      </c>
      <c r="I2" s="10" t="str">
        <f t="shared" ref="I2:I28" si="0">IF(E2&lt;1000,"Low Income",IF(E2&gt;12500,"High-Income","Middle Income"))</f>
        <v>High-Income</v>
      </c>
      <c r="J2" s="15">
        <f t="shared" ref="J2:J28" si="1">(H2*E2*F2)^(1/3)</f>
        <v>349.85617239577471</v>
      </c>
    </row>
    <row r="3" spans="1:20">
      <c r="A3" s="10">
        <v>2015</v>
      </c>
      <c r="B3" s="10" t="s">
        <v>38</v>
      </c>
      <c r="C3" s="10" t="s">
        <v>39</v>
      </c>
      <c r="D3" s="10">
        <v>5.7708000000000004</v>
      </c>
      <c r="E3" s="10">
        <v>93050</v>
      </c>
      <c r="F3" s="10">
        <v>10</v>
      </c>
      <c r="G3" s="10">
        <v>5313.1464349099997</v>
      </c>
      <c r="H3" s="10">
        <v>82.304878048780509</v>
      </c>
      <c r="I3" s="10" t="str">
        <f t="shared" si="0"/>
        <v>High-Income</v>
      </c>
      <c r="J3" s="15">
        <f t="shared" si="1"/>
        <v>424.66583009561703</v>
      </c>
    </row>
    <row r="4" spans="1:20">
      <c r="A4" s="10">
        <v>2015</v>
      </c>
      <c r="B4" s="10" t="s">
        <v>50</v>
      </c>
      <c r="C4" s="10" t="s">
        <v>51</v>
      </c>
      <c r="D4" s="10">
        <v>7.7493999999999996</v>
      </c>
      <c r="E4" s="10">
        <v>20360</v>
      </c>
      <c r="F4" s="10">
        <v>9</v>
      </c>
      <c r="G4" s="10">
        <v>1302.4638075800001</v>
      </c>
      <c r="H4" s="10">
        <v>81.036585365853668</v>
      </c>
      <c r="I4" s="10" t="str">
        <f t="shared" si="0"/>
        <v>High-Income</v>
      </c>
      <c r="J4" s="15">
        <f t="shared" si="1"/>
        <v>245.79165772954914</v>
      </c>
    </row>
    <row r="5" spans="1:20">
      <c r="A5" s="10">
        <v>2015</v>
      </c>
      <c r="B5" s="10" t="s">
        <v>54</v>
      </c>
      <c r="C5" s="10" t="s">
        <v>55</v>
      </c>
      <c r="D5" s="10">
        <v>7.827</v>
      </c>
      <c r="E5" s="10">
        <v>49960</v>
      </c>
      <c r="F5" s="10">
        <v>10</v>
      </c>
      <c r="G5" s="10">
        <v>3353.65703304</v>
      </c>
      <c r="H5" s="10">
        <v>82.468292682926844</v>
      </c>
      <c r="I5" s="10" t="str">
        <f t="shared" si="0"/>
        <v>High-Income</v>
      </c>
      <c r="J5" s="15">
        <f t="shared" si="1"/>
        <v>345.38473923492501</v>
      </c>
    </row>
    <row r="6" spans="1:20" ht="16" thickBot="1">
      <c r="A6" s="10">
        <v>2015</v>
      </c>
      <c r="B6" s="10" t="s">
        <v>8</v>
      </c>
      <c r="C6" s="10" t="s">
        <v>27</v>
      </c>
      <c r="D6" s="10">
        <v>8.9613999999999994</v>
      </c>
      <c r="E6" s="10">
        <v>40730</v>
      </c>
      <c r="F6" s="10">
        <v>10</v>
      </c>
      <c r="G6" s="10">
        <v>3584.9869144700001</v>
      </c>
      <c r="H6" s="10">
        <v>82.273170731707339</v>
      </c>
      <c r="I6" s="10" t="str">
        <f t="shared" si="0"/>
        <v>High-Income</v>
      </c>
      <c r="J6" s="15">
        <f t="shared" si="1"/>
        <v>322.39691816467905</v>
      </c>
    </row>
    <row r="7" spans="1:20">
      <c r="A7" s="10">
        <v>2015</v>
      </c>
      <c r="B7" s="10" t="s">
        <v>26</v>
      </c>
      <c r="C7" s="10" t="s">
        <v>14</v>
      </c>
      <c r="D7" s="10">
        <v>10.6084</v>
      </c>
      <c r="E7" s="10">
        <v>51850</v>
      </c>
      <c r="F7" s="10">
        <v>10</v>
      </c>
      <c r="G7" s="10">
        <v>3733.8324853600002</v>
      </c>
      <c r="H7" s="10">
        <v>81.45365853658538</v>
      </c>
      <c r="I7" s="10" t="str">
        <f t="shared" si="0"/>
        <v>High-Income</v>
      </c>
      <c r="J7" s="15">
        <f t="shared" si="1"/>
        <v>348.24625288353445</v>
      </c>
      <c r="N7" s="7"/>
      <c r="O7" s="7" t="s">
        <v>146</v>
      </c>
    </row>
    <row r="8" spans="1:20">
      <c r="A8" s="10">
        <v>2015</v>
      </c>
      <c r="B8" s="10" t="s">
        <v>42</v>
      </c>
      <c r="C8" s="10" t="s">
        <v>43</v>
      </c>
      <c r="D8" s="10">
        <v>14.0274</v>
      </c>
      <c r="E8" s="10">
        <v>18380</v>
      </c>
      <c r="F8" s="10">
        <v>9</v>
      </c>
      <c r="G8" s="10">
        <v>1421.9447520199999</v>
      </c>
      <c r="H8" s="10">
        <v>77.590243902439028</v>
      </c>
      <c r="I8" s="10" t="str">
        <f t="shared" si="0"/>
        <v>High-Income</v>
      </c>
      <c r="J8" s="15">
        <f t="shared" si="1"/>
        <v>234.13430176279425</v>
      </c>
      <c r="N8" s="5"/>
      <c r="O8" s="5"/>
    </row>
    <row r="9" spans="1:20">
      <c r="A9" s="10">
        <v>2015</v>
      </c>
      <c r="B9" s="10" t="s">
        <v>1</v>
      </c>
      <c r="C9" s="10" t="s">
        <v>6</v>
      </c>
      <c r="D9" s="10">
        <v>14.596399999999999</v>
      </c>
      <c r="E9" s="10">
        <v>43720</v>
      </c>
      <c r="F9" s="10">
        <v>11</v>
      </c>
      <c r="G9" s="10">
        <v>3330.2514005200001</v>
      </c>
      <c r="H9" s="10">
        <v>80.956097560975621</v>
      </c>
      <c r="I9" s="10" t="str">
        <f t="shared" si="0"/>
        <v>High-Income</v>
      </c>
      <c r="J9" s="15">
        <f t="shared" si="1"/>
        <v>338.92801480854331</v>
      </c>
      <c r="N9" s="5" t="s">
        <v>71</v>
      </c>
      <c r="O9" s="5">
        <v>45.430837037037037</v>
      </c>
    </row>
    <row r="10" spans="1:20">
      <c r="A10" s="10">
        <v>2015</v>
      </c>
      <c r="B10" s="10" t="s">
        <v>46</v>
      </c>
      <c r="C10" s="10" t="s">
        <v>47</v>
      </c>
      <c r="D10" s="10">
        <v>22.440999999999999</v>
      </c>
      <c r="E10" s="10">
        <v>56300</v>
      </c>
      <c r="F10" s="10">
        <v>13</v>
      </c>
      <c r="G10" s="10">
        <v>4801.9363048900004</v>
      </c>
      <c r="H10" s="10">
        <v>78.690243902439036</v>
      </c>
      <c r="I10" s="10" t="str">
        <f t="shared" si="0"/>
        <v>High-Income</v>
      </c>
      <c r="J10" s="15">
        <f t="shared" si="1"/>
        <v>386.18097930526994</v>
      </c>
      <c r="N10" s="5" t="s">
        <v>72</v>
      </c>
      <c r="O10" s="5">
        <v>8.0663253867273799</v>
      </c>
    </row>
    <row r="11" spans="1:20">
      <c r="A11" s="10">
        <v>2015</v>
      </c>
      <c r="B11" s="10" t="s">
        <v>16</v>
      </c>
      <c r="C11" s="10" t="s">
        <v>19</v>
      </c>
      <c r="D11" s="10">
        <v>77.050799999999995</v>
      </c>
      <c r="E11" s="10">
        <v>980</v>
      </c>
      <c r="F11" s="10">
        <v>11</v>
      </c>
      <c r="G11" s="10">
        <v>30.825247640000001</v>
      </c>
      <c r="H11" s="10">
        <v>66.784000000000006</v>
      </c>
      <c r="I11" s="10" t="str">
        <f t="shared" si="0"/>
        <v>Low Income</v>
      </c>
      <c r="J11" s="15">
        <f t="shared" si="1"/>
        <v>89.625253298485873</v>
      </c>
      <c r="N11" s="5" t="s">
        <v>73</v>
      </c>
      <c r="O11" s="5">
        <v>25.9968</v>
      </c>
    </row>
    <row r="12" spans="1:20">
      <c r="A12" s="10">
        <v>2015</v>
      </c>
      <c r="B12" s="10" t="s">
        <v>0</v>
      </c>
      <c r="C12" s="10" t="s">
        <v>18</v>
      </c>
      <c r="D12" s="10">
        <v>90.1494</v>
      </c>
      <c r="E12" s="10">
        <v>610</v>
      </c>
      <c r="F12" s="10">
        <v>10</v>
      </c>
      <c r="G12" s="10">
        <v>26.777735759999999</v>
      </c>
      <c r="H12" s="10">
        <v>59.948999999999998</v>
      </c>
      <c r="I12" s="10" t="str">
        <f t="shared" si="0"/>
        <v>Low Income</v>
      </c>
      <c r="J12" s="15">
        <f t="shared" si="1"/>
        <v>71.510628116749061</v>
      </c>
      <c r="N12" s="5" t="s">
        <v>74</v>
      </c>
      <c r="O12" s="5" t="e">
        <v>#N/A</v>
      </c>
    </row>
    <row r="13" spans="1:20">
      <c r="A13" s="10">
        <v>2015</v>
      </c>
      <c r="B13" s="10" t="s">
        <v>7</v>
      </c>
      <c r="C13" s="10" t="s">
        <v>11</v>
      </c>
      <c r="D13" s="10">
        <v>118.3336</v>
      </c>
      <c r="E13" s="10">
        <v>550</v>
      </c>
      <c r="F13" s="10">
        <v>9</v>
      </c>
      <c r="G13" s="10">
        <v>22.978626299999998</v>
      </c>
      <c r="H13" s="10">
        <v>51.423000000000002</v>
      </c>
      <c r="I13" s="10" t="str">
        <f t="shared" si="0"/>
        <v>Low Income</v>
      </c>
      <c r="J13" s="15">
        <f t="shared" si="1"/>
        <v>63.375422776494062</v>
      </c>
      <c r="N13" s="5" t="s">
        <v>75</v>
      </c>
      <c r="O13" s="5">
        <v>41.913856200583488</v>
      </c>
    </row>
    <row r="14" spans="1:20">
      <c r="A14" s="10">
        <v>2015</v>
      </c>
      <c r="B14" s="10" t="s">
        <v>34</v>
      </c>
      <c r="C14" s="10" t="s">
        <v>35</v>
      </c>
      <c r="D14" s="10">
        <v>173.03819999999999</v>
      </c>
      <c r="E14" s="10">
        <v>790</v>
      </c>
      <c r="F14" s="10">
        <v>9</v>
      </c>
      <c r="G14" s="10">
        <v>19.599396580000001</v>
      </c>
      <c r="H14" s="10">
        <v>57.478000000000002</v>
      </c>
      <c r="I14" s="10" t="str">
        <f t="shared" si="0"/>
        <v>Low Income</v>
      </c>
      <c r="J14" s="15">
        <f t="shared" si="1"/>
        <v>74.209086053707424</v>
      </c>
      <c r="N14" s="5" t="s">
        <v>76</v>
      </c>
      <c r="O14" s="5">
        <v>1756.7713416031909</v>
      </c>
    </row>
    <row r="15" spans="1:20">
      <c r="A15" s="10">
        <v>2015</v>
      </c>
      <c r="B15" s="10" t="s">
        <v>58</v>
      </c>
      <c r="C15" s="10" t="s">
        <v>59</v>
      </c>
      <c r="D15" s="10">
        <v>12.5314</v>
      </c>
      <c r="E15" s="10">
        <v>8040</v>
      </c>
      <c r="F15" s="10">
        <v>10</v>
      </c>
      <c r="G15" s="10">
        <v>564.59204546000001</v>
      </c>
      <c r="H15" s="10">
        <v>79.409000000000006</v>
      </c>
      <c r="I15" s="10" t="str">
        <f t="shared" si="0"/>
        <v>Middle Income</v>
      </c>
      <c r="J15" s="15">
        <f t="shared" si="1"/>
        <v>185.51338869707871</v>
      </c>
      <c r="N15" s="5" t="s">
        <v>77</v>
      </c>
      <c r="O15" s="5">
        <v>1.8887284016800248</v>
      </c>
      <c r="S15" s="5" t="s">
        <v>71</v>
      </c>
      <c r="T15" s="5">
        <v>45.430837037037037</v>
      </c>
    </row>
    <row r="16" spans="1:20">
      <c r="A16" s="10">
        <v>2015</v>
      </c>
      <c r="B16" s="10" t="s">
        <v>60</v>
      </c>
      <c r="C16" s="10" t="s">
        <v>61</v>
      </c>
      <c r="D16" s="10">
        <v>16.921199999999999</v>
      </c>
      <c r="E16" s="10">
        <v>2170</v>
      </c>
      <c r="F16" s="10">
        <v>12</v>
      </c>
      <c r="G16" s="10">
        <v>204.61167628000001</v>
      </c>
      <c r="H16" s="10">
        <v>71.191999999999993</v>
      </c>
      <c r="I16" s="10" t="str">
        <f t="shared" si="0"/>
        <v>Middle Income</v>
      </c>
      <c r="J16" s="15">
        <f t="shared" si="1"/>
        <v>122.84497357122819</v>
      </c>
      <c r="N16" s="5" t="s">
        <v>78</v>
      </c>
      <c r="O16" s="5">
        <v>1.3671310176865588</v>
      </c>
      <c r="S16" s="5" t="s">
        <v>75</v>
      </c>
      <c r="T16" s="5">
        <v>41.913856200583488</v>
      </c>
    </row>
    <row r="17" spans="1:31">
      <c r="A17" s="10">
        <v>2015</v>
      </c>
      <c r="B17" s="10" t="s">
        <v>62</v>
      </c>
      <c r="C17" s="10" t="s">
        <v>63</v>
      </c>
      <c r="D17" s="10">
        <v>19.7254</v>
      </c>
      <c r="E17" s="10">
        <v>5540</v>
      </c>
      <c r="F17" s="10">
        <v>8</v>
      </c>
      <c r="G17" s="10">
        <v>763.56828326000004</v>
      </c>
      <c r="H17" s="10">
        <v>75.287804878048789</v>
      </c>
      <c r="I17" s="10" t="str">
        <f t="shared" si="0"/>
        <v>Middle Income</v>
      </c>
      <c r="J17" s="15">
        <f t="shared" si="1"/>
        <v>149.43126129615536</v>
      </c>
      <c r="N17" s="5" t="s">
        <v>79</v>
      </c>
      <c r="O17" s="5">
        <v>167.72959999999998</v>
      </c>
    </row>
    <row r="18" spans="1:31">
      <c r="A18" s="10">
        <v>2015</v>
      </c>
      <c r="B18" s="10" t="s">
        <v>68</v>
      </c>
      <c r="C18" s="10" t="s">
        <v>69</v>
      </c>
      <c r="D18" s="10">
        <v>20.6922</v>
      </c>
      <c r="E18" s="10">
        <v>4390</v>
      </c>
      <c r="F18" s="10">
        <v>9</v>
      </c>
      <c r="G18" s="10">
        <v>327.34152196999997</v>
      </c>
      <c r="H18" s="10">
        <v>78.174000000000007</v>
      </c>
      <c r="I18" s="10" t="str">
        <f t="shared" si="0"/>
        <v>Middle Income</v>
      </c>
      <c r="J18" s="15">
        <f t="shared" si="1"/>
        <v>145.63187957945337</v>
      </c>
      <c r="N18" s="5" t="s">
        <v>80</v>
      </c>
      <c r="O18" s="5">
        <v>5.3086000000000002</v>
      </c>
    </row>
    <row r="19" spans="1:31">
      <c r="A19" s="10">
        <v>2015</v>
      </c>
      <c r="B19" s="10" t="s">
        <v>5</v>
      </c>
      <c r="C19" s="10" t="s">
        <v>24</v>
      </c>
      <c r="D19" s="10">
        <v>25.9968</v>
      </c>
      <c r="E19" s="10">
        <v>1600</v>
      </c>
      <c r="F19" s="10">
        <v>8</v>
      </c>
      <c r="G19" s="10">
        <v>60.836666059999999</v>
      </c>
      <c r="H19" s="10">
        <v>68.302000000000007</v>
      </c>
      <c r="I19" s="10" t="str">
        <f t="shared" si="0"/>
        <v>Middle Income</v>
      </c>
      <c r="J19" s="15">
        <f t="shared" si="1"/>
        <v>95.619792474185999</v>
      </c>
      <c r="N19" s="5" t="s">
        <v>81</v>
      </c>
      <c r="O19" s="5">
        <v>173.03819999999999</v>
      </c>
    </row>
    <row r="20" spans="1:31">
      <c r="A20" s="10">
        <v>2015</v>
      </c>
      <c r="B20" s="10" t="s">
        <v>23</v>
      </c>
      <c r="C20" s="10" t="s">
        <v>12</v>
      </c>
      <c r="D20" s="10">
        <v>38.474400000000003</v>
      </c>
      <c r="E20" s="10">
        <v>1430</v>
      </c>
      <c r="F20" s="10">
        <v>12</v>
      </c>
      <c r="G20" s="10">
        <v>36.910255599999999</v>
      </c>
      <c r="H20" s="10">
        <v>66.322000000000003</v>
      </c>
      <c r="I20" s="10" t="str">
        <f t="shared" si="0"/>
        <v>Middle Income</v>
      </c>
      <c r="J20" s="15">
        <f t="shared" si="1"/>
        <v>104.40588184885117</v>
      </c>
      <c r="N20" s="5" t="s">
        <v>82</v>
      </c>
      <c r="O20" s="5">
        <v>1226.6325999999999</v>
      </c>
    </row>
    <row r="21" spans="1:31" ht="16" thickBot="1">
      <c r="A21" s="10">
        <v>2015</v>
      </c>
      <c r="B21" s="10" t="s">
        <v>56</v>
      </c>
      <c r="C21" s="10" t="s">
        <v>57</v>
      </c>
      <c r="D21" s="10">
        <v>48.614400000000003</v>
      </c>
      <c r="E21" s="10">
        <v>3430</v>
      </c>
      <c r="F21" s="10">
        <v>9</v>
      </c>
      <c r="G21" s="10">
        <v>141.05421989999999</v>
      </c>
      <c r="H21" s="10">
        <v>69.025000000000006</v>
      </c>
      <c r="I21" s="10" t="str">
        <f t="shared" si="0"/>
        <v>Middle Income</v>
      </c>
      <c r="J21" s="15">
        <f t="shared" si="1"/>
        <v>128.68097660769561</v>
      </c>
      <c r="N21" s="6" t="s">
        <v>83</v>
      </c>
      <c r="O21" s="6">
        <v>27</v>
      </c>
    </row>
    <row r="22" spans="1:31">
      <c r="A22" s="10">
        <v>2015</v>
      </c>
      <c r="B22" s="10" t="s">
        <v>44</v>
      </c>
      <c r="C22" s="10" t="s">
        <v>45</v>
      </c>
      <c r="D22" s="10">
        <v>51.882800000000003</v>
      </c>
      <c r="E22" s="10">
        <v>3310</v>
      </c>
      <c r="F22" s="10">
        <v>12</v>
      </c>
      <c r="G22" s="10">
        <v>148.95099286999999</v>
      </c>
      <c r="H22" s="10">
        <v>71.304000000000002</v>
      </c>
      <c r="I22" s="10" t="str">
        <f t="shared" si="0"/>
        <v>Middle Income</v>
      </c>
      <c r="J22" s="15">
        <f t="shared" si="1"/>
        <v>141.48412429528602</v>
      </c>
      <c r="O22">
        <v>-1.1348513741952483E-114</v>
      </c>
    </row>
    <row r="23" spans="1:31">
      <c r="A23" s="10">
        <v>2015</v>
      </c>
      <c r="B23" s="10" t="s">
        <v>48</v>
      </c>
      <c r="C23" s="10" t="s">
        <v>49</v>
      </c>
      <c r="D23" s="10">
        <v>55.955800000000004</v>
      </c>
      <c r="E23" s="10">
        <v>4730</v>
      </c>
      <c r="F23" s="10">
        <v>6</v>
      </c>
      <c r="G23" s="10">
        <v>299.60870053000002</v>
      </c>
      <c r="H23" s="10">
        <v>75.835999999999999</v>
      </c>
      <c r="I23" s="10" t="str">
        <f t="shared" si="0"/>
        <v>Middle Income</v>
      </c>
      <c r="J23" s="15">
        <f t="shared" si="1"/>
        <v>129.11080918198533</v>
      </c>
    </row>
    <row r="24" spans="1:31" ht="16" thickBot="1">
      <c r="A24" s="10">
        <v>2015</v>
      </c>
      <c r="B24" s="10" t="s">
        <v>64</v>
      </c>
      <c r="C24" s="10" t="s">
        <v>65</v>
      </c>
      <c r="D24" s="10">
        <v>62.546399999999998</v>
      </c>
      <c r="E24" s="10">
        <v>9860</v>
      </c>
      <c r="F24" s="10">
        <v>14</v>
      </c>
      <c r="G24" s="10">
        <v>526.21310764999998</v>
      </c>
      <c r="H24" s="10">
        <v>76.933000000000007</v>
      </c>
      <c r="I24" s="10" t="str">
        <f t="shared" si="0"/>
        <v>Middle Income</v>
      </c>
      <c r="J24" s="15">
        <f t="shared" si="1"/>
        <v>219.80582950331038</v>
      </c>
    </row>
    <row r="25" spans="1:31">
      <c r="A25" s="10">
        <v>2015</v>
      </c>
      <c r="B25" s="10" t="s">
        <v>36</v>
      </c>
      <c r="C25" s="10" t="s">
        <v>37</v>
      </c>
      <c r="D25" s="10">
        <v>63.956600000000002</v>
      </c>
      <c r="E25" s="10">
        <v>2000</v>
      </c>
      <c r="F25" s="10">
        <v>5</v>
      </c>
      <c r="G25" s="10">
        <v>58.387363620000002</v>
      </c>
      <c r="H25" s="10">
        <v>66.334999999999994</v>
      </c>
      <c r="I25" s="10" t="str">
        <f t="shared" si="0"/>
        <v>Middle Income</v>
      </c>
      <c r="J25" s="15">
        <f t="shared" si="1"/>
        <v>87.212936806324493</v>
      </c>
      <c r="AD25" s="7" t="s">
        <v>30</v>
      </c>
      <c r="AE25" s="7"/>
    </row>
    <row r="26" spans="1:31">
      <c r="A26" s="10">
        <v>2015</v>
      </c>
      <c r="B26" s="10" t="s">
        <v>66</v>
      </c>
      <c r="C26" s="10" t="s">
        <v>67</v>
      </c>
      <c r="D26" s="10">
        <v>68.677000000000007</v>
      </c>
      <c r="E26" s="10">
        <v>1490</v>
      </c>
      <c r="F26" s="10">
        <v>11</v>
      </c>
      <c r="G26" s="10">
        <v>87.135528539999996</v>
      </c>
      <c r="H26" s="10">
        <v>62.448</v>
      </c>
      <c r="I26" s="10" t="str">
        <f t="shared" si="0"/>
        <v>Middle Income</v>
      </c>
      <c r="J26" s="15">
        <f t="shared" si="1"/>
        <v>100.77802178927024</v>
      </c>
      <c r="AD26" s="5"/>
      <c r="AE26" s="5"/>
    </row>
    <row r="27" spans="1:31" ht="16" thickBot="1">
      <c r="A27" s="10">
        <v>2015</v>
      </c>
      <c r="B27" s="10" t="s">
        <v>52</v>
      </c>
      <c r="C27" s="10" t="s">
        <v>53</v>
      </c>
      <c r="D27" s="10">
        <v>73.577799999999996</v>
      </c>
      <c r="E27" s="10">
        <v>2090</v>
      </c>
      <c r="F27" s="10">
        <v>12</v>
      </c>
      <c r="G27" s="10">
        <v>137.09955540999999</v>
      </c>
      <c r="H27" s="10">
        <v>73.376000000000005</v>
      </c>
      <c r="I27" s="10" t="str">
        <f t="shared" si="0"/>
        <v>Middle Income</v>
      </c>
      <c r="J27" s="15">
        <f t="shared" si="1"/>
        <v>122.54450871880614</v>
      </c>
      <c r="AD27" s="5" t="s">
        <v>71</v>
      </c>
      <c r="AE27" s="5">
        <v>45.430837037037001</v>
      </c>
    </row>
    <row r="28" spans="1:31">
      <c r="A28" s="10">
        <v>2015</v>
      </c>
      <c r="B28" s="10" t="s">
        <v>40</v>
      </c>
      <c r="C28" s="10" t="s">
        <v>41</v>
      </c>
      <c r="D28" s="10">
        <v>111.218</v>
      </c>
      <c r="E28" s="10">
        <v>2850</v>
      </c>
      <c r="F28" s="10">
        <v>9</v>
      </c>
      <c r="G28" s="10">
        <v>35.566764419999998</v>
      </c>
      <c r="H28" s="10">
        <v>52.984999999999999</v>
      </c>
      <c r="I28" s="10" t="str">
        <f t="shared" si="0"/>
        <v>Middle Income</v>
      </c>
      <c r="J28" s="15">
        <f t="shared" si="1"/>
        <v>110.7677760058675</v>
      </c>
      <c r="N28" s="7" t="s">
        <v>147</v>
      </c>
      <c r="O28" s="7"/>
      <c r="AD28" s="5" t="s">
        <v>72</v>
      </c>
      <c r="AE28" s="5">
        <v>8.0663253867273799</v>
      </c>
    </row>
    <row r="29" spans="1:31">
      <c r="N29" s="5"/>
      <c r="O29" s="5"/>
      <c r="AD29" s="5" t="s">
        <v>73</v>
      </c>
      <c r="AE29" s="5">
        <v>25.9968</v>
      </c>
    </row>
    <row r="30" spans="1:31">
      <c r="N30" s="5" t="s">
        <v>71</v>
      </c>
      <c r="O30" s="5">
        <v>18077.407407407409</v>
      </c>
      <c r="S30" s="5" t="s">
        <v>71</v>
      </c>
      <c r="T30" s="5">
        <v>18077.407407407409</v>
      </c>
      <c r="AD30" s="5" t="s">
        <v>74</v>
      </c>
      <c r="AE30" s="5" t="e">
        <v>#N/A</v>
      </c>
    </row>
    <row r="31" spans="1:31">
      <c r="N31" s="5" t="s">
        <v>72</v>
      </c>
      <c r="O31" s="5">
        <v>4796.2825286627685</v>
      </c>
      <c r="S31" s="5" t="s">
        <v>75</v>
      </c>
      <c r="T31" s="5">
        <v>24922.215081296537</v>
      </c>
      <c r="AD31" s="5" t="s">
        <v>75</v>
      </c>
      <c r="AE31" s="5">
        <v>41.913856200583488</v>
      </c>
    </row>
    <row r="32" spans="1:31">
      <c r="N32" s="5" t="s">
        <v>73</v>
      </c>
      <c r="O32" s="5">
        <v>4390</v>
      </c>
      <c r="AD32" s="5" t="s">
        <v>76</v>
      </c>
      <c r="AE32" s="5">
        <v>1756.7713416031909</v>
      </c>
    </row>
    <row r="33" spans="3:31">
      <c r="C33" t="s">
        <v>149</v>
      </c>
      <c r="N33" s="5" t="s">
        <v>74</v>
      </c>
      <c r="O33" s="5" t="e">
        <v>#N/A</v>
      </c>
      <c r="AD33" s="5" t="s">
        <v>77</v>
      </c>
      <c r="AE33" s="5">
        <v>1.8887284016800248</v>
      </c>
    </row>
    <row r="34" spans="3:31">
      <c r="C34">
        <v>0</v>
      </c>
      <c r="N34" s="5" t="s">
        <v>75</v>
      </c>
      <c r="O34" s="5">
        <v>24922.215081296537</v>
      </c>
      <c r="AD34" s="5" t="s">
        <v>78</v>
      </c>
      <c r="AE34" s="5">
        <v>1.3671310176865588</v>
      </c>
    </row>
    <row r="35" spans="3:31">
      <c r="C35">
        <v>0</v>
      </c>
      <c r="N35" s="5" t="s">
        <v>76</v>
      </c>
      <c r="O35" s="5">
        <v>621116804.55840456</v>
      </c>
      <c r="AD35" s="5" t="s">
        <v>79</v>
      </c>
      <c r="AE35" s="5">
        <v>167.72959999999998</v>
      </c>
    </row>
    <row r="36" spans="3:31">
      <c r="N36" s="5" t="s">
        <v>77</v>
      </c>
      <c r="O36" s="5">
        <v>1.683247283553305</v>
      </c>
      <c r="AD36" s="5" t="s">
        <v>80</v>
      </c>
      <c r="AE36" s="5">
        <v>5.3086000000000002</v>
      </c>
    </row>
    <row r="37" spans="3:31" ht="16" thickBot="1">
      <c r="N37" s="5" t="s">
        <v>78</v>
      </c>
      <c r="O37" s="5">
        <v>1.541814078265737</v>
      </c>
      <c r="AD37" s="5" t="s">
        <v>81</v>
      </c>
      <c r="AE37" s="5">
        <v>173.03819999999999</v>
      </c>
    </row>
    <row r="38" spans="3:31">
      <c r="G38" s="7"/>
      <c r="H38" s="7"/>
      <c r="N38" s="5" t="s">
        <v>79</v>
      </c>
      <c r="O38" s="5">
        <v>92500</v>
      </c>
      <c r="AD38" s="5" t="s">
        <v>82</v>
      </c>
      <c r="AE38" s="5">
        <v>1226.6325999999999</v>
      </c>
    </row>
    <row r="39" spans="3:31">
      <c r="D39" t="s">
        <v>150</v>
      </c>
      <c r="G39" s="5"/>
      <c r="H39" s="5"/>
      <c r="N39" s="5" t="s">
        <v>80</v>
      </c>
      <c r="O39" s="5">
        <v>550</v>
      </c>
      <c r="AD39" s="5" t="s">
        <v>83</v>
      </c>
      <c r="AE39" s="5">
        <v>27</v>
      </c>
    </row>
    <row r="40" spans="3:31" ht="16" thickBot="1">
      <c r="G40" s="5"/>
      <c r="H40" s="5"/>
      <c r="N40" s="5" t="s">
        <v>81</v>
      </c>
      <c r="O40" s="5">
        <v>93050</v>
      </c>
      <c r="AD40" s="6" t="s">
        <v>181</v>
      </c>
      <c r="AE40" s="6">
        <v>16.580569294090488</v>
      </c>
    </row>
    <row r="41" spans="3:31">
      <c r="D41" s="24"/>
      <c r="E41" s="24" t="s">
        <v>30</v>
      </c>
      <c r="F41" s="24" t="s">
        <v>149</v>
      </c>
      <c r="G41" s="5"/>
      <c r="H41" s="5"/>
      <c r="N41" s="5" t="s">
        <v>82</v>
      </c>
      <c r="O41" s="5">
        <v>488090</v>
      </c>
      <c r="S41" s="7"/>
      <c r="T41" s="7" t="s">
        <v>148</v>
      </c>
      <c r="AD41" s="5" t="s">
        <v>183</v>
      </c>
      <c r="AE41">
        <f>AE27-AE40</f>
        <v>28.850267742946514</v>
      </c>
    </row>
    <row r="42" spans="3:31" ht="16" thickBot="1">
      <c r="D42" s="5" t="s">
        <v>71</v>
      </c>
      <c r="E42" s="5">
        <v>45.430837037037037</v>
      </c>
      <c r="F42" s="5">
        <v>0</v>
      </c>
      <c r="G42" s="5"/>
      <c r="H42" s="5"/>
      <c r="N42" s="6" t="s">
        <v>83</v>
      </c>
      <c r="O42" s="6">
        <v>27</v>
      </c>
      <c r="S42" s="5"/>
      <c r="T42" s="5"/>
      <c r="X42" s="5" t="s">
        <v>71</v>
      </c>
      <c r="Y42" s="5">
        <v>1287.6770350755553</v>
      </c>
      <c r="AD42" s="5" t="s">
        <v>182</v>
      </c>
      <c r="AE42">
        <f>AE27+AE40</f>
        <v>62.011406331127489</v>
      </c>
    </row>
    <row r="43" spans="3:31">
      <c r="D43" s="5" t="s">
        <v>151</v>
      </c>
      <c r="E43" s="5">
        <v>1756.7713416031909</v>
      </c>
      <c r="F43" s="5">
        <v>0</v>
      </c>
      <c r="G43" s="5"/>
      <c r="H43" s="5"/>
      <c r="O43">
        <v>-1.1348513741952483E-114</v>
      </c>
      <c r="S43" s="5" t="s">
        <v>71</v>
      </c>
      <c r="T43" s="5">
        <v>1287.6770350755553</v>
      </c>
      <c r="X43" s="5" t="s">
        <v>75</v>
      </c>
      <c r="Y43" s="5">
        <v>1759.7906808940631</v>
      </c>
    </row>
    <row r="44" spans="3:31">
      <c r="D44" s="5" t="s">
        <v>152</v>
      </c>
      <c r="E44" s="5">
        <v>27</v>
      </c>
      <c r="F44" s="5">
        <v>2</v>
      </c>
      <c r="G44" s="5"/>
      <c r="H44" s="5"/>
      <c r="S44" s="5" t="s">
        <v>72</v>
      </c>
      <c r="T44" s="5">
        <v>338.6718744438607</v>
      </c>
    </row>
    <row r="45" spans="3:31">
      <c r="D45" s="5" t="s">
        <v>153</v>
      </c>
      <c r="E45" s="5">
        <v>44</v>
      </c>
      <c r="F45" s="5"/>
      <c r="G45" s="5"/>
      <c r="H45" s="5"/>
      <c r="S45" s="5" t="s">
        <v>73</v>
      </c>
      <c r="T45" s="5">
        <v>299.60870053000002</v>
      </c>
    </row>
    <row r="46" spans="3:31">
      <c r="D46" s="5" t="s">
        <v>154</v>
      </c>
      <c r="E46" s="5">
        <v>26</v>
      </c>
      <c r="F46" s="5"/>
      <c r="G46" s="5"/>
      <c r="H46" s="5"/>
      <c r="S46" s="5" t="s">
        <v>74</v>
      </c>
      <c r="T46" s="5" t="e">
        <v>#N/A</v>
      </c>
    </row>
    <row r="47" spans="3:31">
      <c r="D47" s="5" t="s">
        <v>155</v>
      </c>
      <c r="E47" s="5">
        <v>0.17738399685579104</v>
      </c>
      <c r="F47" s="5"/>
      <c r="G47" s="5"/>
      <c r="H47" s="5"/>
      <c r="S47" s="5" t="s">
        <v>75</v>
      </c>
      <c r="T47" s="5">
        <v>1759.7906808940631</v>
      </c>
    </row>
    <row r="48" spans="3:31">
      <c r="D48" s="5" t="s">
        <v>156</v>
      </c>
      <c r="E48" s="5">
        <v>0.43029073471006074</v>
      </c>
      <c r="F48" s="5"/>
      <c r="G48" s="5"/>
      <c r="H48" s="5"/>
      <c r="S48" s="5" t="s">
        <v>76</v>
      </c>
      <c r="T48" s="5">
        <v>3096863.2405615905</v>
      </c>
    </row>
    <row r="49" spans="4:20">
      <c r="D49" s="5" t="s">
        <v>157</v>
      </c>
      <c r="E49" s="5">
        <v>1.7056179197592738</v>
      </c>
      <c r="F49" s="5"/>
      <c r="G49" s="5"/>
      <c r="H49" s="5"/>
      <c r="S49" s="5" t="s">
        <v>77</v>
      </c>
      <c r="T49" s="5">
        <v>-0.13095621698334936</v>
      </c>
    </row>
    <row r="50" spans="4:20">
      <c r="D50" s="5" t="s">
        <v>158</v>
      </c>
      <c r="E50" s="5">
        <v>0.86058146942012148</v>
      </c>
      <c r="F50" s="5"/>
      <c r="G50" s="5"/>
      <c r="H50" s="5"/>
      <c r="S50" s="5" t="s">
        <v>78</v>
      </c>
      <c r="T50" s="5">
        <v>1.2031614727174962</v>
      </c>
    </row>
    <row r="51" spans="4:20" ht="16" thickBot="1">
      <c r="D51" s="6" t="s">
        <v>159</v>
      </c>
      <c r="E51" s="6">
        <v>2.0555294386428731</v>
      </c>
      <c r="F51" s="6"/>
      <c r="G51" s="5"/>
      <c r="H51" s="5"/>
      <c r="S51" s="5" t="s">
        <v>79</v>
      </c>
      <c r="T51" s="5">
        <v>5293.5470383299999</v>
      </c>
    </row>
    <row r="52" spans="4:20">
      <c r="G52" s="5"/>
      <c r="H52" s="5"/>
      <c r="S52" s="5" t="s">
        <v>80</v>
      </c>
      <c r="T52" s="5">
        <v>19.599396580000001</v>
      </c>
    </row>
    <row r="53" spans="4:20" ht="16" thickBot="1">
      <c r="G53" s="6"/>
      <c r="H53" s="6"/>
      <c r="S53" s="5" t="s">
        <v>81</v>
      </c>
      <c r="T53" s="5">
        <v>5313.1464349099997</v>
      </c>
    </row>
    <row r="54" spans="4:20">
      <c r="G54" s="5"/>
      <c r="S54" s="5" t="s">
        <v>82</v>
      </c>
      <c r="T54" s="5">
        <v>34767.279947039991</v>
      </c>
    </row>
    <row r="55" spans="4:20" ht="16" thickBot="1">
      <c r="G55" s="5"/>
      <c r="S55" s="6" t="s">
        <v>83</v>
      </c>
      <c r="T55" s="6">
        <v>27</v>
      </c>
    </row>
    <row r="56" spans="4:20">
      <c r="T56">
        <v>-1.1348513741952483E-114</v>
      </c>
    </row>
    <row r="66" spans="4:9">
      <c r="D66" t="s">
        <v>160</v>
      </c>
    </row>
    <row r="67" spans="4:9" ht="16" thickBot="1"/>
    <row r="68" spans="4:9">
      <c r="D68" s="7" t="s">
        <v>161</v>
      </c>
      <c r="E68" s="7"/>
    </row>
    <row r="69" spans="4:9">
      <c r="D69" s="5" t="s">
        <v>162</v>
      </c>
      <c r="E69" s="5">
        <v>0.55301630882096087</v>
      </c>
    </row>
    <row r="70" spans="4:9">
      <c r="D70" s="5" t="s">
        <v>163</v>
      </c>
      <c r="E70" s="5">
        <v>0.3058270378219603</v>
      </c>
    </row>
    <row r="71" spans="4:9">
      <c r="D71" s="5" t="s">
        <v>164</v>
      </c>
      <c r="E71" s="5">
        <v>0.27806011933483871</v>
      </c>
    </row>
    <row r="72" spans="4:9">
      <c r="D72" s="5" t="s">
        <v>72</v>
      </c>
      <c r="E72" s="5">
        <v>35.612965233366673</v>
      </c>
    </row>
    <row r="73" spans="4:9" ht="16" thickBot="1">
      <c r="D73" s="6" t="s">
        <v>152</v>
      </c>
      <c r="E73" s="6">
        <v>27</v>
      </c>
    </row>
    <row r="75" spans="4:9" ht="16" thickBot="1">
      <c r="D75" t="s">
        <v>165</v>
      </c>
    </row>
    <row r="76" spans="4:9">
      <c r="D76" s="24"/>
      <c r="E76" s="24" t="s">
        <v>154</v>
      </c>
      <c r="F76" s="24" t="s">
        <v>170</v>
      </c>
      <c r="G76" s="24" t="s">
        <v>171</v>
      </c>
      <c r="H76" s="24" t="s">
        <v>172</v>
      </c>
      <c r="I76" s="24" t="s">
        <v>173</v>
      </c>
    </row>
    <row r="77" spans="4:9">
      <c r="D77" s="5" t="s">
        <v>166</v>
      </c>
      <c r="E77" s="5">
        <v>1</v>
      </c>
      <c r="F77" s="5">
        <v>13968.972563858395</v>
      </c>
      <c r="G77" s="5">
        <v>13968.972563858395</v>
      </c>
      <c r="H77" s="5">
        <v>11.014079144713309</v>
      </c>
      <c r="I77" s="5">
        <v>2.7735814134539271E-3</v>
      </c>
    </row>
    <row r="78" spans="4:9">
      <c r="D78" s="5" t="s">
        <v>167</v>
      </c>
      <c r="E78" s="5">
        <v>25</v>
      </c>
      <c r="F78" s="5">
        <v>31707.082317824588</v>
      </c>
      <c r="G78" s="5">
        <v>1268.2832927129834</v>
      </c>
      <c r="H78" s="5"/>
      <c r="I78" s="5"/>
    </row>
    <row r="79" spans="4:9" ht="16" thickBot="1">
      <c r="D79" s="6" t="s">
        <v>168</v>
      </c>
      <c r="E79" s="6">
        <v>26</v>
      </c>
      <c r="F79" s="6">
        <v>45676.054881682983</v>
      </c>
      <c r="G79" s="6"/>
      <c r="H79" s="6"/>
      <c r="I79" s="6"/>
    </row>
    <row r="80" spans="4:9" ht="16" thickBot="1"/>
    <row r="81" spans="4:12">
      <c r="D81" s="24"/>
      <c r="E81" s="24" t="s">
        <v>174</v>
      </c>
      <c r="F81" s="24" t="s">
        <v>72</v>
      </c>
      <c r="G81" s="24" t="s">
        <v>155</v>
      </c>
      <c r="H81" s="24" t="s">
        <v>175</v>
      </c>
      <c r="I81" s="24" t="s">
        <v>176</v>
      </c>
      <c r="J81" s="24" t="s">
        <v>177</v>
      </c>
      <c r="K81" s="24" t="s">
        <v>178</v>
      </c>
      <c r="L81" s="24" t="s">
        <v>179</v>
      </c>
    </row>
    <row r="82" spans="4:12">
      <c r="D82" s="5" t="s">
        <v>169</v>
      </c>
      <c r="E82" s="5">
        <v>62.243831279106985</v>
      </c>
      <c r="F82" s="5">
        <v>8.5228219916889696</v>
      </c>
      <c r="G82" s="5">
        <v>7.3031950379585613</v>
      </c>
      <c r="H82" s="5">
        <v>1.1872049782754205E-7</v>
      </c>
      <c r="I82" s="5">
        <v>44.690750808969909</v>
      </c>
      <c r="J82" s="5">
        <v>79.79691174924406</v>
      </c>
      <c r="K82" s="5">
        <v>44.690750808969909</v>
      </c>
      <c r="L82" s="5">
        <v>79.79691174924406</v>
      </c>
    </row>
    <row r="83" spans="4:12" ht="16" thickBot="1">
      <c r="D83" s="6" t="s">
        <v>33</v>
      </c>
      <c r="E83" s="6">
        <v>-9.3005561379231E-4</v>
      </c>
      <c r="F83" s="6">
        <v>2.8024303135157136E-4</v>
      </c>
      <c r="G83" s="6">
        <v>-3.3187466225539564</v>
      </c>
      <c r="H83" s="6">
        <v>2.7735814134539458E-3</v>
      </c>
      <c r="I83" s="6">
        <v>-1.5072269410013224E-3</v>
      </c>
      <c r="J83" s="6">
        <v>-3.5288428658329771E-4</v>
      </c>
      <c r="K83" s="6">
        <v>-1.5072269410013224E-3</v>
      </c>
      <c r="L83" s="6">
        <v>-3.5288428658329771E-4</v>
      </c>
    </row>
  </sheetData>
  <sortState ref="A2:J28">
    <sortCondition ref="I2"/>
  </sortState>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B727C-DFDC-A245-ADB5-73E93262A45B}">
  <dimension ref="A3:B7"/>
  <sheetViews>
    <sheetView workbookViewId="0">
      <selection activeCell="A4" sqref="A4"/>
    </sheetView>
  </sheetViews>
  <sheetFormatPr baseColWidth="10" defaultRowHeight="15"/>
  <cols>
    <col min="1" max="1" width="12.6640625" bestFit="1" customWidth="1"/>
    <col min="2" max="2" width="56.5" bestFit="1" customWidth="1"/>
  </cols>
  <sheetData>
    <row r="3" spans="1:2">
      <c r="A3" s="19" t="s">
        <v>94</v>
      </c>
      <c r="B3" t="s">
        <v>106</v>
      </c>
    </row>
    <row r="4" spans="1:2">
      <c r="A4" s="20" t="s">
        <v>107</v>
      </c>
      <c r="B4" s="21">
        <v>2</v>
      </c>
    </row>
    <row r="5" spans="1:2">
      <c r="A5" s="20" t="s">
        <v>108</v>
      </c>
      <c r="B5" s="21">
        <v>1</v>
      </c>
    </row>
    <row r="6" spans="1:2">
      <c r="A6" s="20" t="s">
        <v>109</v>
      </c>
      <c r="B6" s="21">
        <v>1</v>
      </c>
    </row>
    <row r="7" spans="1:2">
      <c r="A7" s="20" t="s">
        <v>95</v>
      </c>
      <c r="B7" s="21">
        <v>4</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38"/>
  <sheetViews>
    <sheetView zoomScale="114" workbookViewId="0">
      <selection activeCell="T8" sqref="T8"/>
    </sheetView>
  </sheetViews>
  <sheetFormatPr baseColWidth="10" defaultRowHeight="15"/>
  <cols>
    <col min="1" max="1" width="5.1640625" bestFit="1" customWidth="1"/>
    <col min="2" max="2" width="11.83203125" bestFit="1" customWidth="1"/>
    <col min="3" max="3" width="11.33203125" bestFit="1" customWidth="1"/>
    <col min="4" max="4" width="47" bestFit="1" customWidth="1"/>
    <col min="5" max="5" width="33" bestFit="1" customWidth="1"/>
    <col min="6" max="6" width="30.6640625" bestFit="1" customWidth="1"/>
    <col min="7" max="7" width="68.6640625" bestFit="1" customWidth="1"/>
    <col min="8" max="8" width="28.33203125" bestFit="1" customWidth="1"/>
    <col min="9" max="9" width="11.83203125" bestFit="1" customWidth="1"/>
    <col min="12" max="12" width="25.1640625" customWidth="1"/>
  </cols>
  <sheetData>
    <row r="1" spans="1:20">
      <c r="A1">
        <f>Dataset!A1</f>
        <v>18</v>
      </c>
      <c r="B1" t="str">
        <f>Dataset!B1</f>
        <v>Country Name</v>
      </c>
      <c r="C1" t="str">
        <f>Dataset!C1</f>
        <v>Country Code</v>
      </c>
      <c r="D1" t="str">
        <f>Dataset!D1</f>
        <v xml:space="preserve">Adolescent fertility rate (births per 1,000 women ages 15-19) </v>
      </c>
      <c r="E1" t="str">
        <f>Dataset!E1</f>
        <v>GNI per capita, Atlas method (current US$)</v>
      </c>
      <c r="F1" t="str">
        <f>Dataset!F1</f>
        <v>Compulsory education, duration (years)</v>
      </c>
      <c r="G1" t="str">
        <f>Dataset!G1</f>
        <v xml:space="preserve"> Domestic general government health expenditure per capita, PPP (current international $)</v>
      </c>
      <c r="H1" t="str">
        <f>Dataset!H1</f>
        <v>Life expectancy at birth, total (years)</v>
      </c>
      <c r="I1" t="str">
        <f>Dataset!I1</f>
        <v>Type of contry</v>
      </c>
      <c r="L1" s="7" t="s">
        <v>30</v>
      </c>
      <c r="M1" s="7"/>
      <c r="P1" t="s">
        <v>88</v>
      </c>
    </row>
    <row r="2" spans="1:20">
      <c r="A2">
        <f>Dataset!A11</f>
        <v>2015</v>
      </c>
      <c r="B2" t="str">
        <f>Dataset!B11</f>
        <v>Senegal</v>
      </c>
      <c r="C2" t="str">
        <f>Dataset!C11</f>
        <v>SEN</v>
      </c>
      <c r="D2">
        <f>Dataset!D11</f>
        <v>77.050799999999995</v>
      </c>
      <c r="E2">
        <f>Dataset!E11</f>
        <v>980</v>
      </c>
      <c r="F2">
        <f>Dataset!F11</f>
        <v>11</v>
      </c>
      <c r="G2">
        <f>Dataset!G11</f>
        <v>30.825247640000001</v>
      </c>
      <c r="H2">
        <f>Dataset!H11</f>
        <v>66.784000000000006</v>
      </c>
      <c r="I2" t="str">
        <f>Dataset!I11</f>
        <v>Low Income</v>
      </c>
      <c r="L2" s="5"/>
      <c r="M2" s="5"/>
      <c r="P2" s="42" t="s">
        <v>86</v>
      </c>
      <c r="Q2" s="42"/>
    </row>
    <row r="3" spans="1:20">
      <c r="A3">
        <f>Dataset!A12</f>
        <v>2015</v>
      </c>
      <c r="B3" t="str">
        <f>Dataset!B12</f>
        <v>Togo</v>
      </c>
      <c r="C3" t="str">
        <f>Dataset!C12</f>
        <v>TGO</v>
      </c>
      <c r="D3">
        <f>Dataset!D12</f>
        <v>90.1494</v>
      </c>
      <c r="E3">
        <f>Dataset!E12</f>
        <v>610</v>
      </c>
      <c r="F3">
        <f>Dataset!F12</f>
        <v>10</v>
      </c>
      <c r="G3">
        <f>Dataset!G12</f>
        <v>26.777735759999999</v>
      </c>
      <c r="H3">
        <f>Dataset!H12</f>
        <v>59.948999999999998</v>
      </c>
      <c r="I3" t="str">
        <f>Dataset!I12</f>
        <v>Low Income</v>
      </c>
      <c r="L3" s="5" t="s">
        <v>71</v>
      </c>
      <c r="M3" s="5">
        <v>114.643</v>
      </c>
      <c r="P3" s="5" t="s">
        <v>71</v>
      </c>
      <c r="Q3" s="5">
        <v>114.643</v>
      </c>
    </row>
    <row r="4" spans="1:20">
      <c r="A4">
        <f>Dataset!A13</f>
        <v>2015</v>
      </c>
      <c r="B4" t="str">
        <f>Dataset!B13</f>
        <v>Sierra Leone</v>
      </c>
      <c r="C4" t="str">
        <f>Dataset!C13</f>
        <v>SLE</v>
      </c>
      <c r="D4">
        <f>Dataset!D13</f>
        <v>118.3336</v>
      </c>
      <c r="E4">
        <f>Dataset!E13</f>
        <v>550</v>
      </c>
      <c r="F4">
        <f>Dataset!F13</f>
        <v>9</v>
      </c>
      <c r="G4">
        <f>Dataset!G13</f>
        <v>22.978626299999998</v>
      </c>
      <c r="H4">
        <f>Dataset!H13</f>
        <v>51.423000000000002</v>
      </c>
      <c r="I4" t="str">
        <f>Dataset!I13</f>
        <v>Low Income</v>
      </c>
      <c r="L4" s="5" t="s">
        <v>72</v>
      </c>
      <c r="M4" s="5">
        <v>21.285225418115715</v>
      </c>
      <c r="P4" s="5" t="s">
        <v>73</v>
      </c>
      <c r="Q4" s="5">
        <v>104.2415</v>
      </c>
    </row>
    <row r="5" spans="1:20">
      <c r="A5">
        <f>Dataset!A14</f>
        <v>2015</v>
      </c>
      <c r="B5" t="str">
        <f>Dataset!B14</f>
        <v>Mali</v>
      </c>
      <c r="C5" t="str">
        <f>Dataset!C14</f>
        <v>MLI</v>
      </c>
      <c r="D5">
        <f>Dataset!D14</f>
        <v>173.03819999999999</v>
      </c>
      <c r="E5">
        <f>Dataset!E14</f>
        <v>790</v>
      </c>
      <c r="F5">
        <f>Dataset!F14</f>
        <v>9</v>
      </c>
      <c r="G5">
        <f>Dataset!G14</f>
        <v>19.599396580000001</v>
      </c>
      <c r="H5">
        <f>Dataset!H14</f>
        <v>57.478000000000002</v>
      </c>
      <c r="I5" t="str">
        <f>Dataset!I14</f>
        <v>Low Income</v>
      </c>
      <c r="L5" s="5" t="s">
        <v>73</v>
      </c>
      <c r="M5" s="5">
        <v>104.2415</v>
      </c>
      <c r="P5" s="5" t="s">
        <v>74</v>
      </c>
      <c r="Q5" s="5" t="e">
        <v>#N/A</v>
      </c>
      <c r="S5" t="s">
        <v>141</v>
      </c>
    </row>
    <row r="6" spans="1:20">
      <c r="L6" s="5" t="s">
        <v>74</v>
      </c>
      <c r="M6" s="5" t="e">
        <v>#N/A</v>
      </c>
      <c r="P6" s="5" t="s">
        <v>89</v>
      </c>
      <c r="Q6">
        <f>QUARTILE($D$2:$D$5,1)</f>
        <v>86.874750000000006</v>
      </c>
      <c r="S6" t="s">
        <v>142</v>
      </c>
      <c r="T6">
        <f>Q7+(1.5*Q10)</f>
        <v>199.71224999999998</v>
      </c>
    </row>
    <row r="7" spans="1:20">
      <c r="L7" s="5" t="s">
        <v>75</v>
      </c>
      <c r="M7" s="5">
        <v>42.57045083623143</v>
      </c>
      <c r="P7" s="5" t="s">
        <v>90</v>
      </c>
      <c r="Q7">
        <f>QUARTILE($D$2:$D$5,3)</f>
        <v>132.00975</v>
      </c>
      <c r="S7" t="s">
        <v>144</v>
      </c>
      <c r="T7">
        <f>Q6-(1.5*Q10)</f>
        <v>19.17225000000002</v>
      </c>
    </row>
    <row r="8" spans="1:20">
      <c r="L8" s="5" t="s">
        <v>76</v>
      </c>
      <c r="M8" s="5">
        <v>1812.243284399997</v>
      </c>
      <c r="P8" s="5" t="s">
        <v>80</v>
      </c>
      <c r="Q8" s="5">
        <v>77.050799999999995</v>
      </c>
    </row>
    <row r="9" spans="1:20">
      <c r="L9" s="5" t="s">
        <v>77</v>
      </c>
      <c r="M9" s="5">
        <v>0.6943800175260062</v>
      </c>
      <c r="P9" s="5" t="s">
        <v>81</v>
      </c>
      <c r="Q9" s="5">
        <v>173.03819999999999</v>
      </c>
    </row>
    <row r="10" spans="1:20">
      <c r="L10" s="5" t="s">
        <v>78</v>
      </c>
      <c r="M10" s="5">
        <v>1.1351250114766016</v>
      </c>
      <c r="P10" s="5" t="s">
        <v>91</v>
      </c>
      <c r="Q10">
        <f>$Q$7-$Q$6</f>
        <v>45.134999999999991</v>
      </c>
    </row>
    <row r="11" spans="1:20">
      <c r="L11" s="5" t="s">
        <v>79</v>
      </c>
      <c r="M11" s="5">
        <v>95.987399999999994</v>
      </c>
      <c r="P11" s="5" t="s">
        <v>92</v>
      </c>
      <c r="Q11" s="9">
        <f>M7/M3</f>
        <v>0.37133057261438929</v>
      </c>
    </row>
    <row r="12" spans="1:20">
      <c r="L12" s="5" t="s">
        <v>80</v>
      </c>
      <c r="M12" s="5">
        <v>77.050799999999995</v>
      </c>
    </row>
    <row r="13" spans="1:20">
      <c r="L13" s="5" t="s">
        <v>81</v>
      </c>
      <c r="M13" s="5">
        <v>173.03819999999999</v>
      </c>
    </row>
    <row r="14" spans="1:20">
      <c r="L14" s="5" t="s">
        <v>82</v>
      </c>
      <c r="M14" s="5">
        <v>458.572</v>
      </c>
    </row>
    <row r="15" spans="1:20" ht="16" thickBot="1">
      <c r="L15" s="6" t="s">
        <v>83</v>
      </c>
      <c r="M15" s="6">
        <v>4</v>
      </c>
    </row>
    <row r="22" spans="4:11" ht="16" thickBot="1"/>
    <row r="23" spans="4:11" ht="16" thickBot="1">
      <c r="J23" s="7"/>
      <c r="K23" s="7"/>
    </row>
    <row r="24" spans="4:11">
      <c r="D24" t="s">
        <v>103</v>
      </c>
      <c r="F24" s="24" t="s">
        <v>103</v>
      </c>
      <c r="G24" s="24" t="s">
        <v>97</v>
      </c>
      <c r="J24" s="5"/>
      <c r="K24" s="5"/>
    </row>
    <row r="25" spans="4:11">
      <c r="D25" s="22">
        <v>77.05</v>
      </c>
      <c r="F25" s="23">
        <v>77.05</v>
      </c>
      <c r="G25" s="5">
        <v>0</v>
      </c>
      <c r="J25" s="5"/>
      <c r="K25" s="5"/>
    </row>
    <row r="26" spans="4:11">
      <c r="D26" s="22">
        <v>107.05</v>
      </c>
      <c r="F26" s="23">
        <v>107.05</v>
      </c>
      <c r="G26" s="5">
        <v>2</v>
      </c>
      <c r="J26" s="5"/>
      <c r="K26" s="5"/>
    </row>
    <row r="27" spans="4:11">
      <c r="D27" s="22">
        <v>137.05000000000001</v>
      </c>
      <c r="F27" s="23">
        <v>137.05000000000001</v>
      </c>
      <c r="G27" s="5">
        <v>1</v>
      </c>
      <c r="J27" s="5"/>
      <c r="K27" s="5"/>
    </row>
    <row r="28" spans="4:11">
      <c r="D28" s="22">
        <v>167.05</v>
      </c>
      <c r="F28" s="23">
        <v>167.05</v>
      </c>
      <c r="G28" s="5">
        <v>0</v>
      </c>
      <c r="J28" s="5"/>
      <c r="K28" s="5"/>
    </row>
    <row r="29" spans="4:11">
      <c r="D29" s="22">
        <v>197.05</v>
      </c>
      <c r="F29" s="23">
        <v>197.05</v>
      </c>
      <c r="G29" s="5">
        <v>1</v>
      </c>
      <c r="J29" s="5"/>
      <c r="K29" s="5"/>
    </row>
    <row r="30" spans="4:11" ht="16" thickBot="1">
      <c r="F30" s="6" t="s">
        <v>104</v>
      </c>
      <c r="G30" s="6">
        <v>0</v>
      </c>
      <c r="J30" s="5"/>
      <c r="K30" s="5"/>
    </row>
    <row r="31" spans="4:11">
      <c r="J31" s="5"/>
      <c r="K31" s="5"/>
    </row>
    <row r="32" spans="4:11">
      <c r="J32" s="5"/>
      <c r="K32" s="5"/>
    </row>
    <row r="33" spans="10:11">
      <c r="J33" s="5"/>
      <c r="K33" s="5"/>
    </row>
    <row r="34" spans="10:11">
      <c r="J34" s="5"/>
      <c r="K34" s="5"/>
    </row>
    <row r="35" spans="10:11">
      <c r="J35" s="5"/>
      <c r="K35" s="5"/>
    </row>
    <row r="36" spans="10:11">
      <c r="J36" s="5"/>
      <c r="K36" s="5"/>
    </row>
    <row r="37" spans="10:11">
      <c r="J37" s="5"/>
      <c r="K37" s="5"/>
    </row>
    <row r="38" spans="10:11" ht="16" thickBot="1">
      <c r="J38" s="6"/>
      <c r="K38" s="6"/>
    </row>
  </sheetData>
  <sortState ref="F25:F29">
    <sortCondition ref="F25"/>
  </sortState>
  <mergeCells count="1">
    <mergeCell ref="P2:Q2"/>
  </mergeCell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82"/>
  <sheetViews>
    <sheetView topLeftCell="A23" zoomScale="87" workbookViewId="0">
      <selection activeCell="F85" sqref="F85"/>
    </sheetView>
  </sheetViews>
  <sheetFormatPr baseColWidth="10" defaultRowHeight="15"/>
  <cols>
    <col min="1" max="1" width="39.33203125" customWidth="1"/>
    <col min="5" max="5" width="37.33203125" customWidth="1"/>
    <col min="9" max="9" width="35.6640625" customWidth="1"/>
    <col min="11" max="11" width="13.6640625" customWidth="1"/>
  </cols>
  <sheetData>
    <row r="1" spans="1:10" s="4" customFormat="1">
      <c r="A1" s="4" t="s">
        <v>84</v>
      </c>
      <c r="E1" s="4" t="s">
        <v>85</v>
      </c>
      <c r="I1" s="4" t="s">
        <v>86</v>
      </c>
    </row>
    <row r="2" spans="1:10" ht="16" thickBot="1"/>
    <row r="3" spans="1:10">
      <c r="A3" s="7" t="s">
        <v>30</v>
      </c>
      <c r="B3" s="7"/>
      <c r="E3" s="7" t="s">
        <v>30</v>
      </c>
      <c r="F3" s="7"/>
      <c r="I3" s="7" t="s">
        <v>30</v>
      </c>
      <c r="J3" s="7"/>
    </row>
    <row r="4" spans="1:10">
      <c r="A4" s="5"/>
      <c r="B4" s="5"/>
      <c r="E4" s="5"/>
      <c r="F4" s="5"/>
      <c r="I4" s="5"/>
      <c r="J4" s="5"/>
    </row>
    <row r="5" spans="1:10">
      <c r="A5" s="5" t="s">
        <v>71</v>
      </c>
      <c r="B5" s="5">
        <v>10.810044444444443</v>
      </c>
      <c r="E5" s="5" t="s">
        <v>71</v>
      </c>
      <c r="F5" s="5">
        <v>47.912157142857154</v>
      </c>
      <c r="I5" s="5" t="s">
        <v>71</v>
      </c>
      <c r="J5" s="5">
        <v>114.643</v>
      </c>
    </row>
    <row r="6" spans="1:10">
      <c r="A6" s="5" t="s">
        <v>72</v>
      </c>
      <c r="B6" s="5">
        <v>1.8156385209181851</v>
      </c>
      <c r="E6" s="5" t="s">
        <v>72</v>
      </c>
      <c r="F6" s="5">
        <v>7.400285522058625</v>
      </c>
      <c r="I6" s="5" t="s">
        <v>72</v>
      </c>
      <c r="J6" s="5">
        <v>21.285225418115715</v>
      </c>
    </row>
    <row r="7" spans="1:10">
      <c r="A7" s="5" t="s">
        <v>73</v>
      </c>
      <c r="B7" s="5">
        <v>8.9613999999999994</v>
      </c>
      <c r="E7" s="5" t="s">
        <v>73</v>
      </c>
      <c r="F7" s="5">
        <v>50.248600000000003</v>
      </c>
      <c r="I7" s="5" t="s">
        <v>73</v>
      </c>
      <c r="J7" s="5">
        <v>104.2415</v>
      </c>
    </row>
    <row r="8" spans="1:10">
      <c r="A8" s="5" t="s">
        <v>74</v>
      </c>
      <c r="B8" s="5" t="e">
        <v>#N/A</v>
      </c>
      <c r="E8" s="5" t="s">
        <v>74</v>
      </c>
      <c r="F8" s="5" t="e">
        <v>#N/A</v>
      </c>
      <c r="I8" s="5" t="s">
        <v>74</v>
      </c>
      <c r="J8" s="5" t="e">
        <v>#N/A</v>
      </c>
    </row>
    <row r="9" spans="1:10">
      <c r="A9" s="5" t="s">
        <v>75</v>
      </c>
      <c r="B9" s="5">
        <v>5.4469155627545556</v>
      </c>
      <c r="E9" s="5" t="s">
        <v>75</v>
      </c>
      <c r="F9" s="5">
        <v>27.689332987846907</v>
      </c>
      <c r="I9" s="5" t="s">
        <v>75</v>
      </c>
      <c r="J9" s="5">
        <v>42.57045083623143</v>
      </c>
    </row>
    <row r="10" spans="1:10">
      <c r="A10" s="5" t="s">
        <v>76</v>
      </c>
      <c r="B10" s="5">
        <v>29.668889147777776</v>
      </c>
      <c r="E10" s="5" t="s">
        <v>76</v>
      </c>
      <c r="F10" s="5">
        <v>766.69916131186699</v>
      </c>
      <c r="I10" s="5" t="s">
        <v>76</v>
      </c>
      <c r="J10" s="5">
        <v>1812.243284399997</v>
      </c>
    </row>
    <row r="11" spans="1:10">
      <c r="A11" s="5" t="s">
        <v>77</v>
      </c>
      <c r="B11" s="5">
        <v>1.6218561101621543</v>
      </c>
      <c r="E11" s="5" t="s">
        <v>77</v>
      </c>
      <c r="F11" s="5">
        <v>0.4697402816682068</v>
      </c>
      <c r="I11" s="5" t="s">
        <v>77</v>
      </c>
      <c r="J11" s="5">
        <v>0.6943800175260062</v>
      </c>
    </row>
    <row r="12" spans="1:10">
      <c r="A12" s="5" t="s">
        <v>78</v>
      </c>
      <c r="B12" s="5">
        <v>1.2978144147396753</v>
      </c>
      <c r="E12" s="5" t="s">
        <v>78</v>
      </c>
      <c r="F12" s="5">
        <v>0.67396782759972584</v>
      </c>
      <c r="I12" s="5" t="s">
        <v>78</v>
      </c>
      <c r="J12" s="5">
        <v>1.1351250114766016</v>
      </c>
    </row>
    <row r="13" spans="1:10">
      <c r="A13" s="5" t="s">
        <v>79</v>
      </c>
      <c r="B13" s="5">
        <v>17.132399999999997</v>
      </c>
      <c r="E13" s="5" t="s">
        <v>79</v>
      </c>
      <c r="F13" s="5">
        <v>98.686599999999999</v>
      </c>
      <c r="I13" s="5" t="s">
        <v>79</v>
      </c>
      <c r="J13" s="5">
        <v>95.987399999999994</v>
      </c>
    </row>
    <row r="14" spans="1:10">
      <c r="A14" s="5" t="s">
        <v>80</v>
      </c>
      <c r="B14" s="5">
        <v>5.3086000000000002</v>
      </c>
      <c r="E14" s="5" t="s">
        <v>80</v>
      </c>
      <c r="F14" s="5">
        <v>12.5314</v>
      </c>
      <c r="I14" s="5" t="s">
        <v>80</v>
      </c>
      <c r="J14" s="5">
        <v>77.050799999999995</v>
      </c>
    </row>
    <row r="15" spans="1:10">
      <c r="A15" s="5" t="s">
        <v>81</v>
      </c>
      <c r="B15" s="5">
        <v>22.440999999999999</v>
      </c>
      <c r="E15" s="5" t="s">
        <v>81</v>
      </c>
      <c r="F15" s="5">
        <v>111.218</v>
      </c>
      <c r="I15" s="5" t="s">
        <v>81</v>
      </c>
      <c r="J15" s="5">
        <v>173.03819999999999</v>
      </c>
    </row>
    <row r="16" spans="1:10">
      <c r="A16" s="5" t="s">
        <v>82</v>
      </c>
      <c r="B16" s="5">
        <v>97.290399999999991</v>
      </c>
      <c r="E16" s="5" t="s">
        <v>82</v>
      </c>
      <c r="F16" s="5">
        <v>670.77020000000016</v>
      </c>
      <c r="I16" s="5" t="s">
        <v>82</v>
      </c>
      <c r="J16" s="5">
        <v>458.572</v>
      </c>
    </row>
    <row r="17" spans="1:10" ht="16" thickBot="1">
      <c r="A17" s="6" t="s">
        <v>83</v>
      </c>
      <c r="B17" s="6">
        <v>9</v>
      </c>
      <c r="E17" s="6" t="s">
        <v>83</v>
      </c>
      <c r="F17" s="6">
        <v>14</v>
      </c>
      <c r="I17" s="6" t="s">
        <v>83</v>
      </c>
      <c r="J17" s="6">
        <v>4</v>
      </c>
    </row>
    <row r="22" spans="1:10" ht="19">
      <c r="A22" s="14" t="s">
        <v>87</v>
      </c>
    </row>
    <row r="23" spans="1:10" s="4" customFormat="1">
      <c r="A23" s="45" t="s">
        <v>87</v>
      </c>
      <c r="B23" s="45"/>
      <c r="E23" s="45" t="s">
        <v>87</v>
      </c>
      <c r="F23" s="45"/>
      <c r="I23" s="45" t="s">
        <v>87</v>
      </c>
      <c r="J23" s="45"/>
    </row>
    <row r="24" spans="1:10">
      <c r="A24" s="8" t="s">
        <v>73</v>
      </c>
      <c r="B24" s="8">
        <v>8.9613999999999994</v>
      </c>
      <c r="E24" s="8" t="s">
        <v>73</v>
      </c>
      <c r="F24" s="8">
        <v>50.248600000000003</v>
      </c>
      <c r="I24" s="8" t="s">
        <v>73</v>
      </c>
      <c r="J24" s="8">
        <v>104.2415</v>
      </c>
    </row>
    <row r="25" spans="1:10">
      <c r="A25" s="8" t="s">
        <v>74</v>
      </c>
      <c r="B25" s="8" t="e">
        <v>#N/A</v>
      </c>
      <c r="E25" s="8" t="s">
        <v>74</v>
      </c>
      <c r="F25" s="8" t="e">
        <v>#N/A</v>
      </c>
      <c r="I25" s="8" t="s">
        <v>74</v>
      </c>
      <c r="J25" s="8" t="e">
        <v>#N/A</v>
      </c>
    </row>
    <row r="26" spans="1:10">
      <c r="A26" s="8" t="s">
        <v>71</v>
      </c>
      <c r="B26" s="8">
        <v>10.810044444444443</v>
      </c>
      <c r="E26" s="8" t="s">
        <v>71</v>
      </c>
      <c r="F26" s="8">
        <v>47.912157142857154</v>
      </c>
      <c r="I26" s="8" t="s">
        <v>71</v>
      </c>
      <c r="J26" s="8">
        <v>114.643</v>
      </c>
    </row>
    <row r="29" spans="1:10" ht="19">
      <c r="A29" s="14" t="s">
        <v>88</v>
      </c>
    </row>
    <row r="30" spans="1:10" s="4" customFormat="1">
      <c r="A30" s="45" t="str">
        <f>'High Income'!Q2</f>
        <v>High Income</v>
      </c>
      <c r="B30" s="45"/>
      <c r="E30" s="45" t="str">
        <f>'Middle Income'!R2</f>
        <v>Middle Income</v>
      </c>
      <c r="F30" s="45"/>
      <c r="I30" s="45" t="str">
        <f>'Low Income'!P2</f>
        <v>Low Income</v>
      </c>
      <c r="J30" s="45"/>
    </row>
    <row r="31" spans="1:10">
      <c r="A31" s="2" t="str">
        <f>'High Income'!Q3</f>
        <v>Mean</v>
      </c>
      <c r="B31" s="2">
        <f>'High Income'!R3</f>
        <v>10.810044444444443</v>
      </c>
      <c r="E31" s="2" t="str">
        <f>'Middle Income'!R3</f>
        <v>Mean</v>
      </c>
      <c r="F31" s="2">
        <f>'Middle Income'!S3</f>
        <v>47.912157142857154</v>
      </c>
      <c r="I31" s="2" t="str">
        <f>'Low Income'!P3</f>
        <v>Mean</v>
      </c>
      <c r="J31" s="2">
        <f>'Low Income'!Q3</f>
        <v>114.643</v>
      </c>
    </row>
    <row r="32" spans="1:10">
      <c r="A32" s="8" t="s">
        <v>75</v>
      </c>
      <c r="B32" s="8">
        <v>5.4469155627545556</v>
      </c>
      <c r="E32" s="18" t="s">
        <v>75</v>
      </c>
      <c r="F32" s="18">
        <v>27.689332987846907</v>
      </c>
      <c r="I32" s="8" t="s">
        <v>75</v>
      </c>
      <c r="J32" s="8">
        <v>42.57045083623143</v>
      </c>
    </row>
    <row r="33" spans="1:12">
      <c r="A33" s="8" t="s">
        <v>76</v>
      </c>
      <c r="B33" s="8">
        <v>29.668889147777776</v>
      </c>
      <c r="E33" s="18" t="s">
        <v>76</v>
      </c>
      <c r="F33" s="18">
        <v>766.69916131186699</v>
      </c>
      <c r="I33" s="8" t="s">
        <v>76</v>
      </c>
      <c r="J33" s="8">
        <v>1812.243284399997</v>
      </c>
    </row>
    <row r="34" spans="1:12">
      <c r="A34" s="2" t="str">
        <f>'High Income'!Q6</f>
        <v>Quartile 1</v>
      </c>
      <c r="B34" s="2">
        <f>'High Income'!R6</f>
        <v>7.7493999999999996</v>
      </c>
      <c r="E34" s="2" t="str">
        <f>'Middle Income'!R6</f>
        <v>Quartile 1</v>
      </c>
      <c r="F34" s="2">
        <f>'Middle Income'!S6</f>
        <v>22.018349999999998</v>
      </c>
      <c r="I34" s="2" t="str">
        <f>'Low Income'!P6</f>
        <v>Quartile 1</v>
      </c>
      <c r="J34" s="2">
        <f>'Low Income'!Q6</f>
        <v>86.874750000000006</v>
      </c>
    </row>
    <row r="35" spans="1:12">
      <c r="A35" s="2" t="str">
        <f>'High Income'!Q7</f>
        <v>Quartile 3</v>
      </c>
      <c r="B35" s="2">
        <f>'High Income'!R7</f>
        <v>14.0274</v>
      </c>
      <c r="E35" s="2" t="str">
        <f>'Middle Income'!R7</f>
        <v>Quartile 3</v>
      </c>
      <c r="F35" s="2">
        <f>'Middle Income'!S7</f>
        <v>63.604050000000001</v>
      </c>
      <c r="I35" s="2" t="str">
        <f>'Low Income'!P7</f>
        <v>Quartile 3</v>
      </c>
      <c r="J35" s="2">
        <f>'Low Income'!Q7</f>
        <v>132.00975</v>
      </c>
    </row>
    <row r="36" spans="1:12">
      <c r="A36" s="2" t="str">
        <f>'High Income'!Q8</f>
        <v>Minimum</v>
      </c>
      <c r="B36" s="2">
        <f>'High Income'!R8</f>
        <v>5.3086000000000002</v>
      </c>
      <c r="E36" s="2" t="str">
        <f>'Middle Income'!R8</f>
        <v>Minimum</v>
      </c>
      <c r="F36" s="2">
        <f>'Middle Income'!S8</f>
        <v>12.5314</v>
      </c>
      <c r="I36" s="2" t="str">
        <f>'Low Income'!P8</f>
        <v>Minimum</v>
      </c>
      <c r="J36" s="2">
        <f>'Low Income'!Q8</f>
        <v>77.050799999999995</v>
      </c>
    </row>
    <row r="37" spans="1:12">
      <c r="A37" s="2" t="str">
        <f>'High Income'!Q9</f>
        <v>Maximum</v>
      </c>
      <c r="B37" s="2">
        <f>'High Income'!R9</f>
        <v>22.440999999999999</v>
      </c>
      <c r="E37" s="2" t="str">
        <f>'Middle Income'!R9</f>
        <v>Maximum</v>
      </c>
      <c r="F37" s="2">
        <f>'Middle Income'!S9</f>
        <v>111.218</v>
      </c>
      <c r="I37" s="2" t="str">
        <f>'Low Income'!P9</f>
        <v>Maximum</v>
      </c>
      <c r="J37" s="2">
        <f>'Low Income'!Q9</f>
        <v>173.03819999999999</v>
      </c>
    </row>
    <row r="38" spans="1:12">
      <c r="A38" s="2" t="str">
        <f>'High Income'!Q10</f>
        <v>IQR</v>
      </c>
      <c r="B38" s="2">
        <f>'High Income'!R10</f>
        <v>6.2780000000000005</v>
      </c>
      <c r="E38" s="2" t="str">
        <f>'Middle Income'!R10</f>
        <v>IQR</v>
      </c>
      <c r="F38" s="2">
        <f>'Middle Income'!S10</f>
        <v>41.585700000000003</v>
      </c>
      <c r="I38" s="2" t="str">
        <f>'Low Income'!P10</f>
        <v>IQR</v>
      </c>
      <c r="J38" s="2">
        <f>'Low Income'!Q10</f>
        <v>45.134999999999991</v>
      </c>
    </row>
    <row r="39" spans="1:12">
      <c r="A39" s="2" t="str">
        <f>'High Income'!Q11</f>
        <v>CV</v>
      </c>
      <c r="B39" s="13">
        <f>'High Income'!R11</f>
        <v>0.50387540872265923</v>
      </c>
      <c r="E39" s="2" t="str">
        <f>'Middle Income'!R11</f>
        <v>CV</v>
      </c>
      <c r="F39" s="13">
        <f>'Middle Income'!S11</f>
        <v>0.57791872958854851</v>
      </c>
      <c r="I39" s="2" t="str">
        <f>'Low Income'!P11</f>
        <v>CV</v>
      </c>
      <c r="J39" s="13">
        <f>'Low Income'!Q11</f>
        <v>0.37133057261438929</v>
      </c>
    </row>
    <row r="42" spans="1:12" ht="21">
      <c r="A42" s="32" t="s">
        <v>112</v>
      </c>
    </row>
    <row r="48" spans="1:12">
      <c r="I48" s="44"/>
      <c r="J48" s="44"/>
      <c r="K48" s="44"/>
      <c r="L48" s="44"/>
    </row>
    <row r="49" spans="9:12">
      <c r="I49" s="16"/>
      <c r="J49" s="16"/>
      <c r="K49" s="17"/>
      <c r="L49" s="17"/>
    </row>
    <row r="50" spans="9:12">
      <c r="I50" s="5"/>
      <c r="J50" s="5"/>
      <c r="K50" s="5"/>
      <c r="L50" s="5"/>
    </row>
    <row r="51" spans="9:12">
      <c r="I51" s="5"/>
      <c r="J51" s="5"/>
      <c r="K51" s="5"/>
      <c r="L51" s="5"/>
    </row>
    <row r="52" spans="9:12">
      <c r="I52" s="5"/>
      <c r="J52" s="5"/>
      <c r="K52" s="5"/>
      <c r="L52" s="5"/>
    </row>
    <row r="73" spans="1:4">
      <c r="A73" s="2"/>
      <c r="B73" s="1" t="s">
        <v>84</v>
      </c>
      <c r="C73" s="1" t="s">
        <v>85</v>
      </c>
      <c r="D73" s="1" t="s">
        <v>86</v>
      </c>
    </row>
    <row r="74" spans="1:4">
      <c r="A74" s="2" t="str">
        <f t="shared" ref="A74:B82" si="0">A31</f>
        <v>Mean</v>
      </c>
      <c r="B74" s="2">
        <f t="shared" si="0"/>
        <v>10.810044444444443</v>
      </c>
      <c r="C74" s="2">
        <f t="shared" ref="C74:C82" si="1">F31</f>
        <v>47.912157142857154</v>
      </c>
      <c r="D74" s="2">
        <f t="shared" ref="D74:D82" si="2">J31</f>
        <v>114.643</v>
      </c>
    </row>
    <row r="75" spans="1:4">
      <c r="A75" s="2" t="str">
        <f t="shared" si="0"/>
        <v>Standard Deviation</v>
      </c>
      <c r="B75" s="2">
        <f t="shared" si="0"/>
        <v>5.4469155627545556</v>
      </c>
      <c r="C75" s="2">
        <f t="shared" si="1"/>
        <v>27.689332987846907</v>
      </c>
      <c r="D75" s="2">
        <f t="shared" si="2"/>
        <v>42.57045083623143</v>
      </c>
    </row>
    <row r="76" spans="1:4">
      <c r="A76" s="2" t="str">
        <f t="shared" si="0"/>
        <v>Sample Variance</v>
      </c>
      <c r="B76" s="2">
        <f t="shared" si="0"/>
        <v>29.668889147777776</v>
      </c>
      <c r="C76" s="2">
        <f t="shared" si="1"/>
        <v>766.69916131186699</v>
      </c>
      <c r="D76" s="2">
        <f t="shared" si="2"/>
        <v>1812.243284399997</v>
      </c>
    </row>
    <row r="77" spans="1:4">
      <c r="A77" s="2" t="str">
        <f t="shared" si="0"/>
        <v>Quartile 1</v>
      </c>
      <c r="B77" s="2">
        <f t="shared" si="0"/>
        <v>7.7493999999999996</v>
      </c>
      <c r="C77" s="2">
        <f t="shared" si="1"/>
        <v>22.018349999999998</v>
      </c>
      <c r="D77" s="2">
        <f t="shared" si="2"/>
        <v>86.874750000000006</v>
      </c>
    </row>
    <row r="78" spans="1:4">
      <c r="A78" s="2" t="str">
        <f t="shared" si="0"/>
        <v>Quartile 3</v>
      </c>
      <c r="B78" s="2">
        <f t="shared" si="0"/>
        <v>14.0274</v>
      </c>
      <c r="C78" s="2">
        <f t="shared" si="1"/>
        <v>63.604050000000001</v>
      </c>
      <c r="D78" s="2">
        <f t="shared" si="2"/>
        <v>132.00975</v>
      </c>
    </row>
    <row r="79" spans="1:4">
      <c r="A79" s="2" t="str">
        <f t="shared" si="0"/>
        <v>Minimum</v>
      </c>
      <c r="B79" s="2">
        <f t="shared" si="0"/>
        <v>5.3086000000000002</v>
      </c>
      <c r="C79" s="2">
        <f t="shared" si="1"/>
        <v>12.5314</v>
      </c>
      <c r="D79" s="2">
        <f t="shared" si="2"/>
        <v>77.050799999999995</v>
      </c>
    </row>
    <row r="80" spans="1:4">
      <c r="A80" s="2" t="str">
        <f t="shared" si="0"/>
        <v>Maximum</v>
      </c>
      <c r="B80" s="2">
        <f t="shared" si="0"/>
        <v>22.440999999999999</v>
      </c>
      <c r="C80" s="2">
        <f t="shared" si="1"/>
        <v>111.218</v>
      </c>
      <c r="D80" s="2">
        <f t="shared" si="2"/>
        <v>173.03819999999999</v>
      </c>
    </row>
    <row r="81" spans="1:4">
      <c r="A81" s="2" t="str">
        <f t="shared" si="0"/>
        <v>IQR</v>
      </c>
      <c r="B81" s="2">
        <f t="shared" si="0"/>
        <v>6.2780000000000005</v>
      </c>
      <c r="C81" s="2">
        <f t="shared" si="1"/>
        <v>41.585700000000003</v>
      </c>
      <c r="D81" s="2">
        <f t="shared" si="2"/>
        <v>45.134999999999991</v>
      </c>
    </row>
    <row r="82" spans="1:4">
      <c r="A82" s="2" t="str">
        <f t="shared" si="0"/>
        <v>CV</v>
      </c>
      <c r="B82" s="2">
        <f t="shared" si="0"/>
        <v>0.50387540872265923</v>
      </c>
      <c r="C82" s="2">
        <f t="shared" si="1"/>
        <v>0.57791872958854851</v>
      </c>
      <c r="D82" s="2">
        <f t="shared" si="2"/>
        <v>0.37133057261438929</v>
      </c>
    </row>
  </sheetData>
  <mergeCells count="7">
    <mergeCell ref="I48:L48"/>
    <mergeCell ref="A23:B23"/>
    <mergeCell ref="E23:F23"/>
    <mergeCell ref="I23:J23"/>
    <mergeCell ref="A30:B30"/>
    <mergeCell ref="E30:F30"/>
    <mergeCell ref="I30:J30"/>
  </mergeCell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14"/>
  <sheetViews>
    <sheetView zoomScale="138" zoomScaleNormal="138" zoomScalePageLayoutView="138" workbookViewId="0">
      <selection activeCell="A7" sqref="A7:A8"/>
    </sheetView>
  </sheetViews>
  <sheetFormatPr baseColWidth="10" defaultColWidth="8.83203125" defaultRowHeight="15"/>
  <cols>
    <col min="1" max="1" width="83.5" customWidth="1"/>
    <col min="2" max="2" width="115.83203125" customWidth="1"/>
  </cols>
  <sheetData>
    <row r="1" spans="1:2">
      <c r="A1" s="1" t="s">
        <v>25</v>
      </c>
      <c r="B1" s="1" t="s">
        <v>17</v>
      </c>
    </row>
    <row r="2" spans="1:2">
      <c r="A2" s="2" t="s">
        <v>20</v>
      </c>
      <c r="B2" s="2" t="s">
        <v>21</v>
      </c>
    </row>
    <row r="3" spans="1:2" ht="15" customHeight="1">
      <c r="A3" s="46" t="s">
        <v>33</v>
      </c>
      <c r="B3" s="49" t="s">
        <v>32</v>
      </c>
    </row>
    <row r="4" spans="1:2">
      <c r="A4" s="47"/>
      <c r="B4" s="50"/>
    </row>
    <row r="5" spans="1:2" ht="30" customHeight="1">
      <c r="A5" s="48"/>
      <c r="B5" s="51"/>
    </row>
    <row r="6" spans="1:2">
      <c r="A6" s="2" t="s">
        <v>2</v>
      </c>
      <c r="B6" s="3" t="s">
        <v>10</v>
      </c>
    </row>
    <row r="7" spans="1:2">
      <c r="A7" s="53" t="s">
        <v>13</v>
      </c>
      <c r="B7" s="52" t="s">
        <v>29</v>
      </c>
    </row>
    <row r="8" spans="1:2">
      <c r="A8" s="53"/>
      <c r="B8" s="53"/>
    </row>
    <row r="9" spans="1:2">
      <c r="A9" s="53" t="s">
        <v>15</v>
      </c>
      <c r="B9" s="52" t="s">
        <v>28</v>
      </c>
    </row>
    <row r="10" spans="1:2">
      <c r="A10" s="53"/>
      <c r="B10" s="53"/>
    </row>
    <row r="14" spans="1:2">
      <c r="A14" t="s">
        <v>145</v>
      </c>
    </row>
  </sheetData>
  <mergeCells count="6">
    <mergeCell ref="A3:A5"/>
    <mergeCell ref="B3:B5"/>
    <mergeCell ref="B9:B10"/>
    <mergeCell ref="A9:A10"/>
    <mergeCell ref="A7:A8"/>
    <mergeCell ref="B7:B8"/>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6CB833-97DF-CF4E-9C86-F7CA7C8CE050}">
  <dimension ref="A6:Z58"/>
  <sheetViews>
    <sheetView topLeftCell="B30" zoomScale="94" workbookViewId="0">
      <selection activeCell="K67" sqref="K67"/>
    </sheetView>
  </sheetViews>
  <sheetFormatPr baseColWidth="10" defaultRowHeight="15"/>
  <cols>
    <col min="1" max="1" width="37.6640625" customWidth="1"/>
    <col min="2" max="2" width="49.6640625" customWidth="1"/>
    <col min="9" max="9" width="23.83203125" customWidth="1"/>
    <col min="10" max="10" width="10.6640625" bestFit="1" customWidth="1"/>
    <col min="11" max="11" width="13.1640625" bestFit="1" customWidth="1"/>
    <col min="12" max="12" width="10.6640625" bestFit="1" customWidth="1"/>
    <col min="13" max="14" width="10.5" customWidth="1"/>
    <col min="15" max="15" width="9.1640625" customWidth="1"/>
    <col min="16" max="16" width="10.83203125" customWidth="1"/>
    <col min="17" max="17" width="10.6640625" customWidth="1"/>
    <col min="23" max="24" width="13.83203125" bestFit="1" customWidth="1"/>
  </cols>
  <sheetData>
    <row r="6" spans="1:2">
      <c r="A6" t="str">
        <f>Dataset!E1</f>
        <v>GNI per capita, Atlas method (current US$)</v>
      </c>
      <c r="B6" t="str">
        <f>Dataset!D1</f>
        <v xml:space="preserve">Adolescent fertility rate (births per 1,000 women ages 15-19) </v>
      </c>
    </row>
    <row r="7" spans="1:2">
      <c r="A7">
        <f>Dataset!E2</f>
        <v>57880</v>
      </c>
      <c r="B7">
        <f>Dataset!D2</f>
        <v>5.3086000000000002</v>
      </c>
    </row>
    <row r="8" spans="1:2">
      <c r="A8">
        <f>Dataset!E3</f>
        <v>93050</v>
      </c>
      <c r="B8">
        <f>Dataset!D3</f>
        <v>5.7708000000000004</v>
      </c>
    </row>
    <row r="9" spans="1:2">
      <c r="A9">
        <f>Dataset!E4</f>
        <v>20360</v>
      </c>
      <c r="B9">
        <f>Dataset!D4</f>
        <v>7.7493999999999996</v>
      </c>
    </row>
    <row r="10" spans="1:2">
      <c r="A10">
        <f>Dataset!E5</f>
        <v>49960</v>
      </c>
      <c r="B10">
        <f>Dataset!D5</f>
        <v>7.827</v>
      </c>
    </row>
    <row r="11" spans="1:2">
      <c r="A11">
        <f>Dataset!E6</f>
        <v>40730</v>
      </c>
      <c r="B11">
        <f>Dataset!D6</f>
        <v>8.9613999999999994</v>
      </c>
    </row>
    <row r="12" spans="1:2">
      <c r="A12">
        <f>Dataset!E7</f>
        <v>51850</v>
      </c>
      <c r="B12">
        <f>Dataset!D7</f>
        <v>10.6084</v>
      </c>
    </row>
    <row r="13" spans="1:2">
      <c r="A13">
        <f>Dataset!E8</f>
        <v>18380</v>
      </c>
      <c r="B13">
        <f>Dataset!D8</f>
        <v>14.0274</v>
      </c>
    </row>
    <row r="14" spans="1:2">
      <c r="A14">
        <f>Dataset!E9</f>
        <v>43720</v>
      </c>
      <c r="B14">
        <f>Dataset!D9</f>
        <v>14.596399999999999</v>
      </c>
    </row>
    <row r="15" spans="1:2">
      <c r="A15">
        <f>Dataset!E10</f>
        <v>56300</v>
      </c>
      <c r="B15">
        <f>Dataset!D10</f>
        <v>22.440999999999999</v>
      </c>
    </row>
    <row r="16" spans="1:2">
      <c r="A16">
        <f>Dataset!E11</f>
        <v>980</v>
      </c>
      <c r="B16">
        <f>Dataset!D11</f>
        <v>77.050799999999995</v>
      </c>
    </row>
    <row r="17" spans="1:26">
      <c r="A17">
        <f>Dataset!E12</f>
        <v>610</v>
      </c>
      <c r="B17">
        <f>Dataset!D12</f>
        <v>90.1494</v>
      </c>
      <c r="R17" s="25"/>
      <c r="S17" s="25"/>
      <c r="T17" s="25"/>
      <c r="U17" s="25"/>
      <c r="V17" s="25"/>
      <c r="W17" s="25"/>
      <c r="X17" s="25"/>
      <c r="Y17" s="25"/>
      <c r="Z17" s="25"/>
    </row>
    <row r="18" spans="1:26">
      <c r="A18">
        <f>Dataset!E13</f>
        <v>550</v>
      </c>
      <c r="B18">
        <f>Dataset!D13</f>
        <v>118.3336</v>
      </c>
      <c r="R18" s="25"/>
      <c r="S18" s="25"/>
      <c r="T18" s="25"/>
      <c r="U18" s="25"/>
      <c r="V18" s="25"/>
      <c r="W18" s="25"/>
      <c r="X18" s="25"/>
      <c r="Y18" s="25"/>
      <c r="Z18" s="25"/>
    </row>
    <row r="19" spans="1:26">
      <c r="A19">
        <f>Dataset!E14</f>
        <v>790</v>
      </c>
      <c r="B19">
        <f>Dataset!D14</f>
        <v>173.03819999999999</v>
      </c>
      <c r="R19" s="31"/>
      <c r="S19" s="31"/>
      <c r="T19" s="25"/>
      <c r="U19" s="25"/>
      <c r="V19" s="25"/>
      <c r="W19" s="25"/>
      <c r="X19" s="25"/>
      <c r="Y19" s="25"/>
      <c r="Z19" s="25"/>
    </row>
    <row r="20" spans="1:26">
      <c r="A20">
        <f>Dataset!E15</f>
        <v>8040</v>
      </c>
      <c r="B20">
        <f>Dataset!D15</f>
        <v>12.5314</v>
      </c>
      <c r="R20" s="5"/>
      <c r="S20" s="5"/>
      <c r="T20" s="25"/>
      <c r="U20" s="25"/>
      <c r="V20" s="25"/>
      <c r="W20" s="25"/>
      <c r="X20" s="25"/>
      <c r="Y20" s="25"/>
      <c r="Z20" s="25"/>
    </row>
    <row r="21" spans="1:26">
      <c r="A21">
        <f>Dataset!E16</f>
        <v>2170</v>
      </c>
      <c r="B21">
        <f>Dataset!D16</f>
        <v>16.921199999999999</v>
      </c>
      <c r="R21" s="5"/>
      <c r="S21" s="5"/>
      <c r="T21" s="25"/>
      <c r="U21" s="25"/>
      <c r="V21" s="25"/>
      <c r="W21" s="25"/>
      <c r="X21" s="25"/>
      <c r="Y21" s="25"/>
      <c r="Z21" s="25"/>
    </row>
    <row r="22" spans="1:26">
      <c r="A22">
        <f>Dataset!E17</f>
        <v>5540</v>
      </c>
      <c r="B22">
        <f>Dataset!D17</f>
        <v>19.7254</v>
      </c>
      <c r="R22" s="5"/>
      <c r="S22" s="5"/>
      <c r="T22" s="25"/>
      <c r="U22" s="25"/>
      <c r="V22" s="25"/>
      <c r="W22" s="25"/>
      <c r="X22" s="25"/>
      <c r="Y22" s="25"/>
      <c r="Z22" s="25"/>
    </row>
    <row r="23" spans="1:26">
      <c r="A23">
        <f>Dataset!E18</f>
        <v>4390</v>
      </c>
      <c r="B23">
        <f>Dataset!D18</f>
        <v>20.6922</v>
      </c>
      <c r="R23" s="5"/>
      <c r="S23" s="5"/>
      <c r="T23" s="25"/>
      <c r="U23" s="25"/>
      <c r="V23" s="25"/>
      <c r="W23" s="25"/>
      <c r="X23" s="25"/>
      <c r="Y23" s="25"/>
      <c r="Z23" s="25"/>
    </row>
    <row r="24" spans="1:26">
      <c r="A24">
        <f>Dataset!E19</f>
        <v>1600</v>
      </c>
      <c r="B24">
        <f>Dataset!D19</f>
        <v>25.9968</v>
      </c>
      <c r="R24" s="5"/>
      <c r="S24" s="5"/>
      <c r="T24" s="25"/>
      <c r="U24" s="25"/>
      <c r="V24" s="25"/>
      <c r="W24" s="25"/>
      <c r="X24" s="25"/>
      <c r="Y24" s="25"/>
      <c r="Z24" s="25"/>
    </row>
    <row r="25" spans="1:26">
      <c r="A25">
        <f>Dataset!E20</f>
        <v>1430</v>
      </c>
      <c r="B25">
        <f>Dataset!D20</f>
        <v>38.474400000000003</v>
      </c>
      <c r="R25" s="25"/>
      <c r="S25" s="25"/>
      <c r="T25" s="25"/>
      <c r="U25" s="25"/>
      <c r="V25" s="25"/>
      <c r="W25" s="25"/>
      <c r="X25" s="25"/>
      <c r="Y25" s="25"/>
      <c r="Z25" s="25"/>
    </row>
    <row r="26" spans="1:26">
      <c r="A26">
        <f>Dataset!E21</f>
        <v>3430</v>
      </c>
      <c r="B26">
        <f>Dataset!D21</f>
        <v>48.614400000000003</v>
      </c>
      <c r="R26" s="25"/>
      <c r="S26" s="25"/>
      <c r="T26" s="25"/>
      <c r="U26" s="25"/>
      <c r="V26" s="25"/>
      <c r="W26" s="25"/>
      <c r="X26" s="25"/>
      <c r="Y26" s="25"/>
      <c r="Z26" s="25"/>
    </row>
    <row r="27" spans="1:26">
      <c r="A27">
        <f>Dataset!E22</f>
        <v>3310</v>
      </c>
      <c r="B27">
        <f>Dataset!D22</f>
        <v>51.882800000000003</v>
      </c>
      <c r="R27" s="35"/>
      <c r="S27" s="35"/>
      <c r="T27" s="35"/>
      <c r="U27" s="35"/>
      <c r="V27" s="35"/>
      <c r="W27" s="35"/>
      <c r="X27" s="25"/>
      <c r="Y27" s="25"/>
      <c r="Z27" s="25"/>
    </row>
    <row r="28" spans="1:26">
      <c r="A28">
        <f>Dataset!E23</f>
        <v>4730</v>
      </c>
      <c r="B28">
        <f>Dataset!D23</f>
        <v>55.955800000000004</v>
      </c>
      <c r="R28" s="5"/>
      <c r="S28" s="5"/>
      <c r="T28" s="5"/>
      <c r="U28" s="5"/>
      <c r="V28" s="5"/>
      <c r="W28" s="5"/>
      <c r="X28" s="25"/>
      <c r="Y28" s="25"/>
      <c r="Z28" s="25"/>
    </row>
    <row r="29" spans="1:26">
      <c r="A29">
        <f>Dataset!E24</f>
        <v>9860</v>
      </c>
      <c r="B29">
        <f>Dataset!D24</f>
        <v>62.546399999999998</v>
      </c>
      <c r="R29" s="5"/>
      <c r="S29" s="5"/>
      <c r="T29" s="5"/>
      <c r="U29" s="5"/>
      <c r="V29" s="5"/>
      <c r="W29" s="5"/>
      <c r="X29" s="25"/>
      <c r="Y29" s="25"/>
      <c r="Z29" s="25"/>
    </row>
    <row r="30" spans="1:26">
      <c r="A30">
        <f>Dataset!E25</f>
        <v>2000</v>
      </c>
      <c r="B30">
        <f>Dataset!D25</f>
        <v>63.956600000000002</v>
      </c>
      <c r="R30" s="5"/>
      <c r="S30" s="5"/>
      <c r="T30" s="5"/>
      <c r="U30" s="5"/>
      <c r="V30" s="5"/>
      <c r="W30" s="5"/>
      <c r="X30" s="25"/>
      <c r="Y30" s="25"/>
      <c r="Z30" s="25"/>
    </row>
    <row r="31" spans="1:26">
      <c r="A31">
        <f>Dataset!E26</f>
        <v>1490</v>
      </c>
      <c r="B31">
        <f>Dataset!D26</f>
        <v>68.677000000000007</v>
      </c>
      <c r="R31" s="25"/>
      <c r="S31" s="25"/>
      <c r="T31" s="25"/>
      <c r="U31" s="25"/>
      <c r="V31" s="25"/>
      <c r="W31" s="25"/>
      <c r="X31" s="25"/>
      <c r="Y31" s="25"/>
      <c r="Z31" s="25"/>
    </row>
    <row r="32" spans="1:26">
      <c r="A32">
        <f>Dataset!E27</f>
        <v>2090</v>
      </c>
      <c r="B32">
        <f>Dataset!D27</f>
        <v>73.577799999999996</v>
      </c>
      <c r="R32" s="35"/>
      <c r="S32" s="35"/>
      <c r="T32" s="35"/>
      <c r="U32" s="35"/>
      <c r="V32" s="35"/>
      <c r="W32" s="35"/>
      <c r="X32" s="35"/>
      <c r="Y32" s="35"/>
      <c r="Z32" s="35"/>
    </row>
    <row r="33" spans="1:26">
      <c r="A33">
        <f>Dataset!E28</f>
        <v>2850</v>
      </c>
      <c r="B33">
        <f>Dataset!D28</f>
        <v>111.218</v>
      </c>
      <c r="R33" s="5"/>
      <c r="S33" s="5"/>
      <c r="T33" s="5"/>
      <c r="U33" s="5"/>
      <c r="V33" s="5"/>
      <c r="W33" s="5"/>
      <c r="X33" s="5"/>
      <c r="Y33" s="5"/>
      <c r="Z33" s="5"/>
    </row>
    <row r="34" spans="1:26">
      <c r="R34" s="5"/>
      <c r="S34" s="5"/>
      <c r="T34" s="5"/>
      <c r="U34" s="5"/>
      <c r="V34" s="5"/>
      <c r="W34" s="5"/>
      <c r="X34" s="5"/>
      <c r="Y34" s="5"/>
      <c r="Z34" s="5"/>
    </row>
    <row r="35" spans="1:26">
      <c r="R35" s="25"/>
      <c r="S35" s="25"/>
      <c r="T35" s="25"/>
      <c r="U35" s="25"/>
      <c r="V35" s="25"/>
      <c r="W35" s="25"/>
      <c r="X35" s="25"/>
      <c r="Y35" s="25"/>
      <c r="Z35" s="25"/>
    </row>
    <row r="36" spans="1:26">
      <c r="R36" s="25"/>
      <c r="S36" s="25"/>
      <c r="T36" s="25"/>
      <c r="U36" s="25"/>
      <c r="V36" s="25"/>
      <c r="W36" s="25"/>
      <c r="X36" s="25"/>
      <c r="Y36" s="25"/>
      <c r="Z36" s="25"/>
    </row>
    <row r="37" spans="1:26">
      <c r="R37" s="25"/>
      <c r="S37" s="25"/>
      <c r="T37" s="25"/>
      <c r="U37" s="25"/>
      <c r="V37" s="25"/>
      <c r="W37" s="25"/>
      <c r="X37" s="25"/>
      <c r="Y37" s="25"/>
      <c r="Z37" s="25"/>
    </row>
    <row r="40" spans="1:26">
      <c r="B40" t="s">
        <v>180</v>
      </c>
    </row>
    <row r="41" spans="1:26">
      <c r="B41">
        <v>0</v>
      </c>
      <c r="I41" t="s">
        <v>160</v>
      </c>
    </row>
    <row r="42" spans="1:26" ht="16" thickBot="1">
      <c r="B42">
        <v>0</v>
      </c>
    </row>
    <row r="43" spans="1:26">
      <c r="I43" s="7" t="s">
        <v>161</v>
      </c>
      <c r="J43" s="7"/>
    </row>
    <row r="44" spans="1:26">
      <c r="I44" s="5" t="s">
        <v>162</v>
      </c>
      <c r="J44" s="36">
        <v>0.55301630882096087</v>
      </c>
    </row>
    <row r="45" spans="1:26">
      <c r="I45" s="5" t="s">
        <v>163</v>
      </c>
      <c r="J45" s="36">
        <v>0.3058270378219603</v>
      </c>
    </row>
    <row r="46" spans="1:26">
      <c r="I46" s="5" t="s">
        <v>164</v>
      </c>
      <c r="J46" s="36">
        <v>0.27806011933483871</v>
      </c>
    </row>
    <row r="47" spans="1:26">
      <c r="I47" s="5" t="s">
        <v>72</v>
      </c>
      <c r="J47" s="36">
        <v>35.612965233366673</v>
      </c>
    </row>
    <row r="48" spans="1:26" ht="16" thickBot="1">
      <c r="I48" s="6" t="s">
        <v>152</v>
      </c>
      <c r="J48" s="6">
        <v>27</v>
      </c>
    </row>
    <row r="50" spans="9:17" ht="16" thickBot="1">
      <c r="I50" t="s">
        <v>165</v>
      </c>
    </row>
    <row r="51" spans="9:17">
      <c r="I51" s="24"/>
      <c r="J51" s="24" t="s">
        <v>154</v>
      </c>
      <c r="K51" s="24" t="s">
        <v>170</v>
      </c>
      <c r="L51" s="24" t="s">
        <v>171</v>
      </c>
      <c r="M51" s="24" t="s">
        <v>172</v>
      </c>
      <c r="N51" s="24" t="s">
        <v>173</v>
      </c>
    </row>
    <row r="52" spans="9:17">
      <c r="I52" s="5" t="s">
        <v>166</v>
      </c>
      <c r="J52" s="5">
        <v>1</v>
      </c>
      <c r="K52" s="39">
        <v>13968.972563858395</v>
      </c>
      <c r="L52" s="39">
        <v>13968.972563858395</v>
      </c>
      <c r="M52" s="37">
        <v>11.014079144713309</v>
      </c>
      <c r="N52" s="37">
        <v>2.7735814134539271E-3</v>
      </c>
    </row>
    <row r="53" spans="9:17">
      <c r="I53" s="5" t="s">
        <v>167</v>
      </c>
      <c r="J53" s="5">
        <v>25</v>
      </c>
      <c r="K53" s="39">
        <v>31707.082317824588</v>
      </c>
      <c r="L53" s="39">
        <v>1268.2832927129834</v>
      </c>
      <c r="M53" s="37"/>
      <c r="N53" s="37"/>
    </row>
    <row r="54" spans="9:17" ht="16" thickBot="1">
      <c r="I54" s="6" t="s">
        <v>168</v>
      </c>
      <c r="J54" s="6">
        <v>26</v>
      </c>
      <c r="K54" s="40">
        <v>45676.054881682983</v>
      </c>
      <c r="L54" s="40"/>
      <c r="M54" s="38"/>
      <c r="N54" s="38"/>
    </row>
    <row r="55" spans="9:17" ht="16" thickBot="1"/>
    <row r="56" spans="9:17">
      <c r="I56" s="24"/>
      <c r="J56" s="24" t="s">
        <v>174</v>
      </c>
      <c r="K56" s="24" t="s">
        <v>72</v>
      </c>
      <c r="L56" s="24" t="s">
        <v>155</v>
      </c>
      <c r="M56" s="24" t="s">
        <v>175</v>
      </c>
      <c r="N56" s="24" t="s">
        <v>176</v>
      </c>
      <c r="O56" s="24" t="s">
        <v>177</v>
      </c>
      <c r="P56" s="24" t="s">
        <v>178</v>
      </c>
      <c r="Q56" s="24" t="s">
        <v>179</v>
      </c>
    </row>
    <row r="57" spans="9:17">
      <c r="I57" s="5" t="s">
        <v>169</v>
      </c>
      <c r="J57" s="37">
        <v>62.243831279106985</v>
      </c>
      <c r="K57" s="37">
        <v>8.5228219916889696</v>
      </c>
      <c r="L57" s="37">
        <v>7.3031950379585613</v>
      </c>
      <c r="M57" s="23">
        <v>1.18720497827542E-7</v>
      </c>
      <c r="N57" s="37">
        <v>44.690750808969909</v>
      </c>
      <c r="O57" s="37">
        <v>79.79691174924406</v>
      </c>
      <c r="P57" s="37">
        <v>44.690750808969909</v>
      </c>
      <c r="Q57" s="37">
        <v>79.79691174924406</v>
      </c>
    </row>
    <row r="58" spans="9:17" ht="16" thickBot="1">
      <c r="I58" s="6" t="s">
        <v>33</v>
      </c>
      <c r="J58" s="38">
        <v>-9.3005561379231E-4</v>
      </c>
      <c r="K58" s="38">
        <v>2.8024303135157136E-4</v>
      </c>
      <c r="L58" s="38">
        <v>-3.3187466225539564</v>
      </c>
      <c r="M58" s="41">
        <v>2.7735814134539458E-3</v>
      </c>
      <c r="N58" s="38">
        <v>-1.5072269410013224E-3</v>
      </c>
      <c r="O58" s="38">
        <v>-3.5288428658329771E-4</v>
      </c>
      <c r="P58" s="38">
        <v>-1.5072269410013224E-3</v>
      </c>
      <c r="Q58" s="38">
        <v>-3.5288428658329771E-4</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96D84F-3335-1F4E-89D6-CC6B8885A873}">
  <dimension ref="A1:Y57"/>
  <sheetViews>
    <sheetView topLeftCell="B13" zoomScale="92" workbookViewId="0">
      <selection activeCell="Q11" sqref="Q11:Y31"/>
    </sheetView>
  </sheetViews>
  <sheetFormatPr baseColWidth="10" defaultRowHeight="15"/>
  <cols>
    <col min="1" max="1" width="31.5" bestFit="1" customWidth="1"/>
    <col min="2" max="2" width="48.1640625" bestFit="1" customWidth="1"/>
    <col min="4" max="4" width="31.5" bestFit="1" customWidth="1"/>
    <col min="5" max="5" width="13.1640625" bestFit="1" customWidth="1"/>
    <col min="6" max="6" width="13.6640625" bestFit="1" customWidth="1"/>
    <col min="7" max="7" width="13.1640625" bestFit="1" customWidth="1"/>
    <col min="8" max="8" width="12.6640625" bestFit="1" customWidth="1"/>
    <col min="9" max="9" width="13.1640625" bestFit="1" customWidth="1"/>
    <col min="10" max="10" width="13.6640625" bestFit="1" customWidth="1"/>
    <col min="11" max="11" width="13.1640625" bestFit="1" customWidth="1"/>
    <col min="12" max="12" width="13.6640625" bestFit="1" customWidth="1"/>
  </cols>
  <sheetData>
    <row r="1" spans="1:18">
      <c r="A1" t="str">
        <f>Dataset!F1</f>
        <v>Compulsory education, duration (years)</v>
      </c>
      <c r="B1" t="str">
        <f>Dataset!D1</f>
        <v xml:space="preserve">Adolescent fertility rate (births per 1,000 women ages 15-19) </v>
      </c>
    </row>
    <row r="2" spans="1:18">
      <c r="A2">
        <f>Dataset!F2</f>
        <v>9</v>
      </c>
      <c r="B2">
        <f>Dataset!D2</f>
        <v>5.3086000000000002</v>
      </c>
    </row>
    <row r="3" spans="1:18">
      <c r="A3">
        <f>Dataset!F3</f>
        <v>10</v>
      </c>
      <c r="B3">
        <f>Dataset!D3</f>
        <v>5.7708000000000004</v>
      </c>
    </row>
    <row r="4" spans="1:18">
      <c r="A4">
        <f>Dataset!F4</f>
        <v>9</v>
      </c>
      <c r="B4">
        <f>Dataset!D4</f>
        <v>7.7493999999999996</v>
      </c>
    </row>
    <row r="5" spans="1:18">
      <c r="A5">
        <f>Dataset!F5</f>
        <v>10</v>
      </c>
      <c r="B5">
        <f>Dataset!D5</f>
        <v>7.827</v>
      </c>
    </row>
    <row r="6" spans="1:18">
      <c r="A6">
        <f>Dataset!F6</f>
        <v>10</v>
      </c>
      <c r="B6">
        <f>Dataset!D6</f>
        <v>8.9613999999999994</v>
      </c>
    </row>
    <row r="7" spans="1:18">
      <c r="A7">
        <f>Dataset!F7</f>
        <v>10</v>
      </c>
      <c r="B7">
        <f>Dataset!D7</f>
        <v>10.6084</v>
      </c>
    </row>
    <row r="8" spans="1:18">
      <c r="A8">
        <f>Dataset!F8</f>
        <v>9</v>
      </c>
      <c r="B8">
        <f>Dataset!D8</f>
        <v>14.0274</v>
      </c>
    </row>
    <row r="9" spans="1:18">
      <c r="A9">
        <f>Dataset!F9</f>
        <v>11</v>
      </c>
      <c r="B9">
        <f>Dataset!D9</f>
        <v>14.596399999999999</v>
      </c>
    </row>
    <row r="10" spans="1:18">
      <c r="A10">
        <f>Dataset!F10</f>
        <v>13</v>
      </c>
      <c r="B10">
        <f>Dataset!D10</f>
        <v>22.440999999999999</v>
      </c>
    </row>
    <row r="11" spans="1:18">
      <c r="A11">
        <f>Dataset!F11</f>
        <v>11</v>
      </c>
      <c r="B11">
        <f>Dataset!D11</f>
        <v>77.050799999999995</v>
      </c>
    </row>
    <row r="12" spans="1:18" ht="16" thickBot="1">
      <c r="A12">
        <f>Dataset!F12</f>
        <v>10</v>
      </c>
      <c r="B12">
        <f>Dataset!D12</f>
        <v>90.1494</v>
      </c>
    </row>
    <row r="13" spans="1:18">
      <c r="A13">
        <f>Dataset!F13</f>
        <v>9</v>
      </c>
      <c r="B13">
        <f>Dataset!D13</f>
        <v>118.3336</v>
      </c>
      <c r="Q13" s="7"/>
      <c r="R13" s="7"/>
    </row>
    <row r="14" spans="1:18">
      <c r="A14">
        <f>Dataset!F14</f>
        <v>9</v>
      </c>
      <c r="B14">
        <f>Dataset!D14</f>
        <v>173.03819999999999</v>
      </c>
      <c r="Q14" s="5"/>
      <c r="R14" s="5"/>
    </row>
    <row r="15" spans="1:18">
      <c r="A15">
        <f>Dataset!F15</f>
        <v>10</v>
      </c>
      <c r="B15">
        <f>Dataset!D15</f>
        <v>12.5314</v>
      </c>
      <c r="Q15" s="5"/>
      <c r="R15" s="5"/>
    </row>
    <row r="16" spans="1:18">
      <c r="A16">
        <f>Dataset!F16</f>
        <v>12</v>
      </c>
      <c r="B16">
        <f>Dataset!D16</f>
        <v>16.921199999999999</v>
      </c>
      <c r="Q16" s="5"/>
      <c r="R16" s="5"/>
    </row>
    <row r="17" spans="1:25">
      <c r="A17">
        <f>Dataset!F17</f>
        <v>8</v>
      </c>
      <c r="B17">
        <f>Dataset!D17</f>
        <v>19.7254</v>
      </c>
      <c r="Q17" s="5"/>
      <c r="R17" s="5"/>
    </row>
    <row r="18" spans="1:25" ht="16" thickBot="1">
      <c r="A18">
        <f>Dataset!F18</f>
        <v>9</v>
      </c>
      <c r="B18">
        <f>Dataset!D18</f>
        <v>20.6922</v>
      </c>
      <c r="Q18" s="6"/>
      <c r="R18" s="6"/>
    </row>
    <row r="19" spans="1:25">
      <c r="A19">
        <f>Dataset!F19</f>
        <v>8</v>
      </c>
      <c r="B19">
        <f>Dataset!D19</f>
        <v>25.9968</v>
      </c>
    </row>
    <row r="20" spans="1:25" ht="16" thickBot="1">
      <c r="A20">
        <f>Dataset!F20</f>
        <v>12</v>
      </c>
      <c r="B20">
        <f>Dataset!D20</f>
        <v>38.474400000000003</v>
      </c>
    </row>
    <row r="21" spans="1:25">
      <c r="A21">
        <f>Dataset!F21</f>
        <v>9</v>
      </c>
      <c r="B21">
        <f>Dataset!D21</f>
        <v>48.614400000000003</v>
      </c>
      <c r="Q21" s="24"/>
      <c r="R21" s="24"/>
      <c r="S21" s="24"/>
      <c r="T21" s="24"/>
      <c r="U21" s="24"/>
      <c r="V21" s="24"/>
    </row>
    <row r="22" spans="1:25">
      <c r="A22">
        <f>Dataset!F22</f>
        <v>12</v>
      </c>
      <c r="B22">
        <f>Dataset!D22</f>
        <v>51.882800000000003</v>
      </c>
      <c r="Q22" s="5"/>
      <c r="R22" s="5"/>
      <c r="S22" s="5"/>
      <c r="T22" s="5"/>
      <c r="U22" s="5"/>
      <c r="V22" s="5"/>
    </row>
    <row r="23" spans="1:25">
      <c r="A23">
        <f>Dataset!F23</f>
        <v>6</v>
      </c>
      <c r="B23">
        <f>Dataset!D23</f>
        <v>55.955800000000004</v>
      </c>
      <c r="Q23" s="5"/>
      <c r="R23" s="5"/>
      <c r="S23" s="5"/>
      <c r="T23" s="5"/>
      <c r="U23" s="5"/>
      <c r="V23" s="5"/>
    </row>
    <row r="24" spans="1:25" ht="16" thickBot="1">
      <c r="A24">
        <f>Dataset!F24</f>
        <v>14</v>
      </c>
      <c r="B24">
        <f>Dataset!D24</f>
        <v>62.546399999999998</v>
      </c>
      <c r="Q24" s="6"/>
      <c r="R24" s="6"/>
      <c r="S24" s="6"/>
      <c r="T24" s="6"/>
      <c r="U24" s="6"/>
      <c r="V24" s="6"/>
    </row>
    <row r="25" spans="1:25" ht="16" thickBot="1">
      <c r="A25">
        <f>Dataset!F25</f>
        <v>5</v>
      </c>
      <c r="B25">
        <f>Dataset!D25</f>
        <v>63.956600000000002</v>
      </c>
    </row>
    <row r="26" spans="1:25">
      <c r="A26">
        <f>Dataset!F26</f>
        <v>11</v>
      </c>
      <c r="B26">
        <f>Dataset!D26</f>
        <v>68.677000000000007</v>
      </c>
      <c r="Q26" s="24"/>
      <c r="R26" s="24"/>
      <c r="S26" s="24"/>
      <c r="T26" s="24"/>
      <c r="U26" s="24"/>
      <c r="V26" s="24"/>
      <c r="W26" s="24"/>
      <c r="X26" s="24"/>
      <c r="Y26" s="24"/>
    </row>
    <row r="27" spans="1:25">
      <c r="A27">
        <f>Dataset!F27</f>
        <v>12</v>
      </c>
      <c r="B27">
        <f>Dataset!D27</f>
        <v>73.577799999999996</v>
      </c>
      <c r="Q27" s="5"/>
      <c r="R27" s="5"/>
      <c r="S27" s="5"/>
      <c r="T27" s="5"/>
      <c r="U27" s="5"/>
      <c r="V27" s="5"/>
      <c r="W27" s="5"/>
      <c r="X27" s="5"/>
      <c r="Y27" s="5"/>
    </row>
    <row r="28" spans="1:25" ht="16" thickBot="1">
      <c r="A28">
        <f>Dataset!F28</f>
        <v>9</v>
      </c>
      <c r="B28">
        <f>Dataset!D28</f>
        <v>111.218</v>
      </c>
      <c r="Q28" s="6"/>
      <c r="R28" s="6"/>
      <c r="S28" s="6"/>
      <c r="T28" s="6"/>
      <c r="U28" s="6"/>
      <c r="V28" s="6"/>
      <c r="W28" s="6"/>
      <c r="X28" s="6"/>
      <c r="Y28" s="6"/>
    </row>
    <row r="40" spans="4:5">
      <c r="D40" t="s">
        <v>160</v>
      </c>
    </row>
    <row r="41" spans="4:5" ht="16" thickBot="1"/>
    <row r="42" spans="4:5">
      <c r="D42" s="7" t="s">
        <v>161</v>
      </c>
      <c r="E42" s="7"/>
    </row>
    <row r="43" spans="4:5">
      <c r="D43" s="5" t="s">
        <v>162</v>
      </c>
      <c r="E43" s="37">
        <v>7.3774242943786317E-2</v>
      </c>
    </row>
    <row r="44" spans="4:5">
      <c r="D44" s="5" t="s">
        <v>163</v>
      </c>
      <c r="E44" s="37">
        <v>5.4426389219288046E-3</v>
      </c>
    </row>
    <row r="45" spans="4:5">
      <c r="D45" s="5" t="s">
        <v>164</v>
      </c>
      <c r="E45" s="37">
        <v>-3.4339655521194043E-2</v>
      </c>
    </row>
    <row r="46" spans="4:5">
      <c r="D46" s="5" t="s">
        <v>72</v>
      </c>
      <c r="E46" s="37">
        <v>42.627435582067932</v>
      </c>
    </row>
    <row r="47" spans="4:5" ht="16" thickBot="1">
      <c r="D47" s="6" t="s">
        <v>152</v>
      </c>
      <c r="E47" s="6">
        <v>27</v>
      </c>
    </row>
    <row r="49" spans="4:12" ht="16" thickBot="1">
      <c r="D49" t="s">
        <v>165</v>
      </c>
    </row>
    <row r="50" spans="4:12">
      <c r="D50" s="24"/>
      <c r="E50" s="24" t="s">
        <v>154</v>
      </c>
      <c r="F50" s="24" t="s">
        <v>170</v>
      </c>
      <c r="G50" s="24" t="s">
        <v>171</v>
      </c>
      <c r="H50" s="24" t="s">
        <v>172</v>
      </c>
      <c r="I50" s="24" t="s">
        <v>173</v>
      </c>
    </row>
    <row r="51" spans="4:12">
      <c r="D51" s="5" t="s">
        <v>166</v>
      </c>
      <c r="E51" s="5">
        <v>1</v>
      </c>
      <c r="F51" s="39">
        <v>248.59827409920399</v>
      </c>
      <c r="G51" s="39">
        <v>248.59827409920399</v>
      </c>
      <c r="H51" s="39">
        <v>0.13681058365575674</v>
      </c>
      <c r="I51" s="39">
        <v>0.71458749975002767</v>
      </c>
    </row>
    <row r="52" spans="4:12">
      <c r="D52" s="5" t="s">
        <v>167</v>
      </c>
      <c r="E52" s="5">
        <v>25</v>
      </c>
      <c r="F52" s="39">
        <v>45427.456607583779</v>
      </c>
      <c r="G52" s="39">
        <v>1817.0982643033512</v>
      </c>
      <c r="H52" s="39"/>
      <c r="I52" s="39"/>
    </row>
    <row r="53" spans="4:12" ht="16" thickBot="1">
      <c r="D53" s="6" t="s">
        <v>168</v>
      </c>
      <c r="E53" s="6">
        <v>26</v>
      </c>
      <c r="F53" s="40">
        <v>45676.054881682983</v>
      </c>
      <c r="G53" s="40"/>
      <c r="H53" s="40"/>
      <c r="I53" s="40"/>
    </row>
    <row r="54" spans="4:12" ht="16" thickBot="1"/>
    <row r="55" spans="4:12">
      <c r="D55" s="24"/>
      <c r="E55" s="24" t="s">
        <v>174</v>
      </c>
      <c r="F55" s="24" t="s">
        <v>72</v>
      </c>
      <c r="G55" s="24" t="s">
        <v>155</v>
      </c>
      <c r="H55" s="24" t="s">
        <v>175</v>
      </c>
      <c r="I55" s="24" t="s">
        <v>176</v>
      </c>
      <c r="J55" s="24" t="s">
        <v>177</v>
      </c>
      <c r="K55" s="24" t="s">
        <v>178</v>
      </c>
      <c r="L55" s="24" t="s">
        <v>179</v>
      </c>
    </row>
    <row r="56" spans="4:12">
      <c r="D56" s="5" t="s">
        <v>169</v>
      </c>
      <c r="E56" s="37">
        <v>60.970933406916835</v>
      </c>
      <c r="F56" s="37">
        <v>42.807414540963926</v>
      </c>
      <c r="G56" s="37">
        <v>1.4243077761347067</v>
      </c>
      <c r="H56" s="37">
        <v>0.16672103152938639</v>
      </c>
      <c r="I56" s="37">
        <v>-27.192587183890474</v>
      </c>
      <c r="J56" s="37">
        <v>149.13445399772414</v>
      </c>
      <c r="K56" s="37">
        <v>-27.192587183890474</v>
      </c>
      <c r="L56" s="37">
        <v>149.13445399772414</v>
      </c>
    </row>
    <row r="57" spans="4:12" ht="16" thickBot="1">
      <c r="D57" s="6" t="s">
        <v>2</v>
      </c>
      <c r="E57" s="38">
        <v>-1.5714704194260471</v>
      </c>
      <c r="F57" s="38">
        <v>4.2486050663289401</v>
      </c>
      <c r="G57" s="38">
        <v>-0.36987914736539529</v>
      </c>
      <c r="H57" s="38">
        <v>0.71458749975003255</v>
      </c>
      <c r="I57" s="38">
        <v>-10.321636348953481</v>
      </c>
      <c r="J57" s="38">
        <v>7.1786955101013863</v>
      </c>
      <c r="K57" s="38">
        <v>-10.321636348953481</v>
      </c>
      <c r="L57" s="38">
        <v>7.1786955101013863</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4AF5CC-E889-EF4C-9132-E01C06FCD6B2}">
  <dimension ref="A1:U70"/>
  <sheetViews>
    <sheetView topLeftCell="B7" zoomScale="89" workbookViewId="0">
      <selection activeCell="K19" sqref="K19"/>
    </sheetView>
  </sheetViews>
  <sheetFormatPr baseColWidth="10" defaultRowHeight="15"/>
  <cols>
    <col min="1" max="1" width="48.1640625" bestFit="1" customWidth="1"/>
    <col min="2" max="2" width="70.83203125" bestFit="1" customWidth="1"/>
    <col min="13" max="13" width="38.5" customWidth="1"/>
    <col min="14" max="14" width="13.6640625" bestFit="1" customWidth="1"/>
    <col min="15" max="15" width="13.1640625" bestFit="1" customWidth="1"/>
    <col min="16" max="16" width="12.6640625" bestFit="1" customWidth="1"/>
    <col min="17" max="17" width="10.6640625" customWidth="1"/>
    <col min="18" max="18" width="10.33203125" customWidth="1"/>
    <col min="19" max="19" width="9.6640625" customWidth="1"/>
    <col min="20" max="21" width="11.6640625" bestFit="1" customWidth="1"/>
  </cols>
  <sheetData>
    <row r="1" spans="1:13">
      <c r="A1" t="str">
        <f>Dataset!G1</f>
        <v xml:space="preserve"> Domestic general government health expenditure per capita, PPP (current international $)</v>
      </c>
      <c r="B1" t="str">
        <f>Dataset!D1</f>
        <v xml:space="preserve">Adolescent fertility rate (births per 1,000 women ages 15-19) </v>
      </c>
    </row>
    <row r="2" spans="1:13">
      <c r="A2">
        <f>Dataset!G2</f>
        <v>4433.0031263999999</v>
      </c>
      <c r="B2">
        <f>Dataset!D2</f>
        <v>5.3086000000000002</v>
      </c>
    </row>
    <row r="3" spans="1:13">
      <c r="A3">
        <f>Dataset!G3</f>
        <v>5313.1464349099997</v>
      </c>
      <c r="B3">
        <f>Dataset!D3</f>
        <v>5.7708000000000004</v>
      </c>
    </row>
    <row r="4" spans="1:13">
      <c r="A4">
        <f>Dataset!G4</f>
        <v>1302.4638075800001</v>
      </c>
      <c r="B4">
        <f>Dataset!D4</f>
        <v>7.7493999999999996</v>
      </c>
    </row>
    <row r="5" spans="1:13">
      <c r="A5">
        <f>Dataset!G5</f>
        <v>3353.65703304</v>
      </c>
      <c r="B5">
        <f>Dataset!D5</f>
        <v>7.827</v>
      </c>
    </row>
    <row r="6" spans="1:13">
      <c r="A6">
        <f>Dataset!G6</f>
        <v>3584.9869144700001</v>
      </c>
      <c r="B6">
        <f>Dataset!D6</f>
        <v>8.9613999999999994</v>
      </c>
    </row>
    <row r="7" spans="1:13">
      <c r="A7">
        <f>Dataset!G7</f>
        <v>3733.8324853600002</v>
      </c>
      <c r="B7">
        <f>Dataset!D7</f>
        <v>10.6084</v>
      </c>
    </row>
    <row r="8" spans="1:13">
      <c r="A8">
        <f>Dataset!G8</f>
        <v>1421.9447520199999</v>
      </c>
      <c r="B8">
        <f>Dataset!D8</f>
        <v>14.0274</v>
      </c>
    </row>
    <row r="9" spans="1:13">
      <c r="A9">
        <f>Dataset!G9</f>
        <v>3330.2514005200001</v>
      </c>
      <c r="B9">
        <f>Dataset!D9</f>
        <v>14.596399999999999</v>
      </c>
    </row>
    <row r="10" spans="1:13">
      <c r="A10">
        <f>Dataset!G10</f>
        <v>4801.9363048900004</v>
      </c>
      <c r="B10">
        <f>Dataset!D10</f>
        <v>22.440999999999999</v>
      </c>
    </row>
    <row r="11" spans="1:13">
      <c r="A11">
        <f>Dataset!G11</f>
        <v>30.825247640000001</v>
      </c>
      <c r="B11">
        <f>Dataset!D11</f>
        <v>77.050799999999995</v>
      </c>
    </row>
    <row r="12" spans="1:13">
      <c r="A12">
        <f>Dataset!G12</f>
        <v>26.777735759999999</v>
      </c>
      <c r="B12">
        <f>Dataset!D12</f>
        <v>90.1494</v>
      </c>
    </row>
    <row r="13" spans="1:13">
      <c r="A13">
        <f>Dataset!G13</f>
        <v>22.978626299999998</v>
      </c>
      <c r="B13">
        <f>Dataset!D13</f>
        <v>118.3336</v>
      </c>
    </row>
    <row r="14" spans="1:13">
      <c r="A14">
        <f>Dataset!G14</f>
        <v>19.599396580000001</v>
      </c>
      <c r="B14">
        <f>Dataset!D14</f>
        <v>173.03819999999999</v>
      </c>
    </row>
    <row r="15" spans="1:13">
      <c r="A15">
        <f>Dataset!G15</f>
        <v>564.59204546000001</v>
      </c>
      <c r="B15">
        <f>Dataset!D15</f>
        <v>12.5314</v>
      </c>
      <c r="M15" t="s">
        <v>160</v>
      </c>
    </row>
    <row r="16" spans="1:13" ht="16" thickBot="1">
      <c r="A16">
        <f>Dataset!G16</f>
        <v>204.61167628000001</v>
      </c>
      <c r="B16">
        <f>Dataset!D16</f>
        <v>16.921199999999999</v>
      </c>
    </row>
    <row r="17" spans="1:21">
      <c r="A17">
        <f>Dataset!G17</f>
        <v>763.56828326000004</v>
      </c>
      <c r="B17">
        <f>Dataset!D17</f>
        <v>19.7254</v>
      </c>
      <c r="M17" s="7" t="s">
        <v>161</v>
      </c>
      <c r="N17" s="7"/>
    </row>
    <row r="18" spans="1:21">
      <c r="A18">
        <f>Dataset!G18</f>
        <v>327.34152196999997</v>
      </c>
      <c r="B18">
        <f>Dataset!D18</f>
        <v>20.6922</v>
      </c>
      <c r="M18" s="5" t="s">
        <v>162</v>
      </c>
      <c r="N18" s="39">
        <v>0.57704038395984025</v>
      </c>
    </row>
    <row r="19" spans="1:21">
      <c r="A19">
        <f>Dataset!G19</f>
        <v>60.836666059999999</v>
      </c>
      <c r="B19">
        <f>Dataset!D19</f>
        <v>25.9968</v>
      </c>
      <c r="M19" s="5" t="s">
        <v>163</v>
      </c>
      <c r="N19" s="39">
        <v>0.33297560472051985</v>
      </c>
    </row>
    <row r="20" spans="1:21">
      <c r="A20">
        <f>Dataset!G20</f>
        <v>36.910255599999999</v>
      </c>
      <c r="B20">
        <f>Dataset!D20</f>
        <v>38.474400000000003</v>
      </c>
      <c r="M20" s="5" t="s">
        <v>164</v>
      </c>
      <c r="N20" s="39">
        <v>0.30629462890934067</v>
      </c>
    </row>
    <row r="21" spans="1:21">
      <c r="A21">
        <f>Dataset!G21</f>
        <v>141.05421989999999</v>
      </c>
      <c r="B21">
        <f>Dataset!D21</f>
        <v>48.614400000000003</v>
      </c>
      <c r="M21" s="5" t="s">
        <v>72</v>
      </c>
      <c r="N21" s="39">
        <v>34.909622104060041</v>
      </c>
    </row>
    <row r="22" spans="1:21" ht="16" thickBot="1">
      <c r="A22">
        <f>Dataset!G22</f>
        <v>148.95099286999999</v>
      </c>
      <c r="B22">
        <f>Dataset!D22</f>
        <v>51.882800000000003</v>
      </c>
      <c r="M22" s="6" t="s">
        <v>152</v>
      </c>
      <c r="N22" s="6">
        <v>27</v>
      </c>
    </row>
    <row r="23" spans="1:21">
      <c r="A23">
        <f>Dataset!G23</f>
        <v>299.60870053000002</v>
      </c>
      <c r="B23">
        <f>Dataset!D23</f>
        <v>55.955800000000004</v>
      </c>
    </row>
    <row r="24" spans="1:21" ht="16" thickBot="1">
      <c r="A24">
        <f>Dataset!G24</f>
        <v>526.21310764999998</v>
      </c>
      <c r="B24">
        <f>Dataset!D24</f>
        <v>62.546399999999998</v>
      </c>
      <c r="M24" t="s">
        <v>165</v>
      </c>
    </row>
    <row r="25" spans="1:21">
      <c r="A25">
        <f>Dataset!G25</f>
        <v>58.387363620000002</v>
      </c>
      <c r="B25">
        <f>Dataset!D25</f>
        <v>63.956600000000002</v>
      </c>
      <c r="M25" s="24"/>
      <c r="N25" s="24" t="s">
        <v>154</v>
      </c>
      <c r="O25" s="24" t="s">
        <v>170</v>
      </c>
      <c r="P25" s="24" t="s">
        <v>171</v>
      </c>
      <c r="Q25" s="24" t="s">
        <v>172</v>
      </c>
      <c r="R25" s="24" t="s">
        <v>173</v>
      </c>
    </row>
    <row r="26" spans="1:21">
      <c r="A26">
        <f>Dataset!G26</f>
        <v>87.135528539999996</v>
      </c>
      <c r="B26">
        <f>Dataset!D26</f>
        <v>68.677000000000007</v>
      </c>
      <c r="M26" s="5" t="s">
        <v>166</v>
      </c>
      <c r="N26" s="5">
        <v>1</v>
      </c>
      <c r="O26" s="39">
        <v>15209.011995476045</v>
      </c>
      <c r="P26" s="39">
        <v>15209.011995476045</v>
      </c>
      <c r="Q26" s="39">
        <v>12.479888557187051</v>
      </c>
      <c r="R26" s="39">
        <v>1.6263945495602614E-3</v>
      </c>
    </row>
    <row r="27" spans="1:21">
      <c r="A27">
        <f>Dataset!G27</f>
        <v>137.09955540999999</v>
      </c>
      <c r="B27">
        <f>Dataset!D27</f>
        <v>73.577799999999996</v>
      </c>
      <c r="M27" s="5" t="s">
        <v>167</v>
      </c>
      <c r="N27" s="5">
        <v>25</v>
      </c>
      <c r="O27" s="39">
        <v>30467.042886206938</v>
      </c>
      <c r="P27" s="39">
        <v>1218.6817154482776</v>
      </c>
      <c r="Q27" s="39"/>
      <c r="R27" s="39"/>
    </row>
    <row r="28" spans="1:21" ht="16" thickBot="1">
      <c r="A28">
        <f>Dataset!G28</f>
        <v>35.566764419999998</v>
      </c>
      <c r="B28">
        <f>Dataset!D28</f>
        <v>111.218</v>
      </c>
      <c r="M28" s="6" t="s">
        <v>168</v>
      </c>
      <c r="N28" s="6">
        <v>26</v>
      </c>
      <c r="O28" s="40">
        <v>45676.054881682983</v>
      </c>
      <c r="P28" s="40"/>
      <c r="Q28" s="40"/>
      <c r="R28" s="40"/>
    </row>
    <row r="29" spans="1:21" ht="16" thickBot="1"/>
    <row r="30" spans="1:21">
      <c r="M30" s="24"/>
      <c r="N30" s="24" t="s">
        <v>174</v>
      </c>
      <c r="O30" s="24" t="s">
        <v>72</v>
      </c>
      <c r="P30" s="24" t="s">
        <v>155</v>
      </c>
      <c r="Q30" s="24" t="s">
        <v>175</v>
      </c>
      <c r="R30" s="24" t="s">
        <v>176</v>
      </c>
      <c r="S30" s="24" t="s">
        <v>177</v>
      </c>
      <c r="T30" s="24" t="s">
        <v>178</v>
      </c>
      <c r="U30" s="24" t="s">
        <v>179</v>
      </c>
    </row>
    <row r="31" spans="1:21">
      <c r="M31" s="5" t="s">
        <v>169</v>
      </c>
      <c r="N31" s="39">
        <v>63.128249142993553</v>
      </c>
      <c r="O31" s="39">
        <v>8.3804897943958032</v>
      </c>
      <c r="P31" s="39">
        <v>7.5327636798995501</v>
      </c>
      <c r="Q31" s="5">
        <v>6.9136726018411337E-8</v>
      </c>
      <c r="R31" s="39">
        <v>45.868307320479843</v>
      </c>
      <c r="S31" s="39">
        <v>80.388190965507263</v>
      </c>
      <c r="T31" s="39">
        <v>45.868307320479843</v>
      </c>
      <c r="U31" s="39">
        <v>80.388190965507263</v>
      </c>
    </row>
    <row r="32" spans="1:21" ht="16" thickBot="1">
      <c r="M32" s="6" t="s">
        <v>31</v>
      </c>
      <c r="N32" s="40">
        <v>-1.3743673004868109E-2</v>
      </c>
      <c r="O32" s="40">
        <v>3.8904286972951158E-3</v>
      </c>
      <c r="P32" s="40">
        <v>-3.5326885734787075</v>
      </c>
      <c r="Q32" s="38">
        <v>1.6263945495602753E-3</v>
      </c>
      <c r="R32" s="40">
        <v>-2.1756160893685188E-2</v>
      </c>
      <c r="S32" s="40">
        <v>-5.7311851160510296E-3</v>
      </c>
      <c r="T32" s="40">
        <v>-2.1756160893685188E-2</v>
      </c>
      <c r="U32" s="40">
        <v>-5.7311851160510296E-3</v>
      </c>
    </row>
    <row r="53" spans="13:18">
      <c r="M53" t="s">
        <v>160</v>
      </c>
    </row>
    <row r="54" spans="13:18" ht="16" thickBot="1"/>
    <row r="55" spans="13:18">
      <c r="M55" s="7" t="s">
        <v>161</v>
      </c>
      <c r="N55" s="7"/>
    </row>
    <row r="56" spans="13:18">
      <c r="M56" s="5" t="s">
        <v>162</v>
      </c>
      <c r="N56" s="5">
        <v>0.5770403839598397</v>
      </c>
    </row>
    <row r="57" spans="13:18">
      <c r="M57" s="5" t="s">
        <v>163</v>
      </c>
      <c r="N57" s="5">
        <v>0.33297560472051918</v>
      </c>
    </row>
    <row r="58" spans="13:18">
      <c r="M58" s="5" t="s">
        <v>164</v>
      </c>
      <c r="N58" s="5">
        <v>0.30629462890933995</v>
      </c>
    </row>
    <row r="59" spans="13:18">
      <c r="M59" s="5" t="s">
        <v>72</v>
      </c>
      <c r="N59" s="5">
        <v>1465.7116576976528</v>
      </c>
    </row>
    <row r="60" spans="13:18" ht="16" thickBot="1">
      <c r="M60" s="6" t="s">
        <v>152</v>
      </c>
      <c r="N60" s="6">
        <v>27</v>
      </c>
    </row>
    <row r="62" spans="13:18" ht="16" thickBot="1">
      <c r="M62" t="s">
        <v>165</v>
      </c>
    </row>
    <row r="63" spans="13:18">
      <c r="M63" s="24"/>
      <c r="N63" s="24" t="s">
        <v>154</v>
      </c>
      <c r="O63" s="24" t="s">
        <v>170</v>
      </c>
      <c r="P63" s="24" t="s">
        <v>171</v>
      </c>
      <c r="Q63" s="24" t="s">
        <v>172</v>
      </c>
      <c r="R63" s="24" t="s">
        <v>173</v>
      </c>
    </row>
    <row r="64" spans="13:18">
      <c r="M64" s="5" t="s">
        <v>166</v>
      </c>
      <c r="N64" s="5">
        <v>1</v>
      </c>
      <c r="O64" s="5">
        <v>26810677.666831292</v>
      </c>
      <c r="P64" s="5">
        <v>26810677.666831292</v>
      </c>
      <c r="Q64" s="5">
        <v>12.479888557187016</v>
      </c>
      <c r="R64" s="5">
        <v>1.6263945495602799E-3</v>
      </c>
    </row>
    <row r="65" spans="13:21">
      <c r="M65" s="5" t="s">
        <v>167</v>
      </c>
      <c r="N65" s="5">
        <v>25</v>
      </c>
      <c r="O65" s="5">
        <v>53707766.587770037</v>
      </c>
      <c r="P65" s="5">
        <v>2148310.6635108013</v>
      </c>
      <c r="Q65" s="5"/>
      <c r="R65" s="5"/>
    </row>
    <row r="66" spans="13:21" ht="16" thickBot="1">
      <c r="M66" s="6" t="s">
        <v>168</v>
      </c>
      <c r="N66" s="6">
        <v>26</v>
      </c>
      <c r="O66" s="6">
        <v>80518444.25460133</v>
      </c>
      <c r="P66" s="6"/>
      <c r="Q66" s="6"/>
      <c r="R66" s="6"/>
    </row>
    <row r="68" spans="13:21">
      <c r="N68" t="s">
        <v>174</v>
      </c>
      <c r="O68" t="s">
        <v>72</v>
      </c>
      <c r="P68" t="s">
        <v>155</v>
      </c>
      <c r="Q68" t="s">
        <v>175</v>
      </c>
      <c r="R68" t="s">
        <v>176</v>
      </c>
      <c r="S68" t="s">
        <v>177</v>
      </c>
      <c r="T68" t="s">
        <v>178</v>
      </c>
      <c r="U68" t="s">
        <v>179</v>
      </c>
    </row>
    <row r="69" spans="13:21">
      <c r="M69" t="s">
        <v>169</v>
      </c>
      <c r="N69">
        <v>2388.3551747554329</v>
      </c>
      <c r="O69">
        <v>420.28875475830415</v>
      </c>
      <c r="P69">
        <v>5.6826530515404974</v>
      </c>
      <c r="Q69">
        <v>6.4480800620744669E-6</v>
      </c>
      <c r="R69">
        <v>1522.7542810420296</v>
      </c>
      <c r="S69">
        <v>3253.9560684688363</v>
      </c>
      <c r="T69">
        <v>1522.7542810420296</v>
      </c>
      <c r="U69">
        <v>3253.9560684688363</v>
      </c>
    </row>
    <row r="70" spans="13:21">
      <c r="M70" t="s">
        <v>184</v>
      </c>
      <c r="N70">
        <v>-24.227555807139552</v>
      </c>
      <c r="O70">
        <v>6.8581068790001485</v>
      </c>
      <c r="P70">
        <v>-3.5326885734787083</v>
      </c>
      <c r="Q70">
        <v>1.626394549560269E-3</v>
      </c>
      <c r="R70">
        <v>-38.352091323342954</v>
      </c>
      <c r="S70">
        <v>-10.103020290936151</v>
      </c>
      <c r="T70">
        <v>-38.352091323342954</v>
      </c>
      <c r="U70">
        <v>-10.103020290936151</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33914C-CD4F-D44A-B479-D43D68656575}">
  <dimension ref="A1:L56"/>
  <sheetViews>
    <sheetView workbookViewId="0">
      <selection activeCell="M63" sqref="M63"/>
    </sheetView>
  </sheetViews>
  <sheetFormatPr baseColWidth="10" defaultRowHeight="15"/>
  <cols>
    <col min="1" max="1" width="48.33203125" bestFit="1" customWidth="1"/>
    <col min="2" max="2" width="29" bestFit="1" customWidth="1"/>
    <col min="3" max="3" width="48.1640625" bestFit="1" customWidth="1"/>
    <col min="4" max="4" width="28.83203125" bestFit="1" customWidth="1"/>
    <col min="5" max="5" width="10.6640625" bestFit="1" customWidth="1"/>
    <col min="6" max="6" width="13.1640625" bestFit="1" customWidth="1"/>
    <col min="7" max="7" width="9.6640625" bestFit="1" customWidth="1"/>
    <col min="8" max="8" width="11.83203125" bestFit="1" customWidth="1"/>
    <col min="9" max="9" width="12.33203125" bestFit="1" customWidth="1"/>
    <col min="10" max="10" width="10.1640625" bestFit="1" customWidth="1"/>
    <col min="11" max="12" width="11.6640625" bestFit="1" customWidth="1"/>
  </cols>
  <sheetData>
    <row r="1" spans="1:2">
      <c r="A1" t="str">
        <f>Dataset!H1</f>
        <v>Life expectancy at birth, total (years)</v>
      </c>
      <c r="B1" t="str">
        <f>Dataset!D1</f>
        <v xml:space="preserve">Adolescent fertility rate (births per 1,000 women ages 15-19) </v>
      </c>
    </row>
    <row r="2" spans="1:2">
      <c r="A2">
        <f>Dataset!H2</f>
        <v>82.2048780487805</v>
      </c>
      <c r="B2">
        <f>Dataset!D2</f>
        <v>5.3086000000000002</v>
      </c>
    </row>
    <row r="3" spans="1:2">
      <c r="A3">
        <f>Dataset!H3</f>
        <v>82.304878048780509</v>
      </c>
      <c r="B3">
        <f>Dataset!D3</f>
        <v>5.7708000000000004</v>
      </c>
    </row>
    <row r="4" spans="1:2">
      <c r="A4">
        <f>Dataset!H4</f>
        <v>81.036585365853668</v>
      </c>
      <c r="B4">
        <f>Dataset!D4</f>
        <v>7.7493999999999996</v>
      </c>
    </row>
    <row r="5" spans="1:2">
      <c r="A5">
        <f>Dataset!H5</f>
        <v>82.468292682926844</v>
      </c>
      <c r="B5">
        <f>Dataset!D5</f>
        <v>7.827</v>
      </c>
    </row>
    <row r="6" spans="1:2">
      <c r="A6">
        <f>Dataset!H6</f>
        <v>82.273170731707339</v>
      </c>
      <c r="B6">
        <f>Dataset!D6</f>
        <v>8.9613999999999994</v>
      </c>
    </row>
    <row r="7" spans="1:2">
      <c r="A7">
        <f>Dataset!H7</f>
        <v>81.45365853658538</v>
      </c>
      <c r="B7">
        <f>Dataset!D7</f>
        <v>10.6084</v>
      </c>
    </row>
    <row r="8" spans="1:2">
      <c r="A8">
        <f>Dataset!H8</f>
        <v>77.590243902439028</v>
      </c>
      <c r="B8">
        <f>Dataset!D8</f>
        <v>14.0274</v>
      </c>
    </row>
    <row r="9" spans="1:2">
      <c r="A9">
        <f>Dataset!H9</f>
        <v>80.956097560975621</v>
      </c>
      <c r="B9">
        <f>Dataset!D9</f>
        <v>14.596399999999999</v>
      </c>
    </row>
    <row r="10" spans="1:2">
      <c r="A10">
        <f>Dataset!H10</f>
        <v>78.690243902439036</v>
      </c>
      <c r="B10">
        <f>Dataset!D10</f>
        <v>22.440999999999999</v>
      </c>
    </row>
    <row r="11" spans="1:2">
      <c r="A11">
        <f>Dataset!H11</f>
        <v>66.784000000000006</v>
      </c>
      <c r="B11">
        <f>Dataset!D11</f>
        <v>77.050799999999995</v>
      </c>
    </row>
    <row r="12" spans="1:2">
      <c r="A12">
        <f>Dataset!H12</f>
        <v>59.948999999999998</v>
      </c>
      <c r="B12">
        <f>Dataset!D12</f>
        <v>90.1494</v>
      </c>
    </row>
    <row r="13" spans="1:2">
      <c r="A13">
        <f>Dataset!H13</f>
        <v>51.423000000000002</v>
      </c>
      <c r="B13">
        <f>Dataset!D13</f>
        <v>118.3336</v>
      </c>
    </row>
    <row r="14" spans="1:2">
      <c r="A14">
        <f>Dataset!H14</f>
        <v>57.478000000000002</v>
      </c>
      <c r="B14">
        <f>Dataset!D14</f>
        <v>173.03819999999999</v>
      </c>
    </row>
    <row r="15" spans="1:2">
      <c r="A15">
        <f>Dataset!H15</f>
        <v>79.409000000000006</v>
      </c>
      <c r="B15">
        <f>Dataset!D15</f>
        <v>12.5314</v>
      </c>
    </row>
    <row r="16" spans="1:2">
      <c r="A16">
        <f>Dataset!H16</f>
        <v>71.191999999999993</v>
      </c>
      <c r="B16">
        <f>Dataset!D16</f>
        <v>16.921199999999999</v>
      </c>
    </row>
    <row r="17" spans="1:2">
      <c r="A17">
        <f>Dataset!H17</f>
        <v>75.287804878048789</v>
      </c>
      <c r="B17">
        <f>Dataset!D17</f>
        <v>19.7254</v>
      </c>
    </row>
    <row r="18" spans="1:2">
      <c r="A18">
        <f>Dataset!H18</f>
        <v>78.174000000000007</v>
      </c>
      <c r="B18">
        <f>Dataset!D18</f>
        <v>20.6922</v>
      </c>
    </row>
    <row r="19" spans="1:2">
      <c r="A19">
        <f>Dataset!H19</f>
        <v>68.302000000000007</v>
      </c>
      <c r="B19">
        <f>Dataset!D19</f>
        <v>25.9968</v>
      </c>
    </row>
    <row r="20" spans="1:2">
      <c r="A20">
        <f>Dataset!H20</f>
        <v>66.322000000000003</v>
      </c>
      <c r="B20">
        <f>Dataset!D20</f>
        <v>38.474400000000003</v>
      </c>
    </row>
    <row r="21" spans="1:2">
      <c r="A21">
        <f>Dataset!H21</f>
        <v>69.025000000000006</v>
      </c>
      <c r="B21">
        <f>Dataset!D21</f>
        <v>48.614400000000003</v>
      </c>
    </row>
    <row r="22" spans="1:2">
      <c r="A22">
        <f>Dataset!H22</f>
        <v>71.304000000000002</v>
      </c>
      <c r="B22">
        <f>Dataset!D22</f>
        <v>51.882800000000003</v>
      </c>
    </row>
    <row r="23" spans="1:2">
      <c r="A23">
        <f>Dataset!H23</f>
        <v>75.835999999999999</v>
      </c>
      <c r="B23">
        <f>Dataset!D23</f>
        <v>55.955800000000004</v>
      </c>
    </row>
    <row r="24" spans="1:2">
      <c r="A24">
        <f>Dataset!H24</f>
        <v>76.933000000000007</v>
      </c>
      <c r="B24">
        <f>Dataset!D24</f>
        <v>62.546399999999998</v>
      </c>
    </row>
    <row r="25" spans="1:2">
      <c r="A25">
        <f>Dataset!H25</f>
        <v>66.334999999999994</v>
      </c>
      <c r="B25">
        <f>Dataset!D25</f>
        <v>63.956600000000002</v>
      </c>
    </row>
    <row r="26" spans="1:2">
      <c r="A26">
        <f>Dataset!H26</f>
        <v>62.448</v>
      </c>
      <c r="B26">
        <f>Dataset!D26</f>
        <v>68.677000000000007</v>
      </c>
    </row>
    <row r="27" spans="1:2">
      <c r="A27">
        <f>Dataset!H27</f>
        <v>73.376000000000005</v>
      </c>
      <c r="B27">
        <f>Dataset!D27</f>
        <v>73.577799999999996</v>
      </c>
    </row>
    <row r="28" spans="1:2">
      <c r="A28">
        <f>Dataset!H28</f>
        <v>52.984999999999999</v>
      </c>
      <c r="B28">
        <f>Dataset!D28</f>
        <v>111.218</v>
      </c>
    </row>
    <row r="39" spans="4:5">
      <c r="D39" t="s">
        <v>160</v>
      </c>
    </row>
    <row r="40" spans="4:5" ht="16" thickBot="1"/>
    <row r="41" spans="4:5">
      <c r="D41" s="7" t="s">
        <v>161</v>
      </c>
      <c r="E41" s="7"/>
    </row>
    <row r="42" spans="4:5">
      <c r="D42" s="5" t="s">
        <v>162</v>
      </c>
      <c r="E42" s="39">
        <v>0.85892439729240122</v>
      </c>
    </row>
    <row r="43" spans="4:5">
      <c r="D43" s="5" t="s">
        <v>163</v>
      </c>
      <c r="E43" s="39">
        <v>0.7377511202641146</v>
      </c>
    </row>
    <row r="44" spans="4:5">
      <c r="D44" s="5" t="s">
        <v>164</v>
      </c>
      <c r="E44" s="39">
        <v>0.72726116507467919</v>
      </c>
    </row>
    <row r="45" spans="4:5">
      <c r="D45" s="5" t="s">
        <v>72</v>
      </c>
      <c r="E45" s="39">
        <v>21.889261498256342</v>
      </c>
    </row>
    <row r="46" spans="4:5" ht="16" thickBot="1">
      <c r="D46" s="6" t="s">
        <v>152</v>
      </c>
      <c r="E46" s="6">
        <v>27</v>
      </c>
    </row>
    <row r="48" spans="4:5" ht="16" thickBot="1">
      <c r="D48" t="s">
        <v>165</v>
      </c>
    </row>
    <row r="49" spans="4:12">
      <c r="D49" s="24"/>
      <c r="E49" s="24" t="s">
        <v>154</v>
      </c>
      <c r="F49" s="24" t="s">
        <v>170</v>
      </c>
      <c r="G49" s="24" t="s">
        <v>171</v>
      </c>
      <c r="H49" s="24" t="s">
        <v>172</v>
      </c>
      <c r="I49" s="24" t="s">
        <v>173</v>
      </c>
    </row>
    <row r="50" spans="4:12">
      <c r="D50" s="5" t="s">
        <v>166</v>
      </c>
      <c r="E50" s="5">
        <v>1</v>
      </c>
      <c r="F50" s="39">
        <v>33697.560658206799</v>
      </c>
      <c r="G50" s="39">
        <v>33697.560658206799</v>
      </c>
      <c r="H50" s="39">
        <v>70.329291874107724</v>
      </c>
      <c r="I50" s="5">
        <v>9.841012512268484E-9</v>
      </c>
    </row>
    <row r="51" spans="4:12">
      <c r="D51" s="5" t="s">
        <v>167</v>
      </c>
      <c r="E51" s="5">
        <v>25</v>
      </c>
      <c r="F51" s="39">
        <v>11978.494223476186</v>
      </c>
      <c r="G51" s="39">
        <v>479.13976893904743</v>
      </c>
      <c r="H51" s="39"/>
      <c r="I51" s="5"/>
    </row>
    <row r="52" spans="4:12" ht="16" thickBot="1">
      <c r="D52" s="6" t="s">
        <v>168</v>
      </c>
      <c r="E52" s="6">
        <v>26</v>
      </c>
      <c r="F52" s="40">
        <v>45676.054881682983</v>
      </c>
      <c r="G52" s="40"/>
      <c r="H52" s="40"/>
      <c r="I52" s="6"/>
    </row>
    <row r="53" spans="4:12" ht="16" thickBot="1"/>
    <row r="54" spans="4:12">
      <c r="D54" s="24"/>
      <c r="E54" s="24" t="s">
        <v>174</v>
      </c>
      <c r="F54" s="24" t="s">
        <v>72</v>
      </c>
      <c r="G54" s="24" t="s">
        <v>155</v>
      </c>
      <c r="H54" s="24" t="s">
        <v>175</v>
      </c>
      <c r="I54" s="24" t="s">
        <v>176</v>
      </c>
      <c r="J54" s="24" t="s">
        <v>177</v>
      </c>
      <c r="K54" s="24" t="s">
        <v>178</v>
      </c>
      <c r="L54" s="24" t="s">
        <v>179</v>
      </c>
    </row>
    <row r="55" spans="4:12">
      <c r="D55" s="5" t="s">
        <v>169</v>
      </c>
      <c r="E55" s="39">
        <v>325.59182548005128</v>
      </c>
      <c r="F55" s="39">
        <v>33.671711598059552</v>
      </c>
      <c r="G55" s="39">
        <v>9.669595337672547</v>
      </c>
      <c r="H55" s="5">
        <v>6.2892039859948516E-10</v>
      </c>
      <c r="I55" s="39">
        <v>256.24363730665732</v>
      </c>
      <c r="J55" s="39">
        <v>394.94001365344525</v>
      </c>
      <c r="K55" s="39">
        <v>256.24363730665732</v>
      </c>
      <c r="L55" s="39">
        <v>394.94001365344525</v>
      </c>
    </row>
    <row r="56" spans="4:12" ht="16" thickBot="1">
      <c r="D56" s="6" t="s">
        <v>15</v>
      </c>
      <c r="E56" s="40">
        <v>-3.8760893341179972</v>
      </c>
      <c r="F56" s="40">
        <v>0.4621954390777982</v>
      </c>
      <c r="G56" s="40">
        <v>-8.3862561297701639</v>
      </c>
      <c r="H56" s="6">
        <v>9.8410125122685916E-9</v>
      </c>
      <c r="I56" s="40">
        <v>-4.8279986598054609</v>
      </c>
      <c r="J56" s="40">
        <v>-2.9241800084305338</v>
      </c>
      <c r="K56" s="40">
        <v>-4.8279986598054609</v>
      </c>
      <c r="L56" s="40">
        <v>-2.9241800084305338</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2846BE-68B1-6F4C-B949-60FD42469142}">
  <dimension ref="A3:B9"/>
  <sheetViews>
    <sheetView workbookViewId="0">
      <selection activeCell="A4" sqref="A4:A8"/>
    </sheetView>
  </sheetViews>
  <sheetFormatPr baseColWidth="10" defaultRowHeight="15"/>
  <cols>
    <col min="1" max="1" width="12.1640625" bestFit="1" customWidth="1"/>
    <col min="2" max="2" width="9.33203125" bestFit="1" customWidth="1"/>
  </cols>
  <sheetData>
    <row r="3" spans="1:2">
      <c r="A3" s="19" t="s">
        <v>94</v>
      </c>
      <c r="B3" t="s">
        <v>97</v>
      </c>
    </row>
    <row r="4" spans="1:2">
      <c r="A4" s="20" t="s">
        <v>98</v>
      </c>
      <c r="B4" s="21">
        <v>4</v>
      </c>
    </row>
    <row r="5" spans="1:2">
      <c r="A5" s="20" t="s">
        <v>99</v>
      </c>
      <c r="B5" s="21">
        <v>2</v>
      </c>
    </row>
    <row r="6" spans="1:2">
      <c r="A6" s="20" t="s">
        <v>100</v>
      </c>
      <c r="B6" s="21">
        <v>1</v>
      </c>
    </row>
    <row r="7" spans="1:2">
      <c r="A7" s="20" t="s">
        <v>101</v>
      </c>
      <c r="B7" s="21">
        <v>1</v>
      </c>
    </row>
    <row r="8" spans="1:2">
      <c r="A8" s="20" t="s">
        <v>102</v>
      </c>
      <c r="B8" s="21">
        <v>1</v>
      </c>
    </row>
    <row r="9" spans="1:2">
      <c r="A9" s="20" t="s">
        <v>95</v>
      </c>
      <c r="B9" s="21">
        <v>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38"/>
  <sheetViews>
    <sheetView zoomScale="75" workbookViewId="0">
      <selection activeCell="R11" sqref="R11"/>
    </sheetView>
  </sheetViews>
  <sheetFormatPr baseColWidth="10" defaultRowHeight="15"/>
  <cols>
    <col min="1" max="1" width="5.1640625" bestFit="1" customWidth="1"/>
    <col min="2" max="2" width="13.33203125" bestFit="1" customWidth="1"/>
    <col min="3" max="3" width="11.5" bestFit="1" customWidth="1"/>
    <col min="4" max="4" width="47.5" bestFit="1" customWidth="1"/>
    <col min="5" max="5" width="33.33203125" bestFit="1" customWidth="1"/>
    <col min="6" max="6" width="31" bestFit="1" customWidth="1"/>
    <col min="7" max="7" width="69.33203125" bestFit="1" customWidth="1"/>
    <col min="8" max="8" width="28.6640625" bestFit="1" customWidth="1"/>
    <col min="9" max="9" width="12" bestFit="1" customWidth="1"/>
    <col min="13" max="13" width="20.1640625" customWidth="1"/>
  </cols>
  <sheetData>
    <row r="1" spans="1:22">
      <c r="A1">
        <f>Dataset!A1</f>
        <v>18</v>
      </c>
      <c r="B1" t="str">
        <f>Dataset!B1</f>
        <v>Country Name</v>
      </c>
      <c r="C1" t="str">
        <f>Dataset!C1</f>
        <v>Country Code</v>
      </c>
      <c r="D1" t="str">
        <f>Dataset!D1</f>
        <v xml:space="preserve">Adolescent fertility rate (births per 1,000 women ages 15-19) </v>
      </c>
      <c r="E1" t="str">
        <f>Dataset!E1</f>
        <v>GNI per capita, Atlas method (current US$)</v>
      </c>
      <c r="F1" t="str">
        <f>Dataset!F1</f>
        <v>Compulsory education, duration (years)</v>
      </c>
      <c r="G1" t="str">
        <f>Dataset!G1</f>
        <v xml:space="preserve"> Domestic general government health expenditure per capita, PPP (current international $)</v>
      </c>
      <c r="H1" t="str">
        <f>Dataset!H1</f>
        <v>Life expectancy at birth, total (years)</v>
      </c>
      <c r="I1" t="str">
        <f>Dataset!I1</f>
        <v>Type of contry</v>
      </c>
      <c r="M1" s="7" t="s">
        <v>30</v>
      </c>
      <c r="N1" s="7"/>
      <c r="Q1" t="s">
        <v>88</v>
      </c>
    </row>
    <row r="2" spans="1:22">
      <c r="A2">
        <f>Dataset!A10</f>
        <v>2015</v>
      </c>
      <c r="B2" t="str">
        <f>Dataset!B10</f>
        <v>United States</v>
      </c>
      <c r="C2" t="str">
        <f>Dataset!C10</f>
        <v>USA</v>
      </c>
      <c r="D2">
        <f>Dataset!D10</f>
        <v>22.440999999999999</v>
      </c>
      <c r="E2">
        <f>Dataset!E10</f>
        <v>56300</v>
      </c>
      <c r="F2">
        <f>Dataset!F10</f>
        <v>13</v>
      </c>
      <c r="G2">
        <f>Dataset!G10</f>
        <v>4801.9363048900004</v>
      </c>
      <c r="H2">
        <f>Dataset!H10</f>
        <v>78.690243902439036</v>
      </c>
      <c r="I2" t="str">
        <f>Dataset!I10</f>
        <v>High-Income</v>
      </c>
      <c r="M2" s="5"/>
      <c r="N2" s="5"/>
      <c r="Q2" s="42" t="s">
        <v>84</v>
      </c>
      <c r="R2" s="42"/>
    </row>
    <row r="3" spans="1:22">
      <c r="A3">
        <f>Dataset!A9</f>
        <v>2015</v>
      </c>
      <c r="B3" t="str">
        <f>Dataset!B9</f>
        <v>United Kingdom</v>
      </c>
      <c r="C3" t="str">
        <f>Dataset!C9</f>
        <v>GBR</v>
      </c>
      <c r="D3">
        <f>Dataset!D9</f>
        <v>14.596399999999999</v>
      </c>
      <c r="E3">
        <f>Dataset!E9</f>
        <v>43720</v>
      </c>
      <c r="F3">
        <f>Dataset!F9</f>
        <v>11</v>
      </c>
      <c r="G3">
        <f>Dataset!G9</f>
        <v>3330.2514005200001</v>
      </c>
      <c r="H3">
        <f>Dataset!H9</f>
        <v>80.956097560975621</v>
      </c>
      <c r="I3" t="str">
        <f>Dataset!I9</f>
        <v>High-Income</v>
      </c>
      <c r="M3" s="5" t="s">
        <v>71</v>
      </c>
      <c r="N3" s="5">
        <v>10.810044444444443</v>
      </c>
      <c r="Q3" s="5" t="s">
        <v>71</v>
      </c>
      <c r="R3" s="5">
        <v>10.810044444444443</v>
      </c>
    </row>
    <row r="4" spans="1:22">
      <c r="A4">
        <f>Dataset!A2</f>
        <v>2015</v>
      </c>
      <c r="B4" t="str">
        <f>Dataset!B2</f>
        <v>Sweden</v>
      </c>
      <c r="C4" t="str">
        <f>Dataset!C2</f>
        <v>SWE</v>
      </c>
      <c r="D4">
        <f>Dataset!D2</f>
        <v>5.3086000000000002</v>
      </c>
      <c r="E4">
        <f>Dataset!E2</f>
        <v>57880</v>
      </c>
      <c r="F4">
        <f>Dataset!F2</f>
        <v>9</v>
      </c>
      <c r="G4">
        <f>Dataset!G2</f>
        <v>4433.0031263999999</v>
      </c>
      <c r="H4">
        <f>Dataset!H2</f>
        <v>82.2048780487805</v>
      </c>
      <c r="I4" t="str">
        <f>Dataset!I2</f>
        <v>High-Income</v>
      </c>
      <c r="M4" s="5" t="s">
        <v>72</v>
      </c>
      <c r="N4" s="5">
        <v>1.8156385209181851</v>
      </c>
      <c r="Q4" s="5" t="s">
        <v>73</v>
      </c>
      <c r="R4" s="5">
        <v>8.9613999999999994</v>
      </c>
    </row>
    <row r="5" spans="1:22">
      <c r="A5">
        <f>Dataset!A6</f>
        <v>2015</v>
      </c>
      <c r="B5" t="str">
        <f>Dataset!B6</f>
        <v>France</v>
      </c>
      <c r="C5" t="str">
        <f>Dataset!C6</f>
        <v>FRA</v>
      </c>
      <c r="D5">
        <f>Dataset!D6</f>
        <v>8.9613999999999994</v>
      </c>
      <c r="E5">
        <f>Dataset!E6</f>
        <v>40730</v>
      </c>
      <c r="F5">
        <f>Dataset!F6</f>
        <v>10</v>
      </c>
      <c r="G5">
        <f>Dataset!G6</f>
        <v>3584.9869144700001</v>
      </c>
      <c r="H5">
        <f>Dataset!H6</f>
        <v>82.273170731707339</v>
      </c>
      <c r="I5" t="str">
        <f>Dataset!I6</f>
        <v>High-Income</v>
      </c>
      <c r="M5" s="5" t="s">
        <v>73</v>
      </c>
      <c r="N5" s="5">
        <v>8.9613999999999994</v>
      </c>
      <c r="Q5" s="5" t="s">
        <v>74</v>
      </c>
      <c r="R5" s="5" t="e">
        <v>#N/A</v>
      </c>
    </row>
    <row r="6" spans="1:22">
      <c r="A6">
        <f>Dataset!A3</f>
        <v>2015</v>
      </c>
      <c r="B6" t="str">
        <f>Dataset!B3</f>
        <v>Norway</v>
      </c>
      <c r="C6" t="str">
        <f>Dataset!C3</f>
        <v>NOR</v>
      </c>
      <c r="D6">
        <f>Dataset!D3</f>
        <v>5.7708000000000004</v>
      </c>
      <c r="E6">
        <f>Dataset!E3</f>
        <v>93050</v>
      </c>
      <c r="F6">
        <f>Dataset!F3</f>
        <v>10</v>
      </c>
      <c r="G6">
        <f>Dataset!G3</f>
        <v>5313.1464349099997</v>
      </c>
      <c r="H6">
        <f>Dataset!H3</f>
        <v>82.304878048780509</v>
      </c>
      <c r="I6" t="str">
        <f>Dataset!I3</f>
        <v>High-Income</v>
      </c>
      <c r="M6" s="5" t="s">
        <v>74</v>
      </c>
      <c r="N6" s="5" t="e">
        <v>#N/A</v>
      </c>
      <c r="Q6" s="5" t="s">
        <v>89</v>
      </c>
      <c r="R6" s="5">
        <f>QUARTILE($D$2:$D$10,1)</f>
        <v>7.7493999999999996</v>
      </c>
    </row>
    <row r="7" spans="1:22">
      <c r="A7">
        <f>Dataset!A5</f>
        <v>2015</v>
      </c>
      <c r="B7" t="str">
        <f>Dataset!B5</f>
        <v>Iceland</v>
      </c>
      <c r="C7" t="str">
        <f>Dataset!C5</f>
        <v>ISL</v>
      </c>
      <c r="D7">
        <f>Dataset!D5</f>
        <v>7.827</v>
      </c>
      <c r="E7">
        <f>Dataset!E5</f>
        <v>49960</v>
      </c>
      <c r="F7">
        <f>Dataset!F5</f>
        <v>10</v>
      </c>
      <c r="G7">
        <f>Dataset!G5</f>
        <v>3353.65703304</v>
      </c>
      <c r="H7">
        <f>Dataset!H5</f>
        <v>82.468292682926844</v>
      </c>
      <c r="I7" t="str">
        <f>Dataset!I5</f>
        <v>High-Income</v>
      </c>
      <c r="M7" s="5" t="s">
        <v>75</v>
      </c>
      <c r="N7" s="5">
        <v>5.4469155627545556</v>
      </c>
      <c r="Q7" s="5" t="s">
        <v>90</v>
      </c>
      <c r="R7">
        <f>QUARTILE($D$2:$D$10,3)</f>
        <v>14.0274</v>
      </c>
      <c r="U7" t="s">
        <v>141</v>
      </c>
    </row>
    <row r="8" spans="1:22">
      <c r="A8">
        <f>Dataset!A4</f>
        <v>2015</v>
      </c>
      <c r="B8" t="str">
        <f>Dataset!B4</f>
        <v>Greece</v>
      </c>
      <c r="C8" t="str">
        <f>Dataset!C4</f>
        <v>GRC</v>
      </c>
      <c r="D8">
        <f>Dataset!D4</f>
        <v>7.7493999999999996</v>
      </c>
      <c r="E8">
        <f>Dataset!E4</f>
        <v>20360</v>
      </c>
      <c r="F8">
        <f>Dataset!F4</f>
        <v>9</v>
      </c>
      <c r="G8">
        <f>Dataset!G4</f>
        <v>1302.4638075800001</v>
      </c>
      <c r="H8">
        <f>Dataset!H4</f>
        <v>81.036585365853668</v>
      </c>
      <c r="I8" t="str">
        <f>Dataset!I4</f>
        <v>High-Income</v>
      </c>
      <c r="M8" s="5" t="s">
        <v>76</v>
      </c>
      <c r="N8" s="5">
        <v>29.668889147777776</v>
      </c>
      <c r="Q8" s="5" t="s">
        <v>80</v>
      </c>
      <c r="R8" s="5">
        <v>5.3086000000000002</v>
      </c>
      <c r="U8" t="s">
        <v>142</v>
      </c>
      <c r="V8">
        <f>R7+(1.5*R10)</f>
        <v>23.444400000000002</v>
      </c>
    </row>
    <row r="9" spans="1:22">
      <c r="A9">
        <f>Dataset!A7</f>
        <v>2015</v>
      </c>
      <c r="B9" t="str">
        <f>Dataset!B7</f>
        <v>Ireland</v>
      </c>
      <c r="C9" t="str">
        <f>Dataset!C7</f>
        <v>IRL</v>
      </c>
      <c r="D9">
        <f>Dataset!D7</f>
        <v>10.6084</v>
      </c>
      <c r="E9">
        <f>Dataset!E7</f>
        <v>51850</v>
      </c>
      <c r="F9">
        <f>Dataset!F7</f>
        <v>10</v>
      </c>
      <c r="G9">
        <f>Dataset!G7</f>
        <v>3733.8324853600002</v>
      </c>
      <c r="H9">
        <f>Dataset!H7</f>
        <v>81.45365853658538</v>
      </c>
      <c r="I9" t="str">
        <f>Dataset!I7</f>
        <v>High-Income</v>
      </c>
      <c r="M9" s="5" t="s">
        <v>77</v>
      </c>
      <c r="N9" s="5">
        <v>1.6218561101621543</v>
      </c>
      <c r="Q9" s="5" t="s">
        <v>81</v>
      </c>
      <c r="R9" s="5">
        <v>22.440999999999999</v>
      </c>
      <c r="U9" t="s">
        <v>143</v>
      </c>
      <c r="V9">
        <f>R6-(1.5*R10)</f>
        <v>-1.667600000000002</v>
      </c>
    </row>
    <row r="10" spans="1:22">
      <c r="A10">
        <f>Dataset!A8</f>
        <v>2015</v>
      </c>
      <c r="B10" t="str">
        <f>Dataset!B8</f>
        <v>Estonia</v>
      </c>
      <c r="C10" t="str">
        <f>Dataset!C8</f>
        <v>EST</v>
      </c>
      <c r="D10">
        <f>Dataset!D8</f>
        <v>14.0274</v>
      </c>
      <c r="E10">
        <f>Dataset!E8</f>
        <v>18380</v>
      </c>
      <c r="F10">
        <f>Dataset!F8</f>
        <v>9</v>
      </c>
      <c r="G10">
        <f>Dataset!G8</f>
        <v>1421.9447520199999</v>
      </c>
      <c r="H10">
        <f>Dataset!H8</f>
        <v>77.590243902439028</v>
      </c>
      <c r="I10" t="str">
        <f>Dataset!I8</f>
        <v>High-Income</v>
      </c>
      <c r="M10" s="5" t="s">
        <v>78</v>
      </c>
      <c r="N10" s="5">
        <v>1.2978144147396753</v>
      </c>
      <c r="Q10" s="5" t="s">
        <v>91</v>
      </c>
      <c r="R10">
        <f>R7-R6</f>
        <v>6.2780000000000005</v>
      </c>
    </row>
    <row r="11" spans="1:22">
      <c r="M11" s="5" t="s">
        <v>79</v>
      </c>
      <c r="N11" s="5">
        <v>17.132399999999997</v>
      </c>
      <c r="Q11" s="5" t="s">
        <v>92</v>
      </c>
      <c r="R11" s="9">
        <f>$N$7/$N$3</f>
        <v>0.50387540872265923</v>
      </c>
    </row>
    <row r="12" spans="1:22">
      <c r="M12" s="5" t="s">
        <v>80</v>
      </c>
      <c r="N12" s="5">
        <v>5.3086000000000002</v>
      </c>
    </row>
    <row r="13" spans="1:22">
      <c r="M13" s="5" t="s">
        <v>81</v>
      </c>
      <c r="N13" s="5">
        <v>22.440999999999999</v>
      </c>
    </row>
    <row r="14" spans="1:22">
      <c r="M14" s="5" t="s">
        <v>82</v>
      </c>
      <c r="N14" s="5">
        <v>97.290399999999991</v>
      </c>
    </row>
    <row r="15" spans="1:22" ht="16" thickBot="1">
      <c r="D15" s="25"/>
      <c r="M15" s="6" t="s">
        <v>83</v>
      </c>
      <c r="N15" s="6">
        <v>9</v>
      </c>
    </row>
    <row r="16" spans="1:22">
      <c r="D16" s="26"/>
    </row>
    <row r="17" spans="4:16">
      <c r="D17" s="26"/>
    </row>
    <row r="18" spans="4:16">
      <c r="D18" s="26"/>
    </row>
    <row r="19" spans="4:16">
      <c r="D19" s="26"/>
    </row>
    <row r="20" spans="4:16">
      <c r="D20" s="26"/>
    </row>
    <row r="21" spans="4:16">
      <c r="D21" s="26"/>
    </row>
    <row r="22" spans="4:16">
      <c r="D22" s="27"/>
    </row>
    <row r="23" spans="4:16" ht="16" thickBot="1">
      <c r="D23" s="25"/>
    </row>
    <row r="24" spans="4:16">
      <c r="J24" s="7" t="s">
        <v>30</v>
      </c>
      <c r="K24" s="7"/>
    </row>
    <row r="25" spans="4:16" ht="16" thickBot="1">
      <c r="J25" s="5"/>
      <c r="K25" s="5"/>
    </row>
    <row r="26" spans="4:16">
      <c r="D26" s="24" t="s">
        <v>103</v>
      </c>
      <c r="E26" s="24" t="s">
        <v>97</v>
      </c>
      <c r="J26" s="5" t="s">
        <v>71</v>
      </c>
      <c r="K26" s="5">
        <v>10.810044444444443</v>
      </c>
      <c r="O26" s="5"/>
      <c r="P26" s="5"/>
    </row>
    <row r="27" spans="4:16">
      <c r="D27" s="28" t="s">
        <v>110</v>
      </c>
      <c r="E27" s="5">
        <v>0</v>
      </c>
      <c r="J27" s="5" t="s">
        <v>72</v>
      </c>
      <c r="K27" s="5">
        <v>1.8156385209181851</v>
      </c>
      <c r="O27" s="5"/>
      <c r="P27" s="5"/>
    </row>
    <row r="28" spans="4:16">
      <c r="D28" s="29" t="s">
        <v>98</v>
      </c>
      <c r="E28" s="5">
        <v>4</v>
      </c>
      <c r="J28" s="5" t="s">
        <v>73</v>
      </c>
      <c r="K28" s="5">
        <v>8.9613999999999994</v>
      </c>
      <c r="O28" s="5"/>
      <c r="P28" s="5"/>
    </row>
    <row r="29" spans="4:16">
      <c r="D29" s="28" t="s">
        <v>99</v>
      </c>
      <c r="E29" s="5">
        <v>2</v>
      </c>
      <c r="J29" s="5" t="s">
        <v>74</v>
      </c>
      <c r="K29" s="5" t="e">
        <v>#N/A</v>
      </c>
    </row>
    <row r="30" spans="4:16">
      <c r="D30" s="28" t="s">
        <v>100</v>
      </c>
      <c r="E30" s="5">
        <v>1</v>
      </c>
      <c r="J30" s="5" t="s">
        <v>75</v>
      </c>
      <c r="K30" s="5">
        <v>5.4469155627545556</v>
      </c>
    </row>
    <row r="31" spans="4:16">
      <c r="D31" s="28" t="s">
        <v>101</v>
      </c>
      <c r="E31" s="5">
        <v>1</v>
      </c>
      <c r="J31" s="5" t="s">
        <v>76</v>
      </c>
      <c r="K31" s="5">
        <v>29.668889147777776</v>
      </c>
    </row>
    <row r="32" spans="4:16">
      <c r="D32" s="28" t="s">
        <v>105</v>
      </c>
      <c r="E32" s="5">
        <v>0</v>
      </c>
      <c r="J32" s="5" t="s">
        <v>77</v>
      </c>
      <c r="K32" s="5">
        <v>1.6218561101621543</v>
      </c>
    </row>
    <row r="33" spans="4:11">
      <c r="D33" s="28" t="s">
        <v>102</v>
      </c>
      <c r="E33" s="5">
        <v>1</v>
      </c>
      <c r="J33" s="5" t="s">
        <v>78</v>
      </c>
      <c r="K33" s="5">
        <v>1.2978144147396753</v>
      </c>
    </row>
    <row r="34" spans="4:11" ht="16" thickBot="1">
      <c r="D34" s="30" t="s">
        <v>104</v>
      </c>
      <c r="E34" s="6">
        <v>0</v>
      </c>
      <c r="J34" s="5" t="s">
        <v>79</v>
      </c>
      <c r="K34" s="5">
        <v>17.132399999999997</v>
      </c>
    </row>
    <row r="35" spans="4:11">
      <c r="J35" s="5" t="s">
        <v>80</v>
      </c>
      <c r="K35" s="5">
        <v>5.3086000000000002</v>
      </c>
    </row>
    <row r="36" spans="4:11">
      <c r="J36" s="5" t="s">
        <v>81</v>
      </c>
      <c r="K36" s="5">
        <v>22.440999999999999</v>
      </c>
    </row>
    <row r="37" spans="4:11">
      <c r="J37" s="5" t="s">
        <v>82</v>
      </c>
      <c r="K37" s="5">
        <v>97.290399999999991</v>
      </c>
    </row>
    <row r="38" spans="4:11" ht="16" thickBot="1">
      <c r="J38" s="6" t="s">
        <v>83</v>
      </c>
      <c r="K38" s="6">
        <v>9</v>
      </c>
    </row>
  </sheetData>
  <sortState ref="D27:D33">
    <sortCondition ref="D27"/>
  </sortState>
  <mergeCells count="1">
    <mergeCell ref="Q2:R2"/>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651DA2-A524-E24B-89D9-888CB65789E5}">
  <dimension ref="A3:G37"/>
  <sheetViews>
    <sheetView workbookViewId="0">
      <selection activeCell="F26" sqref="F26"/>
    </sheetView>
  </sheetViews>
  <sheetFormatPr baseColWidth="10" defaultRowHeight="15"/>
  <cols>
    <col min="1" max="1" width="12.1640625" bestFit="1" customWidth="1"/>
    <col min="2" max="2" width="56.5" bestFit="1" customWidth="1"/>
    <col min="4" max="4" width="12.1640625" bestFit="1" customWidth="1"/>
    <col min="5" max="5" width="3.1640625" bestFit="1" customWidth="1"/>
    <col min="6" max="6" width="55.1640625" bestFit="1" customWidth="1"/>
  </cols>
  <sheetData>
    <row r="3" spans="1:2">
      <c r="A3" s="19" t="s">
        <v>94</v>
      </c>
      <c r="B3" t="s">
        <v>106</v>
      </c>
    </row>
    <row r="4" spans="1:2">
      <c r="A4" s="20" t="s">
        <v>113</v>
      </c>
      <c r="B4" s="21">
        <v>4</v>
      </c>
    </row>
    <row r="5" spans="1:2">
      <c r="A5" s="20" t="s">
        <v>114</v>
      </c>
      <c r="B5" s="21">
        <v>1</v>
      </c>
    </row>
    <row r="6" spans="1:2">
      <c r="A6" s="20" t="s">
        <v>115</v>
      </c>
      <c r="B6" s="21">
        <v>1</v>
      </c>
    </row>
    <row r="7" spans="1:2">
      <c r="A7" s="20" t="s">
        <v>116</v>
      </c>
      <c r="B7" s="21">
        <v>2</v>
      </c>
    </row>
    <row r="8" spans="1:2">
      <c r="A8" s="20" t="s">
        <v>117</v>
      </c>
      <c r="B8" s="21">
        <v>1</v>
      </c>
    </row>
    <row r="9" spans="1:2">
      <c r="A9" s="20" t="s">
        <v>118</v>
      </c>
      <c r="B9" s="21">
        <v>3</v>
      </c>
    </row>
    <row r="10" spans="1:2">
      <c r="A10" s="20" t="s">
        <v>119</v>
      </c>
      <c r="B10" s="21">
        <v>1</v>
      </c>
    </row>
    <row r="11" spans="1:2">
      <c r="A11" s="20" t="s">
        <v>120</v>
      </c>
      <c r="B11" s="21">
        <v>1</v>
      </c>
    </row>
    <row r="12" spans="1:2">
      <c r="A12" s="20" t="s">
        <v>95</v>
      </c>
      <c r="B12" s="21">
        <v>14</v>
      </c>
    </row>
    <row r="18" spans="1:7">
      <c r="A18" t="str">
        <f>'Middle Income'!D1</f>
        <v xml:space="preserve">Adolescent fertility rate (births per 1,000 women ages 15-19) </v>
      </c>
      <c r="D18" s="19" t="s">
        <v>94</v>
      </c>
      <c r="E18" t="s">
        <v>121</v>
      </c>
      <c r="F18" t="s">
        <v>96</v>
      </c>
    </row>
    <row r="19" spans="1:7">
      <c r="A19">
        <f>'Middle Income'!D15</f>
        <v>12.5314</v>
      </c>
      <c r="D19" s="20" t="s">
        <v>126</v>
      </c>
      <c r="E19" s="21">
        <v>3</v>
      </c>
      <c r="F19" s="33">
        <v>7.331571975022147E-2</v>
      </c>
    </row>
    <row r="20" spans="1:7">
      <c r="A20">
        <f>'Middle Income'!D14</f>
        <v>16.921199999999999</v>
      </c>
      <c r="D20" s="20" t="s">
        <v>127</v>
      </c>
      <c r="E20" s="21">
        <v>2</v>
      </c>
      <c r="F20" s="33">
        <v>6.9605059974339953E-2</v>
      </c>
    </row>
    <row r="21" spans="1:7">
      <c r="A21">
        <f>'Middle Income'!D13</f>
        <v>19.7254</v>
      </c>
      <c r="D21" s="20" t="s">
        <v>128</v>
      </c>
      <c r="E21" s="21">
        <v>1</v>
      </c>
      <c r="F21" s="33">
        <v>5.7358540972750442E-2</v>
      </c>
    </row>
    <row r="22" spans="1:7" ht="16" thickBot="1">
      <c r="A22">
        <f>'Middle Income'!D12</f>
        <v>20.6922</v>
      </c>
      <c r="D22" s="20" t="s">
        <v>129</v>
      </c>
      <c r="E22" s="21">
        <v>2</v>
      </c>
      <c r="F22" s="33">
        <v>0.14982359085123342</v>
      </c>
    </row>
    <row r="23" spans="1:7">
      <c r="A23">
        <f>'Middle Income'!D11</f>
        <v>25.9968</v>
      </c>
      <c r="D23" s="20" t="s">
        <v>130</v>
      </c>
      <c r="E23" s="21">
        <v>1</v>
      </c>
      <c r="F23" s="33">
        <v>8.3420223498300916E-2</v>
      </c>
      <c r="G23" s="24"/>
    </row>
    <row r="24" spans="1:7">
      <c r="A24">
        <f>'Middle Income'!D10</f>
        <v>38.474400000000003</v>
      </c>
      <c r="B24" s="20"/>
      <c r="D24" s="20" t="s">
        <v>131</v>
      </c>
      <c r="E24" s="21">
        <v>3</v>
      </c>
      <c r="F24" s="33">
        <v>0.29097893734694835</v>
      </c>
      <c r="G24" s="5"/>
    </row>
    <row r="25" spans="1:7">
      <c r="A25">
        <f>'Middle Income'!D9</f>
        <v>48.614400000000003</v>
      </c>
      <c r="B25" s="20"/>
      <c r="D25" s="20" t="s">
        <v>132</v>
      </c>
      <c r="E25" s="21">
        <v>1</v>
      </c>
      <c r="F25" s="33">
        <v>0.10969151581271798</v>
      </c>
      <c r="G25" s="5"/>
    </row>
    <row r="26" spans="1:7">
      <c r="A26">
        <f>'Middle Income'!D8</f>
        <v>51.882800000000003</v>
      </c>
      <c r="B26" s="20"/>
      <c r="D26" s="20" t="s">
        <v>133</v>
      </c>
      <c r="E26" s="21">
        <v>1</v>
      </c>
      <c r="F26" s="33">
        <v>0.16580641179348757</v>
      </c>
      <c r="G26" s="5"/>
    </row>
    <row r="27" spans="1:7">
      <c r="A27">
        <f>'Middle Income'!D7</f>
        <v>55.955800000000004</v>
      </c>
      <c r="B27" s="20"/>
      <c r="D27" s="20" t="s">
        <v>95</v>
      </c>
      <c r="E27" s="21">
        <v>14</v>
      </c>
      <c r="F27" s="33">
        <v>1</v>
      </c>
      <c r="G27" s="5"/>
    </row>
    <row r="28" spans="1:7">
      <c r="A28">
        <f>'Middle Income'!D6</f>
        <v>62.546399999999998</v>
      </c>
      <c r="B28" s="20"/>
      <c r="G28" s="5"/>
    </row>
    <row r="29" spans="1:7">
      <c r="A29">
        <f>'Middle Income'!D5</f>
        <v>63.956600000000002</v>
      </c>
      <c r="G29" s="5"/>
    </row>
    <row r="30" spans="1:7">
      <c r="A30">
        <f>'Middle Income'!D4</f>
        <v>68.677000000000007</v>
      </c>
      <c r="G30" s="5"/>
    </row>
    <row r="31" spans="1:7">
      <c r="A31">
        <f>'Middle Income'!D3</f>
        <v>73.577799999999996</v>
      </c>
      <c r="G31" s="5"/>
    </row>
    <row r="32" spans="1:7">
      <c r="A32">
        <f>'Middle Income'!D2</f>
        <v>111.218</v>
      </c>
      <c r="G32" s="5"/>
    </row>
    <row r="33" spans="6:7">
      <c r="G33" s="5"/>
    </row>
    <row r="34" spans="6:7">
      <c r="G34" s="5"/>
    </row>
    <row r="35" spans="6:7">
      <c r="G35" s="5"/>
    </row>
    <row r="36" spans="6:7">
      <c r="F36" s="23"/>
      <c r="G36" s="5"/>
    </row>
    <row r="37" spans="6:7" ht="16" thickBot="1">
      <c r="F37" s="6"/>
      <c r="G37" s="6"/>
    </row>
  </sheetData>
  <sortState ref="A19:A32">
    <sortCondition ref="A18"/>
  </sortState>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V47"/>
  <sheetViews>
    <sheetView topLeftCell="D1" zoomScale="94" workbookViewId="0">
      <selection activeCell="D1" sqref="D1:D15"/>
    </sheetView>
  </sheetViews>
  <sheetFormatPr baseColWidth="10" defaultRowHeight="15"/>
  <cols>
    <col min="1" max="1" width="5.1640625" style="10" bestFit="1" customWidth="1"/>
    <col min="2" max="2" width="13.33203125" style="10" bestFit="1" customWidth="1"/>
    <col min="3" max="3" width="11.6640625" style="10" bestFit="1" customWidth="1"/>
    <col min="4" max="4" width="47.83203125" style="10" bestFit="1" customWidth="1"/>
    <col min="5" max="5" width="33.6640625" style="10" bestFit="1" customWidth="1"/>
    <col min="6" max="6" width="31.33203125" style="10" bestFit="1" customWidth="1"/>
    <col min="7" max="7" width="70.1640625" style="10" bestFit="1" customWidth="1"/>
    <col min="8" max="8" width="29" style="10" bestFit="1" customWidth="1"/>
    <col min="9" max="9" width="12.33203125" style="10" bestFit="1" customWidth="1"/>
    <col min="10" max="13" width="10.83203125" style="10"/>
    <col min="14" max="14" width="15.33203125" style="10" bestFit="1" customWidth="1"/>
    <col min="15" max="15" width="12.1640625" style="10" bestFit="1" customWidth="1"/>
    <col min="16" max="16384" width="10.83203125" style="10"/>
  </cols>
  <sheetData>
    <row r="1" spans="1:22">
      <c r="A1" s="4">
        <v>18</v>
      </c>
      <c r="B1" s="4" t="s">
        <v>9</v>
      </c>
      <c r="C1" s="4" t="s">
        <v>4</v>
      </c>
      <c r="D1" s="4" t="s">
        <v>30</v>
      </c>
      <c r="E1" s="4" t="s">
        <v>33</v>
      </c>
      <c r="F1" s="4" t="s">
        <v>2</v>
      </c>
      <c r="G1" s="4" t="s">
        <v>31</v>
      </c>
      <c r="H1" s="4" t="s">
        <v>15</v>
      </c>
      <c r="I1" s="4" t="s">
        <v>70</v>
      </c>
      <c r="N1" s="7" t="s">
        <v>30</v>
      </c>
      <c r="O1" s="7"/>
      <c r="R1" s="10" t="s">
        <v>88</v>
      </c>
    </row>
    <row r="2" spans="1:22">
      <c r="A2" s="10">
        <v>2015</v>
      </c>
      <c r="B2" s="10" t="s">
        <v>40</v>
      </c>
      <c r="C2" s="10" t="s">
        <v>41</v>
      </c>
      <c r="D2" s="10">
        <v>111.218</v>
      </c>
      <c r="E2" s="10">
        <v>2850</v>
      </c>
      <c r="F2" s="10">
        <v>9</v>
      </c>
      <c r="G2" s="10">
        <v>35.566764419999998</v>
      </c>
      <c r="H2" s="10">
        <v>52.984999999999999</v>
      </c>
      <c r="I2" s="10" t="str">
        <f t="shared" ref="I2:I15" si="0">IF(E2&lt;1000,"Low Income",IF(E2&gt;12500,"High-Income","Middle Income"))</f>
        <v>Middle Income</v>
      </c>
      <c r="N2" s="11"/>
      <c r="O2" s="11"/>
      <c r="R2" s="43" t="s">
        <v>85</v>
      </c>
      <c r="S2" s="43"/>
    </row>
    <row r="3" spans="1:22">
      <c r="A3" s="10">
        <v>2015</v>
      </c>
      <c r="B3" s="10" t="s">
        <v>52</v>
      </c>
      <c r="C3" s="10" t="s">
        <v>53</v>
      </c>
      <c r="D3" s="10">
        <v>73.577799999999996</v>
      </c>
      <c r="E3" s="10">
        <v>2090</v>
      </c>
      <c r="F3" s="10">
        <v>12</v>
      </c>
      <c r="G3" s="10">
        <v>137.09955540999999</v>
      </c>
      <c r="H3" s="10">
        <v>73.376000000000005</v>
      </c>
      <c r="I3" s="10" t="str">
        <f t="shared" si="0"/>
        <v>Middle Income</v>
      </c>
      <c r="N3" s="11" t="s">
        <v>71</v>
      </c>
      <c r="O3" s="11">
        <v>47.912157142857154</v>
      </c>
      <c r="R3" s="11" t="s">
        <v>71</v>
      </c>
      <c r="S3" s="11">
        <v>47.912157142857154</v>
      </c>
    </row>
    <row r="4" spans="1:22">
      <c r="A4" s="10">
        <v>2015</v>
      </c>
      <c r="B4" s="10" t="s">
        <v>66</v>
      </c>
      <c r="C4" s="10" t="s">
        <v>67</v>
      </c>
      <c r="D4" s="10">
        <v>68.677000000000007</v>
      </c>
      <c r="E4" s="10">
        <v>1490</v>
      </c>
      <c r="F4" s="10">
        <v>11</v>
      </c>
      <c r="G4" s="10">
        <v>87.135528539999996</v>
      </c>
      <c r="H4" s="10">
        <v>62.448</v>
      </c>
      <c r="I4" s="10" t="str">
        <f t="shared" si="0"/>
        <v>Middle Income</v>
      </c>
      <c r="N4" s="11" t="s">
        <v>72</v>
      </c>
      <c r="O4" s="11">
        <v>7.400285522058625</v>
      </c>
      <c r="R4" s="11" t="s">
        <v>73</v>
      </c>
      <c r="S4" s="11">
        <v>50.248600000000003</v>
      </c>
      <c r="U4" s="10" t="s">
        <v>141</v>
      </c>
    </row>
    <row r="5" spans="1:22">
      <c r="A5" s="10">
        <v>2015</v>
      </c>
      <c r="B5" s="10" t="s">
        <v>36</v>
      </c>
      <c r="C5" s="10" t="s">
        <v>37</v>
      </c>
      <c r="D5" s="10">
        <v>63.956600000000002</v>
      </c>
      <c r="E5" s="10">
        <v>2000</v>
      </c>
      <c r="F5" s="10">
        <v>5</v>
      </c>
      <c r="G5" s="10">
        <v>58.387363620000002</v>
      </c>
      <c r="H5" s="10">
        <v>66.334999999999994</v>
      </c>
      <c r="I5" s="10" t="str">
        <f t="shared" si="0"/>
        <v>Middle Income</v>
      </c>
      <c r="N5" s="11" t="s">
        <v>73</v>
      </c>
      <c r="O5" s="11">
        <v>50.248600000000003</v>
      </c>
      <c r="R5" s="11" t="s">
        <v>74</v>
      </c>
      <c r="S5" s="11" t="e">
        <v>#N/A</v>
      </c>
      <c r="U5" s="10" t="s">
        <v>142</v>
      </c>
      <c r="V5" s="10">
        <f>S7+(1.5*S10)</f>
        <v>125.98260000000001</v>
      </c>
    </row>
    <row r="6" spans="1:22">
      <c r="A6" s="10">
        <v>2015</v>
      </c>
      <c r="B6" s="10" t="s">
        <v>64</v>
      </c>
      <c r="C6" s="10" t="s">
        <v>65</v>
      </c>
      <c r="D6" s="10">
        <v>62.546399999999998</v>
      </c>
      <c r="E6" s="10">
        <v>9860</v>
      </c>
      <c r="F6" s="10">
        <v>14</v>
      </c>
      <c r="G6" s="10">
        <v>526.21310764999998</v>
      </c>
      <c r="H6" s="10">
        <v>76.933000000000007</v>
      </c>
      <c r="I6" s="10" t="str">
        <f t="shared" si="0"/>
        <v>Middle Income</v>
      </c>
      <c r="N6" s="11" t="s">
        <v>74</v>
      </c>
      <c r="O6" s="11" t="e">
        <v>#N/A</v>
      </c>
      <c r="R6" s="11" t="s">
        <v>89</v>
      </c>
      <c r="S6" s="10">
        <f>QUARTILE($D$2:$D$15,1)</f>
        <v>22.018349999999998</v>
      </c>
      <c r="U6" s="10" t="s">
        <v>144</v>
      </c>
      <c r="V6" s="10">
        <f>S6-(1.5*S10)</f>
        <v>-40.360200000000006</v>
      </c>
    </row>
    <row r="7" spans="1:22">
      <c r="A7" s="10">
        <v>2015</v>
      </c>
      <c r="B7" s="10" t="s">
        <v>48</v>
      </c>
      <c r="C7" s="10" t="s">
        <v>49</v>
      </c>
      <c r="D7" s="10">
        <v>55.955800000000004</v>
      </c>
      <c r="E7" s="10">
        <v>4730</v>
      </c>
      <c r="F7" s="10">
        <v>6</v>
      </c>
      <c r="G7" s="10">
        <v>299.60870053000002</v>
      </c>
      <c r="H7" s="10">
        <v>75.835999999999999</v>
      </c>
      <c r="I7" s="10" t="str">
        <f t="shared" si="0"/>
        <v>Middle Income</v>
      </c>
      <c r="N7" s="11" t="s">
        <v>75</v>
      </c>
      <c r="O7" s="11">
        <v>27.689332987846907</v>
      </c>
      <c r="R7" s="11" t="s">
        <v>90</v>
      </c>
      <c r="S7" s="10">
        <f>QUARTILE($D$2:$D$15,3)</f>
        <v>63.604050000000001</v>
      </c>
    </row>
    <row r="8" spans="1:22">
      <c r="A8" s="10">
        <v>2015</v>
      </c>
      <c r="B8" s="10" t="s">
        <v>44</v>
      </c>
      <c r="C8" s="10" t="s">
        <v>45</v>
      </c>
      <c r="D8" s="10">
        <v>51.882800000000003</v>
      </c>
      <c r="E8" s="10">
        <v>3310</v>
      </c>
      <c r="F8" s="10">
        <v>12</v>
      </c>
      <c r="G8" s="10">
        <v>148.95099286999999</v>
      </c>
      <c r="H8" s="10">
        <v>71.304000000000002</v>
      </c>
      <c r="I8" s="10" t="str">
        <f t="shared" si="0"/>
        <v>Middle Income</v>
      </c>
      <c r="N8" s="11" t="s">
        <v>76</v>
      </c>
      <c r="O8" s="11">
        <v>766.69916131186699</v>
      </c>
      <c r="R8" s="11" t="s">
        <v>80</v>
      </c>
      <c r="S8" s="11">
        <v>12.5314</v>
      </c>
    </row>
    <row r="9" spans="1:22">
      <c r="A9" s="10">
        <v>2015</v>
      </c>
      <c r="B9" s="10" t="s">
        <v>56</v>
      </c>
      <c r="C9" s="10" t="s">
        <v>57</v>
      </c>
      <c r="D9" s="10">
        <v>48.614400000000003</v>
      </c>
      <c r="E9" s="10">
        <v>3430</v>
      </c>
      <c r="F9" s="10">
        <v>9</v>
      </c>
      <c r="G9" s="10">
        <v>141.05421989999999</v>
      </c>
      <c r="H9" s="10">
        <v>69.025000000000006</v>
      </c>
      <c r="I9" s="10" t="str">
        <f t="shared" si="0"/>
        <v>Middle Income</v>
      </c>
      <c r="N9" s="11" t="s">
        <v>77</v>
      </c>
      <c r="O9" s="11">
        <v>0.4697402816682068</v>
      </c>
      <c r="R9" s="11" t="s">
        <v>81</v>
      </c>
      <c r="S9" s="11">
        <v>111.218</v>
      </c>
    </row>
    <row r="10" spans="1:22">
      <c r="A10" s="10">
        <v>2015</v>
      </c>
      <c r="B10" s="10" t="s">
        <v>23</v>
      </c>
      <c r="C10" s="10" t="s">
        <v>12</v>
      </c>
      <c r="D10" s="10">
        <v>38.474400000000003</v>
      </c>
      <c r="E10" s="10">
        <v>1430</v>
      </c>
      <c r="F10" s="10">
        <v>12</v>
      </c>
      <c r="G10" s="10">
        <v>36.910255599999999</v>
      </c>
      <c r="H10" s="10">
        <v>66.322000000000003</v>
      </c>
      <c r="I10" s="10" t="str">
        <f t="shared" si="0"/>
        <v>Middle Income</v>
      </c>
      <c r="N10" s="11" t="s">
        <v>78</v>
      </c>
      <c r="O10" s="11">
        <v>0.67396782759972584</v>
      </c>
      <c r="R10" s="11" t="s">
        <v>91</v>
      </c>
      <c r="S10" s="10">
        <f>$S$7-$S$6</f>
        <v>41.585700000000003</v>
      </c>
    </row>
    <row r="11" spans="1:22">
      <c r="A11" s="10">
        <v>2015</v>
      </c>
      <c r="B11" s="10" t="s">
        <v>5</v>
      </c>
      <c r="C11" s="10" t="s">
        <v>24</v>
      </c>
      <c r="D11" s="10">
        <v>25.9968</v>
      </c>
      <c r="E11" s="10">
        <v>1600</v>
      </c>
      <c r="F11" s="10">
        <v>8</v>
      </c>
      <c r="G11" s="10">
        <v>60.836666059999999</v>
      </c>
      <c r="H11" s="10">
        <v>68.302000000000007</v>
      </c>
      <c r="I11" s="10" t="str">
        <f t="shared" si="0"/>
        <v>Middle Income</v>
      </c>
      <c r="N11" s="11" t="s">
        <v>79</v>
      </c>
      <c r="O11" s="11">
        <v>98.686599999999999</v>
      </c>
      <c r="R11" s="11" t="s">
        <v>92</v>
      </c>
      <c r="S11" s="10">
        <f>$O$7/$O$3</f>
        <v>0.57791872958854851</v>
      </c>
    </row>
    <row r="12" spans="1:22">
      <c r="A12" s="10">
        <v>2015</v>
      </c>
      <c r="B12" s="10" t="s">
        <v>68</v>
      </c>
      <c r="C12" s="10" t="s">
        <v>69</v>
      </c>
      <c r="D12" s="10">
        <v>20.6922</v>
      </c>
      <c r="E12" s="10">
        <v>4390</v>
      </c>
      <c r="F12" s="10">
        <v>9</v>
      </c>
      <c r="G12" s="10">
        <v>327.34152196999997</v>
      </c>
      <c r="H12" s="10">
        <v>78.174000000000007</v>
      </c>
      <c r="I12" s="10" t="str">
        <f t="shared" si="0"/>
        <v>Middle Income</v>
      </c>
      <c r="N12" s="11" t="s">
        <v>80</v>
      </c>
      <c r="O12" s="11">
        <v>12.5314</v>
      </c>
    </row>
    <row r="13" spans="1:22">
      <c r="A13" s="10">
        <v>2015</v>
      </c>
      <c r="B13" s="10" t="s">
        <v>62</v>
      </c>
      <c r="C13" s="10" t="s">
        <v>63</v>
      </c>
      <c r="D13" s="10">
        <v>19.7254</v>
      </c>
      <c r="E13" s="10">
        <v>5540</v>
      </c>
      <c r="F13" s="10">
        <v>8</v>
      </c>
      <c r="G13" s="10">
        <v>763.56828326000004</v>
      </c>
      <c r="H13" s="10">
        <v>75.287804878048789</v>
      </c>
      <c r="I13" s="10" t="str">
        <f t="shared" si="0"/>
        <v>Middle Income</v>
      </c>
      <c r="N13" s="11" t="s">
        <v>81</v>
      </c>
      <c r="O13" s="11">
        <v>111.218</v>
      </c>
    </row>
    <row r="14" spans="1:22">
      <c r="A14" s="10">
        <v>2015</v>
      </c>
      <c r="B14" s="10" t="s">
        <v>60</v>
      </c>
      <c r="C14" s="10" t="s">
        <v>61</v>
      </c>
      <c r="D14" s="10">
        <v>16.921199999999999</v>
      </c>
      <c r="E14" s="10">
        <v>2170</v>
      </c>
      <c r="F14" s="10">
        <v>12</v>
      </c>
      <c r="G14" s="10">
        <v>204.61167628000001</v>
      </c>
      <c r="H14" s="10">
        <v>71.191999999999993</v>
      </c>
      <c r="I14" s="10" t="str">
        <f t="shared" si="0"/>
        <v>Middle Income</v>
      </c>
      <c r="N14" s="11" t="s">
        <v>82</v>
      </c>
      <c r="O14" s="11">
        <v>670.77020000000016</v>
      </c>
    </row>
    <row r="15" spans="1:22" ht="16" thickBot="1">
      <c r="A15" s="10">
        <v>2015</v>
      </c>
      <c r="B15" s="10" t="s">
        <v>58</v>
      </c>
      <c r="C15" s="10" t="s">
        <v>59</v>
      </c>
      <c r="D15" s="10">
        <v>12.5314</v>
      </c>
      <c r="E15" s="10">
        <v>8040</v>
      </c>
      <c r="F15" s="10">
        <v>10</v>
      </c>
      <c r="G15" s="10">
        <v>564.59204546000001</v>
      </c>
      <c r="H15" s="10">
        <v>79.409000000000006</v>
      </c>
      <c r="I15" s="10" t="str">
        <f t="shared" si="0"/>
        <v>Middle Income</v>
      </c>
      <c r="N15" s="12" t="s">
        <v>83</v>
      </c>
      <c r="O15" s="12">
        <v>14</v>
      </c>
    </row>
    <row r="23" spans="4:13" ht="16" thickBot="1">
      <c r="D23" s="10" t="s">
        <v>103</v>
      </c>
    </row>
    <row r="24" spans="4:13">
      <c r="D24" s="20">
        <v>12</v>
      </c>
      <c r="F24" s="24" t="s">
        <v>103</v>
      </c>
      <c r="G24" s="24" t="s">
        <v>97</v>
      </c>
    </row>
    <row r="25" spans="4:13">
      <c r="D25" s="20">
        <v>24.5</v>
      </c>
      <c r="F25" s="23" t="s">
        <v>111</v>
      </c>
      <c r="G25" s="5">
        <v>0</v>
      </c>
    </row>
    <row r="26" spans="4:13">
      <c r="D26" s="20">
        <v>37.5</v>
      </c>
      <c r="F26" s="23" t="s">
        <v>122</v>
      </c>
      <c r="G26" s="5">
        <v>4</v>
      </c>
    </row>
    <row r="27" spans="4:13">
      <c r="D27" s="20">
        <v>49.5</v>
      </c>
      <c r="F27" s="23" t="s">
        <v>136</v>
      </c>
      <c r="G27" s="5">
        <v>1</v>
      </c>
    </row>
    <row r="28" spans="4:13">
      <c r="D28" s="20">
        <v>62</v>
      </c>
      <c r="F28" s="23" t="s">
        <v>137</v>
      </c>
      <c r="G28" s="5">
        <v>2</v>
      </c>
    </row>
    <row r="29" spans="4:13">
      <c r="D29" s="20">
        <v>74.5</v>
      </c>
      <c r="F29" s="23" t="s">
        <v>123</v>
      </c>
      <c r="G29" s="5">
        <v>2</v>
      </c>
    </row>
    <row r="30" spans="4:13">
      <c r="D30" s="20">
        <f>62+12.5+12.5</f>
        <v>87</v>
      </c>
      <c r="F30" s="23" t="s">
        <v>124</v>
      </c>
      <c r="G30" s="5">
        <v>4</v>
      </c>
    </row>
    <row r="31" spans="4:13">
      <c r="D31" s="20">
        <v>99.5</v>
      </c>
      <c r="F31" s="23" t="s">
        <v>138</v>
      </c>
      <c r="G31" s="5">
        <v>0</v>
      </c>
      <c r="J31" s="10">
        <f>J28+19.7374</f>
        <v>19.737400000000001</v>
      </c>
      <c r="L31" s="31"/>
      <c r="M31" s="31"/>
    </row>
    <row r="32" spans="4:13">
      <c r="D32" s="22">
        <v>112</v>
      </c>
      <c r="F32" s="23" t="s">
        <v>139</v>
      </c>
      <c r="G32" s="5">
        <v>0</v>
      </c>
      <c r="J32" s="10">
        <f>J31+19.7374</f>
        <v>39.474800000000002</v>
      </c>
      <c r="L32" s="5"/>
      <c r="M32" s="5"/>
    </row>
    <row r="33" spans="6:13">
      <c r="F33" s="23" t="s">
        <v>125</v>
      </c>
      <c r="G33" s="5">
        <v>1</v>
      </c>
      <c r="L33" s="5"/>
      <c r="M33" s="5"/>
    </row>
    <row r="34" spans="6:13" ht="16" thickBot="1">
      <c r="F34" s="6" t="s">
        <v>104</v>
      </c>
      <c r="G34" s="6">
        <v>0</v>
      </c>
      <c r="L34" s="5"/>
      <c r="M34" s="5"/>
    </row>
    <row r="35" spans="6:13">
      <c r="F35" s="23"/>
      <c r="G35" s="5"/>
      <c r="L35" s="5"/>
      <c r="M35" s="5"/>
    </row>
    <row r="36" spans="6:13">
      <c r="F36" s="23"/>
      <c r="G36" s="5"/>
      <c r="L36" s="5"/>
      <c r="M36" s="5"/>
    </row>
    <row r="37" spans="6:13">
      <c r="F37" s="23"/>
      <c r="G37" s="5"/>
      <c r="L37" s="5"/>
      <c r="M37" s="5"/>
    </row>
    <row r="38" spans="6:13">
      <c r="F38" s="23"/>
      <c r="G38" s="5"/>
      <c r="L38" s="5"/>
      <c r="M38" s="5"/>
    </row>
    <row r="39" spans="6:13">
      <c r="F39" s="23"/>
      <c r="G39" s="5"/>
      <c r="L39" s="5"/>
      <c r="M39" s="5"/>
    </row>
    <row r="40" spans="6:13">
      <c r="F40" s="23"/>
      <c r="G40" s="5"/>
      <c r="L40" s="5"/>
      <c r="M40" s="5"/>
    </row>
    <row r="41" spans="6:13" ht="16" thickBot="1">
      <c r="F41" s="6"/>
      <c r="G41" s="6"/>
      <c r="L41" s="5"/>
      <c r="M41" s="5"/>
    </row>
    <row r="42" spans="6:13">
      <c r="L42" s="5"/>
      <c r="M42" s="5"/>
    </row>
    <row r="43" spans="6:13">
      <c r="L43" s="5"/>
      <c r="M43" s="5"/>
    </row>
    <row r="44" spans="6:13">
      <c r="I44" s="10" t="s">
        <v>134</v>
      </c>
      <c r="L44" s="5"/>
      <c r="M44" s="5"/>
    </row>
    <row r="45" spans="6:13">
      <c r="I45" s="10" t="s">
        <v>135</v>
      </c>
      <c r="L45" s="5"/>
      <c r="M45" s="5"/>
    </row>
    <row r="47" spans="6:13" ht="18">
      <c r="I47" s="34" t="s">
        <v>140</v>
      </c>
    </row>
  </sheetData>
  <sortState ref="F25:F33">
    <sortCondition ref="F25"/>
  </sortState>
  <mergeCells count="1">
    <mergeCell ref="R2:S2"/>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13</vt:i4>
      </vt:variant>
    </vt:vector>
  </HeadingPairs>
  <TitlesOfParts>
    <vt:vector size="13" baseType="lpstr">
      <vt:lpstr>Dataset</vt:lpstr>
      <vt:lpstr>Regression AFR v GNI</vt:lpstr>
      <vt:lpstr>Regression AFR v Com</vt:lpstr>
      <vt:lpstr>Sheet1</vt:lpstr>
      <vt:lpstr>Regression AFR v Life</vt:lpstr>
      <vt:lpstr>High Income Bin</vt:lpstr>
      <vt:lpstr>High Income</vt:lpstr>
      <vt:lpstr>Middle Income Bin</vt:lpstr>
      <vt:lpstr>Middle Income</vt:lpstr>
      <vt:lpstr>Low Income Bin</vt:lpstr>
      <vt:lpstr>Low Income</vt:lpstr>
      <vt:lpstr>Compare</vt:lpstr>
      <vt:lpstr>Definitions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Sienney Liu</dc:creator>
  <cp:lastModifiedBy>Huy Lin</cp:lastModifiedBy>
  <dcterms:created xsi:type="dcterms:W3CDTF">2018-10-23T07:13:06Z</dcterms:created>
  <dcterms:modified xsi:type="dcterms:W3CDTF">2019-04-24T11:03:20Z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ies>
</file>