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xr:revisionPtr revIDLastSave="0" documentId="13_ncr:1_{BF3C1718-DFA7-48C9-A554-F06EF31D6703}" xr6:coauthVersionLast="47" xr6:coauthVersionMax="47" xr10:uidLastSave="{00000000-0000-0000-0000-000000000000}"/>
  <bookViews>
    <workbookView xWindow="-120" yWindow="-120" windowWidth="29040" windowHeight="15840" activeTab="4" xr2:uid="{00000000-000D-0000-FFFF-FFFF00000000}"/>
  </bookViews>
  <sheets>
    <sheet name="Bảng kê CS-SH" sheetId="15" r:id="rId1"/>
    <sheet name="Thỏa thuận thời gian VP SHBT" sheetId="16" r:id="rId2"/>
    <sheet name="Thỏa thuận thời gian KDDV" sheetId="34" r:id="rId3"/>
    <sheet name="ĐN đã phát hành HĐ" sheetId="31" r:id="rId4"/>
    <sheet name="Bảng tính ĐN, TĐ - SHBT-KD" sheetId="28" r:id="rId5"/>
    <sheet name="Biên bản thỏa thuận" sheetId="3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56" i="28" l="1"/>
  <c r="K456" i="28"/>
  <c r="M454" i="28"/>
  <c r="K454" i="28"/>
  <c r="M452" i="28"/>
  <c r="M448" i="28"/>
  <c r="L448" i="28"/>
  <c r="K452" i="28"/>
  <c r="K448" i="28"/>
  <c r="M426" i="28"/>
  <c r="M422" i="28"/>
  <c r="L422" i="28"/>
  <c r="K422" i="28"/>
  <c r="I423" i="28"/>
  <c r="I448" i="28" s="1"/>
  <c r="I424" i="28"/>
  <c r="I422" i="28"/>
  <c r="H452" i="28"/>
  <c r="H429" i="28"/>
  <c r="H430" i="28"/>
  <c r="H431" i="28"/>
  <c r="H432" i="28"/>
  <c r="H433" i="28"/>
  <c r="H434" i="28"/>
  <c r="H435" i="28"/>
  <c r="H436" i="28"/>
  <c r="H437" i="28"/>
  <c r="H438" i="28"/>
  <c r="H439" i="28"/>
  <c r="H440" i="28"/>
  <c r="H441" i="28"/>
  <c r="H442" i="28"/>
  <c r="H443" i="28"/>
  <c r="H444" i="28"/>
  <c r="H445" i="28"/>
  <c r="H446" i="28"/>
  <c r="H447" i="28"/>
  <c r="H448" i="28"/>
  <c r="H449" i="28"/>
  <c r="H450" i="28"/>
  <c r="H428" i="28"/>
  <c r="G428" i="28"/>
  <c r="D429" i="28"/>
  <c r="D430" i="28"/>
  <c r="D431" i="28"/>
  <c r="D432" i="28"/>
  <c r="D433" i="28"/>
  <c r="D434" i="28"/>
  <c r="D435" i="28"/>
  <c r="D436" i="28"/>
  <c r="D437" i="28"/>
  <c r="D438" i="28"/>
  <c r="D439" i="28"/>
  <c r="D440" i="28"/>
  <c r="D441" i="28"/>
  <c r="D442" i="28"/>
  <c r="D443" i="28"/>
  <c r="D444" i="28"/>
  <c r="D445" i="28"/>
  <c r="D446" i="28"/>
  <c r="D447" i="28"/>
  <c r="D448" i="28"/>
  <c r="D449" i="28"/>
  <c r="D450" i="28"/>
  <c r="C429" i="28"/>
  <c r="C430" i="28"/>
  <c r="C431" i="28"/>
  <c r="C432" i="28"/>
  <c r="C433" i="28"/>
  <c r="C434" i="28"/>
  <c r="C435" i="28"/>
  <c r="C436" i="28"/>
  <c r="C437" i="28"/>
  <c r="C438" i="28"/>
  <c r="C439" i="28"/>
  <c r="C440" i="28"/>
  <c r="C441" i="28"/>
  <c r="C442" i="28"/>
  <c r="C443" i="28"/>
  <c r="C444" i="28"/>
  <c r="C445" i="28"/>
  <c r="C446" i="28"/>
  <c r="C447" i="28"/>
  <c r="C448" i="28"/>
  <c r="C449" i="28"/>
  <c r="C450" i="28"/>
  <c r="B429" i="28"/>
  <c r="B430" i="28"/>
  <c r="B431" i="28"/>
  <c r="B432" i="28"/>
  <c r="B433" i="28"/>
  <c r="B434" i="28"/>
  <c r="B435" i="28"/>
  <c r="B436" i="28"/>
  <c r="B437" i="28"/>
  <c r="B438" i="28"/>
  <c r="B439" i="28"/>
  <c r="B440" i="28"/>
  <c r="B441" i="28"/>
  <c r="B442" i="28"/>
  <c r="B443" i="28"/>
  <c r="B444" i="28"/>
  <c r="B445" i="28"/>
  <c r="B446" i="28"/>
  <c r="B447" i="28"/>
  <c r="B448" i="28"/>
  <c r="B449" i="28"/>
  <c r="B450" i="28"/>
  <c r="A448" i="28"/>
  <c r="A449" i="28"/>
  <c r="A450" i="28"/>
  <c r="A429" i="28"/>
  <c r="A430" i="28"/>
  <c r="A431" i="28"/>
  <c r="A432" i="28"/>
  <c r="A433" i="28"/>
  <c r="A434" i="28"/>
  <c r="A435" i="28"/>
  <c r="A436" i="28"/>
  <c r="A437" i="28"/>
  <c r="A438" i="28"/>
  <c r="A439" i="28"/>
  <c r="A440" i="28"/>
  <c r="A441" i="28"/>
  <c r="A442" i="28"/>
  <c r="A443" i="28"/>
  <c r="A444" i="28"/>
  <c r="A445" i="28"/>
  <c r="A446" i="28"/>
  <c r="A447" i="28"/>
  <c r="D428" i="28"/>
  <c r="C428" i="28"/>
  <c r="B428" i="28"/>
  <c r="A428" i="28"/>
  <c r="H418" i="28"/>
  <c r="H419" i="28"/>
  <c r="H420" i="28"/>
  <c r="H421" i="28"/>
  <c r="G402" i="28"/>
  <c r="D403" i="28"/>
  <c r="D404" i="28"/>
  <c r="D405" i="28"/>
  <c r="D406" i="28"/>
  <c r="D407" i="28"/>
  <c r="D408" i="28"/>
  <c r="D409" i="28"/>
  <c r="D410" i="28"/>
  <c r="D411" i="28"/>
  <c r="D412" i="28"/>
  <c r="D413" i="28"/>
  <c r="D414" i="28"/>
  <c r="D415" i="28"/>
  <c r="H415" i="28" s="1"/>
  <c r="D416" i="28"/>
  <c r="H416" i="28" s="1"/>
  <c r="D417" i="28"/>
  <c r="H417" i="28" s="1"/>
  <c r="D418" i="28"/>
  <c r="D419" i="28"/>
  <c r="D420" i="28"/>
  <c r="D421" i="28"/>
  <c r="D422" i="28"/>
  <c r="D423" i="28"/>
  <c r="D424" i="28"/>
  <c r="D402" i="28"/>
  <c r="C403" i="28"/>
  <c r="H403" i="28" s="1"/>
  <c r="C404" i="28"/>
  <c r="H404" i="28" s="1"/>
  <c r="C405" i="28"/>
  <c r="H405" i="28" s="1"/>
  <c r="C406" i="28"/>
  <c r="H406" i="28" s="1"/>
  <c r="C407" i="28"/>
  <c r="H407" i="28" s="1"/>
  <c r="C408" i="28"/>
  <c r="H408" i="28" s="1"/>
  <c r="C409" i="28"/>
  <c r="H409" i="28" s="1"/>
  <c r="C410" i="28"/>
  <c r="H410" i="28" s="1"/>
  <c r="C411" i="28"/>
  <c r="H411" i="28" s="1"/>
  <c r="C412" i="28"/>
  <c r="H412" i="28" s="1"/>
  <c r="C413" i="28"/>
  <c r="H413" i="28" s="1"/>
  <c r="C414" i="28"/>
  <c r="C415" i="28"/>
  <c r="C416" i="28"/>
  <c r="C417" i="28"/>
  <c r="C418" i="28"/>
  <c r="C419" i="28"/>
  <c r="C420" i="28"/>
  <c r="C421" i="28"/>
  <c r="C422" i="28"/>
  <c r="H422" i="28" s="1"/>
  <c r="C423" i="28"/>
  <c r="H423" i="28" s="1"/>
  <c r="C424" i="28"/>
  <c r="H424" i="28" s="1"/>
  <c r="C402" i="28"/>
  <c r="H402" i="28" s="1"/>
  <c r="B423" i="28"/>
  <c r="B424" i="28"/>
  <c r="B403" i="28"/>
  <c r="B404" i="28"/>
  <c r="B405" i="28"/>
  <c r="B406" i="28"/>
  <c r="B407" i="28"/>
  <c r="B408" i="28"/>
  <c r="B409" i="28"/>
  <c r="B410" i="28"/>
  <c r="B411" i="28"/>
  <c r="B412" i="28"/>
  <c r="B413" i="28"/>
  <c r="B414" i="28"/>
  <c r="B415" i="28"/>
  <c r="B416" i="28"/>
  <c r="B417" i="28"/>
  <c r="B418" i="28"/>
  <c r="B419" i="28"/>
  <c r="B420" i="28"/>
  <c r="B421" i="28"/>
  <c r="B422" i="28"/>
  <c r="B402" i="28"/>
  <c r="J452" i="28" l="1"/>
  <c r="J426" i="28"/>
  <c r="I450" i="28"/>
  <c r="I449" i="28"/>
  <c r="G414" i="28"/>
  <c r="H414" i="28" s="1"/>
  <c r="E39" i="34"/>
  <c r="D37" i="34"/>
  <c r="C37" i="34"/>
  <c r="E36" i="34"/>
  <c r="E35" i="34"/>
  <c r="E34" i="34"/>
  <c r="E40" i="34" s="1"/>
  <c r="E33" i="34"/>
  <c r="E32" i="34"/>
  <c r="E31" i="34"/>
  <c r="E30" i="34"/>
  <c r="E29" i="34"/>
  <c r="E28" i="34"/>
  <c r="E27" i="34"/>
  <c r="E26" i="34"/>
  <c r="E25" i="34"/>
  <c r="E24" i="34"/>
  <c r="E23" i="34"/>
  <c r="E24" i="16"/>
  <c r="E25" i="16"/>
  <c r="E26" i="16"/>
  <c r="E27" i="16"/>
  <c r="E28" i="16"/>
  <c r="E29" i="16"/>
  <c r="E30" i="16"/>
  <c r="E31" i="16"/>
  <c r="E32" i="16"/>
  <c r="E33" i="16"/>
  <c r="E34" i="16"/>
  <c r="E35" i="16"/>
  <c r="E36" i="16"/>
  <c r="S21" i="31"/>
  <c r="F21" i="31"/>
  <c r="G21" i="31"/>
  <c r="H21" i="31"/>
  <c r="I21" i="31"/>
  <c r="J21" i="31"/>
  <c r="K21" i="31"/>
  <c r="L21" i="31"/>
  <c r="M21" i="31"/>
  <c r="N21" i="31"/>
  <c r="O21" i="31"/>
  <c r="P21" i="31"/>
  <c r="Q21" i="31"/>
  <c r="R21" i="31"/>
  <c r="E21" i="31"/>
  <c r="S18" i="31"/>
  <c r="S15" i="31"/>
  <c r="J454" i="28" l="1"/>
  <c r="H426" i="28"/>
  <c r="E37" i="34"/>
  <c r="K426" i="28" l="1"/>
  <c r="L274" i="28"/>
  <c r="L275" i="28"/>
  <c r="L276" i="28"/>
  <c r="L277" i="28"/>
  <c r="L278" i="28"/>
  <c r="L273" i="28"/>
  <c r="L249" i="28"/>
  <c r="L250" i="28"/>
  <c r="L251" i="28"/>
  <c r="L252" i="28"/>
  <c r="L253" i="28"/>
  <c r="L248" i="28"/>
  <c r="A150" i="28"/>
  <c r="B133" i="28"/>
  <c r="B134" i="28"/>
  <c r="B135" i="28"/>
  <c r="B136" i="28"/>
  <c r="B137" i="28"/>
  <c r="B138" i="28"/>
  <c r="B139" i="28"/>
  <c r="B140" i="28"/>
  <c r="B141" i="28"/>
  <c r="B142" i="28"/>
  <c r="B143" i="28"/>
  <c r="B144" i="28"/>
  <c r="B145" i="28"/>
  <c r="B146" i="28"/>
  <c r="B147" i="28"/>
  <c r="B148" i="28"/>
  <c r="B149" i="28"/>
  <c r="B150" i="28"/>
  <c r="B132" i="28"/>
  <c r="A135" i="28"/>
  <c r="A136" i="28"/>
  <c r="A137" i="28"/>
  <c r="A138" i="28"/>
  <c r="A139" i="28"/>
  <c r="A140" i="28"/>
  <c r="A141" i="28"/>
  <c r="A142" i="28"/>
  <c r="A143" i="28"/>
  <c r="A144" i="28"/>
  <c r="A145" i="28"/>
  <c r="A146" i="28"/>
  <c r="A147" i="28"/>
  <c r="A148" i="28"/>
  <c r="A149" i="28"/>
  <c r="H325" i="28"/>
  <c r="B359" i="28"/>
  <c r="B360" i="28"/>
  <c r="B361" i="28"/>
  <c r="B362" i="28"/>
  <c r="B363" i="28"/>
  <c r="B364" i="28"/>
  <c r="B365" i="28"/>
  <c r="B366" i="28"/>
  <c r="B367" i="28"/>
  <c r="B368" i="28"/>
  <c r="B369" i="28"/>
  <c r="B370" i="28"/>
  <c r="B371" i="28"/>
  <c r="B372" i="28"/>
  <c r="B373" i="28"/>
  <c r="B374" i="28"/>
  <c r="B375" i="28"/>
  <c r="B376" i="28"/>
  <c r="B358" i="28"/>
  <c r="A361" i="28"/>
  <c r="A362" i="28"/>
  <c r="A363" i="28"/>
  <c r="A364" i="28"/>
  <c r="A365" i="28"/>
  <c r="A366" i="28"/>
  <c r="A367" i="28"/>
  <c r="A368" i="28"/>
  <c r="A369" i="28"/>
  <c r="A370" i="28"/>
  <c r="A371" i="28"/>
  <c r="A372" i="28"/>
  <c r="A373" i="28"/>
  <c r="A374" i="28"/>
  <c r="A375" i="28"/>
  <c r="A376" i="28"/>
  <c r="B333" i="28"/>
  <c r="B334" i="28"/>
  <c r="B335" i="28"/>
  <c r="B336" i="28"/>
  <c r="B337" i="28"/>
  <c r="B338" i="28"/>
  <c r="B339" i="28"/>
  <c r="B340" i="28"/>
  <c r="B341" i="28"/>
  <c r="B342" i="28"/>
  <c r="B343" i="28"/>
  <c r="B344" i="28"/>
  <c r="B345" i="28"/>
  <c r="B346" i="28"/>
  <c r="B347" i="28"/>
  <c r="B348" i="28"/>
  <c r="B349" i="28"/>
  <c r="B350" i="28"/>
  <c r="B332" i="28"/>
  <c r="A335" i="28"/>
  <c r="A336" i="28"/>
  <c r="A337" i="28"/>
  <c r="A338" i="28"/>
  <c r="A339" i="28"/>
  <c r="A340" i="28"/>
  <c r="A341" i="28"/>
  <c r="A342" i="28"/>
  <c r="A343" i="28"/>
  <c r="A344" i="28"/>
  <c r="A345" i="28"/>
  <c r="A346" i="28"/>
  <c r="A347" i="28"/>
  <c r="A348" i="28"/>
  <c r="A349" i="28"/>
  <c r="A350" i="28"/>
  <c r="B308" i="28"/>
  <c r="B309" i="28"/>
  <c r="B310" i="28"/>
  <c r="B311" i="28"/>
  <c r="B312" i="28"/>
  <c r="B313" i="28"/>
  <c r="B314" i="28"/>
  <c r="B315" i="28"/>
  <c r="B316" i="28"/>
  <c r="B317" i="28"/>
  <c r="B318" i="28"/>
  <c r="B319" i="28"/>
  <c r="B320" i="28"/>
  <c r="B321" i="28"/>
  <c r="B322" i="28"/>
  <c r="B323" i="28"/>
  <c r="B324" i="28"/>
  <c r="B325" i="28"/>
  <c r="B307" i="28"/>
  <c r="A310" i="28"/>
  <c r="A311" i="28"/>
  <c r="A312" i="28"/>
  <c r="A313" i="28"/>
  <c r="A314" i="28"/>
  <c r="A315" i="28"/>
  <c r="A316" i="28"/>
  <c r="A317" i="28"/>
  <c r="A318" i="28"/>
  <c r="A319" i="28"/>
  <c r="A320" i="28"/>
  <c r="A321" i="28"/>
  <c r="A322" i="28"/>
  <c r="A323" i="28"/>
  <c r="A324" i="28"/>
  <c r="A325" i="28"/>
  <c r="B283" i="28"/>
  <c r="B284" i="28"/>
  <c r="B285" i="28"/>
  <c r="B286" i="28"/>
  <c r="B287" i="28"/>
  <c r="B288" i="28"/>
  <c r="B289" i="28"/>
  <c r="B290" i="28"/>
  <c r="B291" i="28"/>
  <c r="B292" i="28"/>
  <c r="B293" i="28"/>
  <c r="B294" i="28"/>
  <c r="B295" i="28"/>
  <c r="B296" i="28"/>
  <c r="B297" i="28"/>
  <c r="B298" i="28"/>
  <c r="B299" i="28"/>
  <c r="B300" i="28"/>
  <c r="B282" i="28"/>
  <c r="A285" i="28"/>
  <c r="A286" i="28"/>
  <c r="A287" i="28"/>
  <c r="A288" i="28"/>
  <c r="A289" i="28"/>
  <c r="A290" i="28"/>
  <c r="A291" i="28"/>
  <c r="A292" i="28"/>
  <c r="A293" i="28"/>
  <c r="A294" i="28"/>
  <c r="A295" i="28"/>
  <c r="A296" i="28"/>
  <c r="A297" i="28"/>
  <c r="A298" i="28"/>
  <c r="A299" i="28"/>
  <c r="A300" i="28"/>
  <c r="B258" i="28"/>
  <c r="B259" i="28"/>
  <c r="B260" i="28"/>
  <c r="B261" i="28"/>
  <c r="B262" i="28"/>
  <c r="B263" i="28"/>
  <c r="B264" i="28"/>
  <c r="B265" i="28"/>
  <c r="B266" i="28"/>
  <c r="B267" i="28"/>
  <c r="B268" i="28"/>
  <c r="B269" i="28"/>
  <c r="B270" i="28"/>
  <c r="B271" i="28"/>
  <c r="B272" i="28"/>
  <c r="B273" i="28"/>
  <c r="B274" i="28"/>
  <c r="B275" i="28"/>
  <c r="B257" i="28"/>
  <c r="A260" i="28"/>
  <c r="A261" i="28"/>
  <c r="A262" i="28"/>
  <c r="A263" i="28"/>
  <c r="A264" i="28"/>
  <c r="A265" i="28"/>
  <c r="A266" i="28"/>
  <c r="A267" i="28"/>
  <c r="A268" i="28"/>
  <c r="A269" i="28"/>
  <c r="A270" i="28"/>
  <c r="A271" i="28"/>
  <c r="A272" i="28"/>
  <c r="A273" i="28"/>
  <c r="A274" i="28"/>
  <c r="A275" i="28"/>
  <c r="B233" i="28"/>
  <c r="B234" i="28"/>
  <c r="B235" i="28"/>
  <c r="B236" i="28"/>
  <c r="B237" i="28"/>
  <c r="B238" i="28"/>
  <c r="B239" i="28"/>
  <c r="B240" i="28"/>
  <c r="B241" i="28"/>
  <c r="B242" i="28"/>
  <c r="B243" i="28"/>
  <c r="B244" i="28"/>
  <c r="B245" i="28"/>
  <c r="B246" i="28"/>
  <c r="B247" i="28"/>
  <c r="B248" i="28"/>
  <c r="B249" i="28"/>
  <c r="B250" i="28"/>
  <c r="B232" i="28"/>
  <c r="A235" i="28"/>
  <c r="A236" i="28"/>
  <c r="A237" i="28"/>
  <c r="A238" i="28"/>
  <c r="A239" i="28"/>
  <c r="A240" i="28"/>
  <c r="A241" i="28"/>
  <c r="A242" i="28"/>
  <c r="A243" i="28"/>
  <c r="A244" i="28"/>
  <c r="A245" i="28"/>
  <c r="A246" i="28"/>
  <c r="A247" i="28"/>
  <c r="A248" i="28"/>
  <c r="A249" i="28"/>
  <c r="A250" i="28"/>
  <c r="B208" i="28"/>
  <c r="B209" i="28"/>
  <c r="B210" i="28"/>
  <c r="B211" i="28"/>
  <c r="B212" i="28"/>
  <c r="B213" i="28"/>
  <c r="B214" i="28"/>
  <c r="B215" i="28"/>
  <c r="B216" i="28"/>
  <c r="B217" i="28"/>
  <c r="B218" i="28"/>
  <c r="B219" i="28"/>
  <c r="B220" i="28"/>
  <c r="B221" i="28"/>
  <c r="B222" i="28"/>
  <c r="B223" i="28"/>
  <c r="B224" i="28"/>
  <c r="B225" i="28"/>
  <c r="B207" i="28"/>
  <c r="A215" i="28"/>
  <c r="A216" i="28"/>
  <c r="A217" i="28"/>
  <c r="A218" i="28"/>
  <c r="A219" i="28"/>
  <c r="A220" i="28"/>
  <c r="A221" i="28"/>
  <c r="A222" i="28"/>
  <c r="A223" i="28"/>
  <c r="A224" i="28"/>
  <c r="A208" i="28"/>
  <c r="A209" i="28"/>
  <c r="A210" i="28"/>
  <c r="A211" i="28"/>
  <c r="A212" i="28"/>
  <c r="A213" i="28"/>
  <c r="A214" i="28"/>
  <c r="A185" i="28"/>
  <c r="A186" i="28"/>
  <c r="A187" i="28"/>
  <c r="A188" i="28"/>
  <c r="A189" i="28"/>
  <c r="A190" i="28"/>
  <c r="A191" i="28"/>
  <c r="A192" i="28"/>
  <c r="A193" i="28"/>
  <c r="A194" i="28"/>
  <c r="A195" i="28"/>
  <c r="A196" i="28"/>
  <c r="A197" i="28"/>
  <c r="A198" i="28"/>
  <c r="A199" i="28"/>
  <c r="A200" i="28"/>
  <c r="B183" i="28"/>
  <c r="B184" i="28"/>
  <c r="B185" i="28"/>
  <c r="B186" i="28"/>
  <c r="B187" i="28"/>
  <c r="B188" i="28"/>
  <c r="B189" i="28"/>
  <c r="B190" i="28"/>
  <c r="B191" i="28"/>
  <c r="B192" i="28"/>
  <c r="B193" i="28"/>
  <c r="B194" i="28"/>
  <c r="B195" i="28"/>
  <c r="B196" i="28"/>
  <c r="B197" i="28"/>
  <c r="B198" i="28"/>
  <c r="B199" i="28"/>
  <c r="B200" i="28"/>
  <c r="B182" i="28"/>
  <c r="B175" i="28"/>
  <c r="B158" i="28"/>
  <c r="B159" i="28"/>
  <c r="B160" i="28"/>
  <c r="B161" i="28"/>
  <c r="B162" i="28"/>
  <c r="B163" i="28"/>
  <c r="B164" i="28"/>
  <c r="B165" i="28"/>
  <c r="B166" i="28"/>
  <c r="B167" i="28"/>
  <c r="B168" i="28"/>
  <c r="B169" i="28"/>
  <c r="B170" i="28"/>
  <c r="B171" i="28"/>
  <c r="B172" i="28"/>
  <c r="B173" i="28"/>
  <c r="B174" i="28"/>
  <c r="B157" i="28"/>
  <c r="A160" i="28"/>
  <c r="A161" i="28"/>
  <c r="A162" i="28"/>
  <c r="A163" i="28"/>
  <c r="A164" i="28"/>
  <c r="A165" i="28"/>
  <c r="A166" i="28"/>
  <c r="A167" i="28"/>
  <c r="A168" i="28"/>
  <c r="A169" i="28"/>
  <c r="A170" i="28"/>
  <c r="A171" i="28"/>
  <c r="A172" i="28"/>
  <c r="A173" i="28"/>
  <c r="A174" i="28"/>
  <c r="A85" i="28"/>
  <c r="A86" i="28"/>
  <c r="A87" i="28"/>
  <c r="A88" i="28"/>
  <c r="A89" i="28"/>
  <c r="A90" i="28"/>
  <c r="A91" i="28"/>
  <c r="A92" i="28"/>
  <c r="A93" i="28"/>
  <c r="A94" i="28"/>
  <c r="A95" i="28"/>
  <c r="A96" i="28"/>
  <c r="A97" i="28"/>
  <c r="A98" i="28"/>
  <c r="A99" i="28"/>
  <c r="A100" i="28"/>
  <c r="A110" i="28"/>
  <c r="A111" i="28"/>
  <c r="A112" i="28"/>
  <c r="A113" i="28"/>
  <c r="A114" i="28"/>
  <c r="A115" i="28"/>
  <c r="A116" i="28"/>
  <c r="A117" i="28"/>
  <c r="A118" i="28"/>
  <c r="A119" i="28"/>
  <c r="A120" i="28"/>
  <c r="A121" i="28"/>
  <c r="A122" i="28"/>
  <c r="A123" i="28"/>
  <c r="A124" i="28"/>
  <c r="A125" i="28"/>
  <c r="B125" i="28"/>
  <c r="B108" i="28"/>
  <c r="B109" i="28"/>
  <c r="B110" i="28"/>
  <c r="B111" i="28"/>
  <c r="B112" i="28"/>
  <c r="B113" i="28"/>
  <c r="B114" i="28"/>
  <c r="B115" i="28"/>
  <c r="B116" i="28"/>
  <c r="B117" i="28"/>
  <c r="B118" i="28"/>
  <c r="B119" i="28"/>
  <c r="B120" i="28"/>
  <c r="B121" i="28"/>
  <c r="B122" i="28"/>
  <c r="B123" i="28"/>
  <c r="B124" i="28"/>
  <c r="B107" i="28"/>
  <c r="B100" i="28"/>
  <c r="B83" i="28"/>
  <c r="B84" i="28"/>
  <c r="B85" i="28"/>
  <c r="B86" i="28"/>
  <c r="B87" i="28"/>
  <c r="B88" i="28"/>
  <c r="B89" i="28"/>
  <c r="B90" i="28"/>
  <c r="B91" i="28"/>
  <c r="B92" i="28"/>
  <c r="B93" i="28"/>
  <c r="B94" i="28"/>
  <c r="B95" i="28"/>
  <c r="B96" i="28"/>
  <c r="B97" i="28"/>
  <c r="B98" i="28"/>
  <c r="B99" i="28"/>
  <c r="B82" i="28"/>
  <c r="A60" i="28"/>
  <c r="A61" i="28"/>
  <c r="A62" i="28"/>
  <c r="A63" i="28"/>
  <c r="A64" i="28"/>
  <c r="A65" i="28"/>
  <c r="A66" i="28"/>
  <c r="A67" i="28"/>
  <c r="A68" i="28"/>
  <c r="A69" i="28"/>
  <c r="A70" i="28"/>
  <c r="A71" i="28"/>
  <c r="A72" i="28"/>
  <c r="A73" i="28"/>
  <c r="A74" i="28"/>
  <c r="A75" i="28"/>
  <c r="B33" i="28"/>
  <c r="B58" i="28" s="1"/>
  <c r="B34" i="28"/>
  <c r="B59" i="28" s="1"/>
  <c r="B35" i="28"/>
  <c r="B60" i="28" s="1"/>
  <c r="B36" i="28"/>
  <c r="B61" i="28" s="1"/>
  <c r="B37" i="28"/>
  <c r="B62" i="28" s="1"/>
  <c r="B38" i="28"/>
  <c r="B63" i="28" s="1"/>
  <c r="B39" i="28"/>
  <c r="B64" i="28" s="1"/>
  <c r="B40" i="28"/>
  <c r="B65" i="28" s="1"/>
  <c r="B41" i="28"/>
  <c r="B66" i="28" s="1"/>
  <c r="B42" i="28"/>
  <c r="B67" i="28" s="1"/>
  <c r="B43" i="28"/>
  <c r="B68" i="28" s="1"/>
  <c r="B44" i="28"/>
  <c r="B69" i="28" s="1"/>
  <c r="B45" i="28"/>
  <c r="B70" i="28" s="1"/>
  <c r="B46" i="28"/>
  <c r="B71" i="28" s="1"/>
  <c r="B47" i="28"/>
  <c r="B72" i="28" s="1"/>
  <c r="B48" i="28"/>
  <c r="B73" i="28" s="1"/>
  <c r="B49" i="28"/>
  <c r="B74" i="28" s="1"/>
  <c r="B50" i="28"/>
  <c r="B75" i="28" s="1"/>
  <c r="B32" i="28"/>
  <c r="B57" i="28" s="1"/>
  <c r="K393" i="28"/>
  <c r="K394" i="28"/>
  <c r="K395" i="28"/>
  <c r="K396" i="28"/>
  <c r="K392" i="28"/>
  <c r="K386" i="28"/>
  <c r="K387" i="28"/>
  <c r="K388" i="28"/>
  <c r="K389" i="28"/>
  <c r="K385" i="28"/>
  <c r="J375" i="28"/>
  <c r="J376" i="28"/>
  <c r="J377" i="28"/>
  <c r="J378" i="28"/>
  <c r="J379" i="28"/>
  <c r="J374" i="28"/>
  <c r="J349" i="28"/>
  <c r="J350" i="28"/>
  <c r="J351" i="28"/>
  <c r="J352" i="28"/>
  <c r="J353" i="28"/>
  <c r="J348" i="28"/>
  <c r="J324" i="28"/>
  <c r="J325" i="28"/>
  <c r="J326" i="28"/>
  <c r="J327" i="28"/>
  <c r="J328" i="28"/>
  <c r="J323" i="28"/>
  <c r="J299" i="28"/>
  <c r="J300" i="28"/>
  <c r="J301" i="28"/>
  <c r="J302" i="28"/>
  <c r="J298" i="28"/>
  <c r="J274" i="28"/>
  <c r="J275" i="28"/>
  <c r="J276" i="28"/>
  <c r="J277" i="28"/>
  <c r="J278" i="28"/>
  <c r="J273" i="28"/>
  <c r="J248" i="28"/>
  <c r="J249" i="28"/>
  <c r="J250" i="28"/>
  <c r="J251" i="28"/>
  <c r="J252" i="28"/>
  <c r="J253" i="28"/>
  <c r="J224" i="28"/>
  <c r="J225" i="28"/>
  <c r="J226" i="28"/>
  <c r="J227" i="28"/>
  <c r="J228" i="28"/>
  <c r="J223" i="28"/>
  <c r="G358" i="28"/>
  <c r="G371" i="28" s="1"/>
  <c r="C37" i="16"/>
  <c r="A356" i="28"/>
  <c r="A330" i="28"/>
  <c r="A305" i="28"/>
  <c r="A280" i="28"/>
  <c r="A255" i="28"/>
  <c r="A230" i="28"/>
  <c r="A205" i="28"/>
  <c r="F11" i="31"/>
  <c r="G11" i="31"/>
  <c r="H11" i="31"/>
  <c r="I11" i="31"/>
  <c r="J11" i="31"/>
  <c r="K11" i="31"/>
  <c r="L11" i="31"/>
  <c r="M11" i="31"/>
  <c r="N11" i="31"/>
  <c r="O11" i="31"/>
  <c r="P11" i="31"/>
  <c r="Q11" i="31"/>
  <c r="R11" i="31"/>
  <c r="E11" i="31"/>
  <c r="D37" i="16"/>
  <c r="U24" i="31"/>
  <c r="G26" i="31"/>
  <c r="H454" i="28" l="1"/>
  <c r="G365" i="28"/>
  <c r="G366" i="28"/>
  <c r="G367" i="28"/>
  <c r="S11" i="31"/>
  <c r="F34" i="16"/>
  <c r="G380" i="28" l="1"/>
  <c r="G332" i="28"/>
  <c r="N136" i="28"/>
  <c r="N66" i="28" s="1"/>
  <c r="L375" i="28"/>
  <c r="M375" i="28" s="1"/>
  <c r="L376" i="28"/>
  <c r="M376" i="28" s="1"/>
  <c r="L377" i="28"/>
  <c r="M377" i="28" s="1"/>
  <c r="L378" i="28"/>
  <c r="M378" i="28" s="1"/>
  <c r="L379" i="28"/>
  <c r="L374" i="28"/>
  <c r="M374" i="28" s="1"/>
  <c r="I375" i="28"/>
  <c r="I376" i="28"/>
  <c r="I377" i="28"/>
  <c r="I378" i="28"/>
  <c r="I379" i="28"/>
  <c r="I374" i="28"/>
  <c r="D359" i="28"/>
  <c r="D360" i="28"/>
  <c r="D361" i="28"/>
  <c r="D362" i="28"/>
  <c r="D363" i="28"/>
  <c r="D364" i="28"/>
  <c r="D365" i="28"/>
  <c r="D366" i="28"/>
  <c r="D367" i="28"/>
  <c r="D368" i="28"/>
  <c r="D369" i="28"/>
  <c r="D370" i="28"/>
  <c r="D371" i="28"/>
  <c r="D372" i="28"/>
  <c r="D373" i="28"/>
  <c r="D374" i="28"/>
  <c r="D375" i="28"/>
  <c r="D377" i="28"/>
  <c r="D378" i="28"/>
  <c r="C359" i="28"/>
  <c r="C360" i="28"/>
  <c r="C361" i="28"/>
  <c r="C362" i="28"/>
  <c r="C363" i="28"/>
  <c r="C364" i="28"/>
  <c r="C365" i="28"/>
  <c r="C366" i="28"/>
  <c r="C367" i="28"/>
  <c r="C368" i="28"/>
  <c r="C369" i="28"/>
  <c r="C370" i="28"/>
  <c r="C371" i="28"/>
  <c r="C372" i="28"/>
  <c r="C373" i="28"/>
  <c r="C374" i="28"/>
  <c r="C375" i="28"/>
  <c r="C377" i="28"/>
  <c r="C378" i="28"/>
  <c r="D358" i="28"/>
  <c r="C358" i="28"/>
  <c r="B377" i="28"/>
  <c r="B378" i="28"/>
  <c r="A359" i="28"/>
  <c r="A360" i="28"/>
  <c r="A377" i="28"/>
  <c r="A378" i="28"/>
  <c r="A358" i="28"/>
  <c r="G232" i="28"/>
  <c r="G341" i="28" l="1"/>
  <c r="G340" i="28"/>
  <c r="G339" i="28"/>
  <c r="G345" i="28"/>
  <c r="G254" i="28"/>
  <c r="G241" i="28"/>
  <c r="G245" i="28"/>
  <c r="J380" i="28"/>
  <c r="L393" i="28"/>
  <c r="M393" i="28" s="1"/>
  <c r="L394" i="28"/>
  <c r="M394" i="28" s="1"/>
  <c r="L395" i="28"/>
  <c r="M395" i="28" s="1"/>
  <c r="L396" i="28"/>
  <c r="M396" i="28" s="1"/>
  <c r="L397" i="28"/>
  <c r="L386" i="28"/>
  <c r="M386" i="28" s="1"/>
  <c r="L387" i="28"/>
  <c r="M387" i="28" s="1"/>
  <c r="L388" i="28"/>
  <c r="M388" i="28" s="1"/>
  <c r="L389" i="28"/>
  <c r="M389" i="28" s="1"/>
  <c r="L390" i="28"/>
  <c r="L385" i="28"/>
  <c r="M385" i="28" s="1"/>
  <c r="L392" i="28"/>
  <c r="M392" i="28" s="1"/>
  <c r="L349" i="28"/>
  <c r="M349" i="28" s="1"/>
  <c r="L350" i="28"/>
  <c r="M350" i="28" s="1"/>
  <c r="L351" i="28"/>
  <c r="M351" i="28" s="1"/>
  <c r="L352" i="28"/>
  <c r="M352" i="28" s="1"/>
  <c r="L353" i="28"/>
  <c r="L348" i="28"/>
  <c r="M348" i="28" s="1"/>
  <c r="I349" i="28"/>
  <c r="I350" i="28"/>
  <c r="I351" i="28"/>
  <c r="I352" i="28"/>
  <c r="I353" i="28"/>
  <c r="I348" i="28"/>
  <c r="D333" i="28"/>
  <c r="D334" i="28"/>
  <c r="D335" i="28"/>
  <c r="D336" i="28"/>
  <c r="D337" i="28"/>
  <c r="D338" i="28"/>
  <c r="D339" i="28"/>
  <c r="D340" i="28"/>
  <c r="D341" i="28"/>
  <c r="D342" i="28"/>
  <c r="D343" i="28"/>
  <c r="D344" i="28"/>
  <c r="D345" i="28"/>
  <c r="D346" i="28"/>
  <c r="D347" i="28"/>
  <c r="D348" i="28"/>
  <c r="D349" i="28"/>
  <c r="D351" i="28"/>
  <c r="D352" i="28"/>
  <c r="C333" i="28"/>
  <c r="C334" i="28"/>
  <c r="C335" i="28"/>
  <c r="C336" i="28"/>
  <c r="C337" i="28"/>
  <c r="C338" i="28"/>
  <c r="C342" i="28"/>
  <c r="C343" i="28"/>
  <c r="C344" i="28"/>
  <c r="C346" i="28"/>
  <c r="C347" i="28"/>
  <c r="C348" i="28"/>
  <c r="C349" i="28"/>
  <c r="C351" i="28"/>
  <c r="C352" i="28"/>
  <c r="B351" i="28"/>
  <c r="B352" i="28"/>
  <c r="A333" i="28"/>
  <c r="A334" i="28"/>
  <c r="A351" i="28"/>
  <c r="A352" i="28"/>
  <c r="D332" i="28"/>
  <c r="C332" i="28"/>
  <c r="A332" i="28"/>
  <c r="A180" i="28"/>
  <c r="A155" i="28"/>
  <c r="A130" i="28"/>
  <c r="A105" i="28"/>
  <c r="A80" i="28"/>
  <c r="A55" i="28"/>
  <c r="A30" i="28"/>
  <c r="L324" i="28"/>
  <c r="M324" i="28" s="1"/>
  <c r="L325" i="28"/>
  <c r="M325" i="28" s="1"/>
  <c r="L326" i="28"/>
  <c r="M326" i="28" s="1"/>
  <c r="L327" i="28"/>
  <c r="M327" i="28" s="1"/>
  <c r="L328" i="28"/>
  <c r="L323" i="28"/>
  <c r="M323" i="28" s="1"/>
  <c r="I324" i="28"/>
  <c r="I325" i="28"/>
  <c r="I326" i="28"/>
  <c r="I327" i="28"/>
  <c r="I328" i="28"/>
  <c r="I323" i="28"/>
  <c r="D308" i="28"/>
  <c r="D309" i="28"/>
  <c r="D310" i="28"/>
  <c r="D311" i="28"/>
  <c r="D312" i="28"/>
  <c r="D313" i="28"/>
  <c r="D314" i="28"/>
  <c r="D315" i="28"/>
  <c r="D316" i="28"/>
  <c r="D317" i="28"/>
  <c r="D318" i="28"/>
  <c r="D319" i="28"/>
  <c r="D320" i="28"/>
  <c r="D321" i="28"/>
  <c r="D322" i="28"/>
  <c r="D323" i="28"/>
  <c r="D324" i="28"/>
  <c r="D326" i="28"/>
  <c r="D327" i="28"/>
  <c r="C308" i="28"/>
  <c r="C309" i="28"/>
  <c r="C310" i="28"/>
  <c r="C311" i="28"/>
  <c r="C312" i="28"/>
  <c r="C313" i="28"/>
  <c r="C314" i="28"/>
  <c r="C315" i="28"/>
  <c r="C317" i="28"/>
  <c r="C318" i="28"/>
  <c r="C319" i="28"/>
  <c r="C321" i="28"/>
  <c r="C322" i="28"/>
  <c r="C323" i="28"/>
  <c r="C324" i="28"/>
  <c r="C326" i="28"/>
  <c r="C327" i="28"/>
  <c r="D307" i="28"/>
  <c r="C307" i="28"/>
  <c r="B326" i="28"/>
  <c r="B327" i="28"/>
  <c r="A308" i="28"/>
  <c r="A309" i="28"/>
  <c r="A326" i="28"/>
  <c r="A327" i="28"/>
  <c r="A307" i="28"/>
  <c r="L299" i="28"/>
  <c r="M299" i="28" s="1"/>
  <c r="L300" i="28"/>
  <c r="M300" i="28" s="1"/>
  <c r="L301" i="28"/>
  <c r="M301" i="28" s="1"/>
  <c r="L302" i="28"/>
  <c r="M302" i="28" s="1"/>
  <c r="L303" i="28"/>
  <c r="L298" i="28"/>
  <c r="M298" i="28" s="1"/>
  <c r="J303" i="28"/>
  <c r="I299" i="28"/>
  <c r="I300" i="28"/>
  <c r="I301" i="28"/>
  <c r="I302" i="28"/>
  <c r="I303" i="28"/>
  <c r="I298" i="28"/>
  <c r="D283" i="28"/>
  <c r="D284" i="28"/>
  <c r="D285" i="28"/>
  <c r="D286" i="28"/>
  <c r="D287" i="28"/>
  <c r="D288" i="28"/>
  <c r="D289" i="28"/>
  <c r="D290" i="28"/>
  <c r="D291" i="28"/>
  <c r="D292" i="28"/>
  <c r="D293" i="28"/>
  <c r="D294" i="28"/>
  <c r="D295" i="28"/>
  <c r="D296" i="28"/>
  <c r="D297" i="28"/>
  <c r="D298" i="28"/>
  <c r="D299" i="28"/>
  <c r="C283" i="28"/>
  <c r="C284" i="28"/>
  <c r="C285" i="28"/>
  <c r="C286" i="28"/>
  <c r="C287" i="28"/>
  <c r="C288" i="28"/>
  <c r="C289" i="28"/>
  <c r="C290" i="28"/>
  <c r="C292" i="28"/>
  <c r="C293" i="28"/>
  <c r="C294" i="28"/>
  <c r="C296" i="28"/>
  <c r="C297" i="28"/>
  <c r="C298" i="28"/>
  <c r="C299" i="28"/>
  <c r="C301" i="28"/>
  <c r="C302" i="28"/>
  <c r="B301" i="28"/>
  <c r="B302" i="28"/>
  <c r="D282" i="28"/>
  <c r="C282" i="28"/>
  <c r="A283" i="28"/>
  <c r="A284" i="28"/>
  <c r="A301" i="28"/>
  <c r="A302" i="28"/>
  <c r="A282" i="28"/>
  <c r="M274" i="28"/>
  <c r="M275" i="28"/>
  <c r="M276" i="28"/>
  <c r="M277" i="28"/>
  <c r="M273" i="28"/>
  <c r="I274" i="28"/>
  <c r="I275" i="28"/>
  <c r="I276" i="28"/>
  <c r="I277" i="28"/>
  <c r="I278" i="28"/>
  <c r="I273" i="28"/>
  <c r="D258" i="28"/>
  <c r="D259" i="28"/>
  <c r="D260" i="28"/>
  <c r="D261" i="28"/>
  <c r="D262" i="28"/>
  <c r="D263" i="28"/>
  <c r="D264" i="28"/>
  <c r="D265" i="28"/>
  <c r="D266" i="28"/>
  <c r="D267" i="28"/>
  <c r="D268" i="28"/>
  <c r="D269" i="28"/>
  <c r="D270" i="28"/>
  <c r="D271" i="28"/>
  <c r="D272" i="28"/>
  <c r="D273" i="28"/>
  <c r="D274" i="28"/>
  <c r="D276" i="28"/>
  <c r="D277" i="28"/>
  <c r="C258" i="28"/>
  <c r="C259" i="28"/>
  <c r="C260" i="28"/>
  <c r="C261" i="28"/>
  <c r="C262" i="28"/>
  <c r="C263" i="28"/>
  <c r="C264" i="28"/>
  <c r="C265" i="28"/>
  <c r="C267" i="28"/>
  <c r="C268" i="28"/>
  <c r="C269" i="28"/>
  <c r="C271" i="28"/>
  <c r="C272" i="28"/>
  <c r="C273" i="28"/>
  <c r="C274" i="28"/>
  <c r="C276" i="28"/>
  <c r="C277" i="28"/>
  <c r="D257" i="28"/>
  <c r="C257" i="28"/>
  <c r="B276" i="28"/>
  <c r="B277" i="28"/>
  <c r="A258" i="28"/>
  <c r="A259" i="28"/>
  <c r="A276" i="28"/>
  <c r="A277" i="28"/>
  <c r="A257" i="28"/>
  <c r="M249" i="28"/>
  <c r="M250" i="28"/>
  <c r="M251" i="28"/>
  <c r="M252" i="28"/>
  <c r="M248" i="28"/>
  <c r="I249" i="28"/>
  <c r="I250" i="28"/>
  <c r="I251" i="28"/>
  <c r="I252" i="28"/>
  <c r="I253" i="28"/>
  <c r="I248" i="28"/>
  <c r="D233" i="28"/>
  <c r="D234" i="28"/>
  <c r="D235" i="28"/>
  <c r="D236" i="28"/>
  <c r="D237" i="28"/>
  <c r="D238" i="28"/>
  <c r="D239" i="28"/>
  <c r="D240" i="28"/>
  <c r="D241" i="28"/>
  <c r="D242" i="28"/>
  <c r="D243" i="28"/>
  <c r="D244" i="28"/>
  <c r="D245" i="28"/>
  <c r="D246" i="28"/>
  <c r="D247" i="28"/>
  <c r="D248" i="28"/>
  <c r="D249" i="28"/>
  <c r="D251" i="28"/>
  <c r="D252" i="28"/>
  <c r="A233" i="28"/>
  <c r="A234" i="28"/>
  <c r="A251" i="28"/>
  <c r="A252" i="28"/>
  <c r="B251" i="28"/>
  <c r="B252" i="28"/>
  <c r="C233" i="28"/>
  <c r="C234" i="28"/>
  <c r="C235" i="28"/>
  <c r="C236" i="28"/>
  <c r="C237" i="28"/>
  <c r="C238" i="28"/>
  <c r="C239" i="28"/>
  <c r="C240" i="28"/>
  <c r="C242" i="28"/>
  <c r="C243" i="28"/>
  <c r="C244" i="28"/>
  <c r="C246" i="28"/>
  <c r="C247" i="28"/>
  <c r="C248" i="28"/>
  <c r="C249" i="28"/>
  <c r="C251" i="28"/>
  <c r="C252" i="28"/>
  <c r="D232" i="28"/>
  <c r="C232" i="28"/>
  <c r="A232" i="28"/>
  <c r="A225" i="28"/>
  <c r="A226" i="28"/>
  <c r="A227" i="28"/>
  <c r="A207" i="28"/>
  <c r="L224" i="28"/>
  <c r="M224" i="28" s="1"/>
  <c r="L225" i="28"/>
  <c r="M225" i="28" s="1"/>
  <c r="L226" i="28"/>
  <c r="M226" i="28" s="1"/>
  <c r="L227" i="28"/>
  <c r="M227" i="28" s="1"/>
  <c r="L228" i="28"/>
  <c r="L223" i="28"/>
  <c r="M223" i="28" s="1"/>
  <c r="I224" i="28"/>
  <c r="I225" i="28"/>
  <c r="I226" i="28"/>
  <c r="I227" i="28"/>
  <c r="I228" i="28"/>
  <c r="I223" i="28"/>
  <c r="D208" i="28"/>
  <c r="D209" i="28"/>
  <c r="D210" i="28"/>
  <c r="D211" i="28"/>
  <c r="D212" i="28"/>
  <c r="D213" i="28"/>
  <c r="D214" i="28"/>
  <c r="D215" i="28"/>
  <c r="D216" i="28"/>
  <c r="D217" i="28"/>
  <c r="D218" i="28"/>
  <c r="D219" i="28"/>
  <c r="D220" i="28"/>
  <c r="D221" i="28"/>
  <c r="D222" i="28"/>
  <c r="D223" i="28"/>
  <c r="D224" i="28"/>
  <c r="D207" i="28"/>
  <c r="C208" i="28"/>
  <c r="C209" i="28"/>
  <c r="C210" i="28"/>
  <c r="C212" i="28"/>
  <c r="C213" i="28"/>
  <c r="C214" i="28"/>
  <c r="C215" i="28"/>
  <c r="C216" i="28"/>
  <c r="C217" i="28"/>
  <c r="C218" i="28"/>
  <c r="C219" i="28"/>
  <c r="C220" i="28"/>
  <c r="C221" i="28"/>
  <c r="C222" i="28"/>
  <c r="C223" i="28"/>
  <c r="C224" i="28"/>
  <c r="C226" i="28"/>
  <c r="C227" i="28"/>
  <c r="C207" i="28"/>
  <c r="B226" i="28"/>
  <c r="B227" i="28"/>
  <c r="L199" i="28"/>
  <c r="M199" i="28" s="1"/>
  <c r="L200" i="28"/>
  <c r="M200" i="28" s="1"/>
  <c r="L201" i="28"/>
  <c r="M201" i="28" s="1"/>
  <c r="L202" i="28"/>
  <c r="M202" i="28" s="1"/>
  <c r="L203" i="28"/>
  <c r="L198" i="28"/>
  <c r="M198" i="28" s="1"/>
  <c r="J199" i="28"/>
  <c r="J200" i="28"/>
  <c r="J201" i="28"/>
  <c r="J202" i="28"/>
  <c r="J203" i="28"/>
  <c r="J198" i="28"/>
  <c r="I199" i="28"/>
  <c r="I200" i="28"/>
  <c r="I201" i="28"/>
  <c r="I202" i="28"/>
  <c r="I203" i="28"/>
  <c r="I198" i="28"/>
  <c r="G282" i="28" l="1"/>
  <c r="G304" i="28" s="1"/>
  <c r="G257" i="28"/>
  <c r="J304" i="28"/>
  <c r="J329" i="28"/>
  <c r="J354" i="28"/>
  <c r="J279" i="28"/>
  <c r="J254" i="28"/>
  <c r="J204" i="28"/>
  <c r="J229" i="28"/>
  <c r="D183" i="28"/>
  <c r="D184" i="28"/>
  <c r="D185" i="28"/>
  <c r="D186" i="28"/>
  <c r="D187" i="28"/>
  <c r="D188" i="28"/>
  <c r="D189" i="28"/>
  <c r="D190" i="28"/>
  <c r="D191" i="28"/>
  <c r="D192" i="28"/>
  <c r="D193" i="28"/>
  <c r="D194" i="28"/>
  <c r="D195" i="28"/>
  <c r="D196" i="28"/>
  <c r="D197" i="28"/>
  <c r="D198" i="28"/>
  <c r="D199" i="28"/>
  <c r="D201" i="28"/>
  <c r="D202" i="28"/>
  <c r="C183" i="28"/>
  <c r="C184" i="28"/>
  <c r="C185" i="28"/>
  <c r="C187" i="28"/>
  <c r="C188" i="28"/>
  <c r="C189" i="28"/>
  <c r="C190" i="28"/>
  <c r="C191" i="28"/>
  <c r="C192" i="28"/>
  <c r="C193" i="28"/>
  <c r="C194" i="28"/>
  <c r="C195" i="28"/>
  <c r="C196" i="28"/>
  <c r="C197" i="28"/>
  <c r="C198" i="28"/>
  <c r="C199" i="28"/>
  <c r="C201" i="28"/>
  <c r="C202" i="28"/>
  <c r="D182" i="28"/>
  <c r="C182" i="28"/>
  <c r="B201" i="28"/>
  <c r="B202" i="28"/>
  <c r="A183" i="28"/>
  <c r="A184" i="28"/>
  <c r="A201" i="28"/>
  <c r="A202" i="28"/>
  <c r="A182" i="28"/>
  <c r="L174" i="28"/>
  <c r="M174" i="28" s="1"/>
  <c r="L175" i="28"/>
  <c r="M175" i="28" s="1"/>
  <c r="L176" i="28"/>
  <c r="M176" i="28" s="1"/>
  <c r="L177" i="28"/>
  <c r="M177" i="28" s="1"/>
  <c r="L178" i="28"/>
  <c r="L173" i="28"/>
  <c r="M173" i="28" s="1"/>
  <c r="J174" i="28"/>
  <c r="J175" i="28"/>
  <c r="J176" i="28"/>
  <c r="J177" i="28"/>
  <c r="J178" i="28"/>
  <c r="I178" i="28"/>
  <c r="I174" i="28"/>
  <c r="I175" i="28"/>
  <c r="I176" i="28"/>
  <c r="I177" i="28"/>
  <c r="J173" i="28"/>
  <c r="I173" i="28"/>
  <c r="D158" i="28"/>
  <c r="D159" i="28"/>
  <c r="D160" i="28"/>
  <c r="D161" i="28"/>
  <c r="D162" i="28"/>
  <c r="D163" i="28"/>
  <c r="D164" i="28"/>
  <c r="D165" i="28"/>
  <c r="D166" i="28"/>
  <c r="D167" i="28"/>
  <c r="D168" i="28"/>
  <c r="D169" i="28"/>
  <c r="D170" i="28"/>
  <c r="D171" i="28"/>
  <c r="D172" i="28"/>
  <c r="D173" i="28"/>
  <c r="D174" i="28"/>
  <c r="D176" i="28"/>
  <c r="D177" i="28"/>
  <c r="C158" i="28"/>
  <c r="C159" i="28"/>
  <c r="C160" i="28"/>
  <c r="C162" i="28"/>
  <c r="C163" i="28"/>
  <c r="C164" i="28"/>
  <c r="C165" i="28"/>
  <c r="C166" i="28"/>
  <c r="C167" i="28"/>
  <c r="C168" i="28"/>
  <c r="C169" i="28"/>
  <c r="C170" i="28"/>
  <c r="C171" i="28"/>
  <c r="C172" i="28"/>
  <c r="C173" i="28"/>
  <c r="C174" i="28"/>
  <c r="C176" i="28"/>
  <c r="C177" i="28"/>
  <c r="B176" i="28"/>
  <c r="B177" i="28"/>
  <c r="A158" i="28"/>
  <c r="A159" i="28"/>
  <c r="A175" i="28"/>
  <c r="A176" i="28"/>
  <c r="A177" i="28"/>
  <c r="D157" i="28"/>
  <c r="C157" i="28"/>
  <c r="A157" i="28"/>
  <c r="L149" i="28"/>
  <c r="M149" i="28" s="1"/>
  <c r="L150" i="28"/>
  <c r="M150" i="28" s="1"/>
  <c r="L151" i="28"/>
  <c r="M151" i="28" s="1"/>
  <c r="L152" i="28"/>
  <c r="M152" i="28" s="1"/>
  <c r="L153" i="28"/>
  <c r="L148" i="28"/>
  <c r="M148" i="28" s="1"/>
  <c r="I149" i="28"/>
  <c r="I150" i="28"/>
  <c r="I151" i="28"/>
  <c r="I152" i="28"/>
  <c r="I153" i="28"/>
  <c r="J149" i="28"/>
  <c r="J150" i="28"/>
  <c r="J151" i="28"/>
  <c r="J152" i="28"/>
  <c r="J153" i="28"/>
  <c r="J148" i="28"/>
  <c r="I148" i="28"/>
  <c r="D133" i="28"/>
  <c r="D134" i="28"/>
  <c r="D135" i="28"/>
  <c r="D136" i="28"/>
  <c r="D137" i="28"/>
  <c r="D138" i="28"/>
  <c r="D139" i="28"/>
  <c r="D140" i="28"/>
  <c r="D141" i="28"/>
  <c r="D142" i="28"/>
  <c r="D143" i="28"/>
  <c r="D144" i="28"/>
  <c r="D145" i="28"/>
  <c r="D146" i="28"/>
  <c r="D147" i="28"/>
  <c r="D148" i="28"/>
  <c r="D149" i="28"/>
  <c r="D151" i="28"/>
  <c r="D152" i="28"/>
  <c r="D132" i="28"/>
  <c r="C133" i="28"/>
  <c r="C134" i="28"/>
  <c r="C135" i="28"/>
  <c r="C137" i="28"/>
  <c r="C138" i="28"/>
  <c r="C139" i="28"/>
  <c r="C140" i="28"/>
  <c r="C141" i="28"/>
  <c r="C142" i="28"/>
  <c r="C143" i="28"/>
  <c r="C144" i="28"/>
  <c r="C145" i="28"/>
  <c r="C146" i="28"/>
  <c r="C147" i="28"/>
  <c r="C148" i="28"/>
  <c r="C149" i="28"/>
  <c r="C151" i="28"/>
  <c r="C152" i="28"/>
  <c r="C132" i="28"/>
  <c r="B151" i="28"/>
  <c r="B152" i="28"/>
  <c r="A133" i="28"/>
  <c r="A134" i="28"/>
  <c r="A151" i="28"/>
  <c r="A152" i="28"/>
  <c r="A132" i="28"/>
  <c r="G295" i="28" l="1"/>
  <c r="G291" i="28"/>
  <c r="G275" i="28"/>
  <c r="H275" i="28" s="1"/>
  <c r="G270" i="28"/>
  <c r="G266" i="28"/>
  <c r="J154" i="28"/>
  <c r="J179" i="28"/>
  <c r="L124" i="28"/>
  <c r="M124" i="28" s="1"/>
  <c r="L125" i="28"/>
  <c r="M125" i="28" s="1"/>
  <c r="L126" i="28"/>
  <c r="M126" i="28" s="1"/>
  <c r="L127" i="28"/>
  <c r="M127" i="28" s="1"/>
  <c r="L128" i="28"/>
  <c r="L123" i="28"/>
  <c r="M123" i="28" s="1"/>
  <c r="J124" i="28"/>
  <c r="J125" i="28"/>
  <c r="J126" i="28"/>
  <c r="J127" i="28"/>
  <c r="J128" i="28"/>
  <c r="J123" i="28"/>
  <c r="I124" i="28"/>
  <c r="I125" i="28"/>
  <c r="I126" i="28"/>
  <c r="I127" i="28"/>
  <c r="I128" i="28"/>
  <c r="I123" i="28"/>
  <c r="D108" i="28"/>
  <c r="D109" i="28"/>
  <c r="D110" i="28"/>
  <c r="D111" i="28"/>
  <c r="D112" i="28"/>
  <c r="D113" i="28"/>
  <c r="D114" i="28"/>
  <c r="D115" i="28"/>
  <c r="D116" i="28"/>
  <c r="D117" i="28"/>
  <c r="D118" i="28"/>
  <c r="D119" i="28"/>
  <c r="D120" i="28"/>
  <c r="D121" i="28"/>
  <c r="D122" i="28"/>
  <c r="D123" i="28"/>
  <c r="D124" i="28"/>
  <c r="D126" i="28"/>
  <c r="D127" i="28"/>
  <c r="D107" i="28"/>
  <c r="C108" i="28"/>
  <c r="C109" i="28"/>
  <c r="C110" i="28"/>
  <c r="C111" i="28"/>
  <c r="C112" i="28"/>
  <c r="C113" i="28"/>
  <c r="C114" i="28"/>
  <c r="C115" i="28"/>
  <c r="C116" i="28"/>
  <c r="C117" i="28"/>
  <c r="C118" i="28"/>
  <c r="C119" i="28"/>
  <c r="C120" i="28"/>
  <c r="C121" i="28"/>
  <c r="C122" i="28"/>
  <c r="C123" i="28"/>
  <c r="C124" i="28"/>
  <c r="C126" i="28"/>
  <c r="C127" i="28"/>
  <c r="C107" i="28"/>
  <c r="B126" i="28"/>
  <c r="B127" i="28"/>
  <c r="A127" i="28"/>
  <c r="A108" i="28"/>
  <c r="A109" i="28"/>
  <c r="A126" i="28"/>
  <c r="A107" i="28"/>
  <c r="L99" i="28"/>
  <c r="M99" i="28" s="1"/>
  <c r="L100" i="28"/>
  <c r="M100" i="28" s="1"/>
  <c r="L101" i="28"/>
  <c r="M101" i="28" s="1"/>
  <c r="L102" i="28"/>
  <c r="M102" i="28" s="1"/>
  <c r="L103" i="28"/>
  <c r="L98" i="28"/>
  <c r="M98" i="28" s="1"/>
  <c r="J99" i="28"/>
  <c r="J100" i="28"/>
  <c r="J101" i="28"/>
  <c r="J102" i="28"/>
  <c r="J103" i="28"/>
  <c r="J98" i="28"/>
  <c r="I99" i="28"/>
  <c r="I100" i="28"/>
  <c r="I101" i="28"/>
  <c r="I102" i="28"/>
  <c r="I103" i="28"/>
  <c r="I98" i="28"/>
  <c r="D83" i="28"/>
  <c r="D84" i="28"/>
  <c r="D85" i="28"/>
  <c r="D86" i="28"/>
  <c r="D87" i="28"/>
  <c r="D88" i="28"/>
  <c r="D89" i="28"/>
  <c r="D90" i="28"/>
  <c r="D91" i="28"/>
  <c r="D92" i="28"/>
  <c r="D93" i="28"/>
  <c r="D94" i="28"/>
  <c r="D95" i="28"/>
  <c r="D96" i="28"/>
  <c r="D97" i="28"/>
  <c r="D98" i="28"/>
  <c r="D99" i="28"/>
  <c r="D101" i="28"/>
  <c r="D102" i="28"/>
  <c r="C83" i="28"/>
  <c r="C84" i="28"/>
  <c r="C85" i="28"/>
  <c r="C86" i="28"/>
  <c r="C87" i="28"/>
  <c r="C88" i="28"/>
  <c r="C92" i="28"/>
  <c r="C93" i="28"/>
  <c r="C94" i="28"/>
  <c r="C96" i="28"/>
  <c r="C97" i="28"/>
  <c r="C98" i="28"/>
  <c r="C99" i="28"/>
  <c r="C101" i="28"/>
  <c r="C102" i="28"/>
  <c r="D82" i="28"/>
  <c r="C82" i="28"/>
  <c r="B101" i="28"/>
  <c r="B102" i="28"/>
  <c r="A83" i="28"/>
  <c r="A84" i="28"/>
  <c r="A101" i="28"/>
  <c r="A102" i="28"/>
  <c r="A82" i="28"/>
  <c r="L74" i="28"/>
  <c r="M74" i="28" s="1"/>
  <c r="L75" i="28"/>
  <c r="M75" i="28" s="1"/>
  <c r="L76" i="28"/>
  <c r="M76" i="28" s="1"/>
  <c r="L77" i="28"/>
  <c r="M77" i="28" s="1"/>
  <c r="L78" i="28"/>
  <c r="L73" i="28"/>
  <c r="M73" i="28" s="1"/>
  <c r="J74" i="28"/>
  <c r="J75" i="28"/>
  <c r="J76" i="28"/>
  <c r="J77" i="28"/>
  <c r="J78" i="28"/>
  <c r="J73" i="28"/>
  <c r="I74" i="28"/>
  <c r="I75" i="28"/>
  <c r="I76" i="28"/>
  <c r="I77" i="28"/>
  <c r="I78" i="28"/>
  <c r="I73" i="28"/>
  <c r="A58" i="28"/>
  <c r="A59" i="28"/>
  <c r="A76" i="28"/>
  <c r="A77" i="28"/>
  <c r="A57" i="28"/>
  <c r="C76" i="28"/>
  <c r="C77" i="28"/>
  <c r="B76" i="28"/>
  <c r="B77" i="28"/>
  <c r="L49" i="28"/>
  <c r="M49" i="28" s="1"/>
  <c r="L50" i="28"/>
  <c r="M50" i="28" s="1"/>
  <c r="L51" i="28"/>
  <c r="M51" i="28" s="1"/>
  <c r="L52" i="28"/>
  <c r="M52" i="28" s="1"/>
  <c r="L53" i="28"/>
  <c r="L48" i="28"/>
  <c r="M48" i="28" s="1"/>
  <c r="J49" i="28"/>
  <c r="J50" i="28"/>
  <c r="J51" i="28"/>
  <c r="J52" i="28"/>
  <c r="J53" i="28"/>
  <c r="J48" i="28"/>
  <c r="I49" i="28"/>
  <c r="I50" i="28"/>
  <c r="I51" i="28"/>
  <c r="I52" i="28"/>
  <c r="I53" i="28"/>
  <c r="I48" i="28"/>
  <c r="D33" i="28"/>
  <c r="D34" i="28"/>
  <c r="D35" i="28"/>
  <c r="D36" i="28"/>
  <c r="D37" i="28"/>
  <c r="D38" i="28"/>
  <c r="D39" i="28"/>
  <c r="D40" i="28"/>
  <c r="D41" i="28"/>
  <c r="D42" i="28"/>
  <c r="D43" i="28"/>
  <c r="D44" i="28"/>
  <c r="D45" i="28"/>
  <c r="D46" i="28"/>
  <c r="D47" i="28"/>
  <c r="D48" i="28"/>
  <c r="D49" i="28"/>
  <c r="D51" i="28"/>
  <c r="D52" i="28"/>
  <c r="C33" i="28"/>
  <c r="C34" i="28"/>
  <c r="C35" i="28"/>
  <c r="C36" i="28"/>
  <c r="C37" i="28"/>
  <c r="C38" i="28"/>
  <c r="C42" i="28"/>
  <c r="C43" i="28"/>
  <c r="C44" i="28"/>
  <c r="C46" i="28"/>
  <c r="C47" i="28"/>
  <c r="C48" i="28"/>
  <c r="C49" i="28"/>
  <c r="C51" i="28"/>
  <c r="C52" i="28"/>
  <c r="B51" i="28"/>
  <c r="B52" i="28"/>
  <c r="D76" i="28"/>
  <c r="D77" i="28"/>
  <c r="D32" i="28"/>
  <c r="C32" i="28"/>
  <c r="J54" i="28" l="1"/>
  <c r="J79" i="28"/>
  <c r="J104" i="28"/>
  <c r="J129" i="28"/>
  <c r="G82" i="28" l="1"/>
  <c r="G107" i="28"/>
  <c r="G132" i="28"/>
  <c r="G136" i="28" s="1"/>
  <c r="G157" i="28"/>
  <c r="G161" i="28" s="1"/>
  <c r="G182" i="28"/>
  <c r="G207" i="28"/>
  <c r="G279" i="28"/>
  <c r="G307" i="28"/>
  <c r="G354" i="28"/>
  <c r="E23" i="16"/>
  <c r="G111" i="28" l="1"/>
  <c r="H111" i="28" s="1"/>
  <c r="G125" i="28"/>
  <c r="H125" i="28" s="1"/>
  <c r="G95" i="28"/>
  <c r="H95" i="28" s="1"/>
  <c r="G86" i="28"/>
  <c r="H86" i="28" s="1"/>
  <c r="G91" i="28"/>
  <c r="H91" i="28" s="1"/>
  <c r="G329" i="28"/>
  <c r="G320" i="28"/>
  <c r="H320" i="28" s="1"/>
  <c r="G315" i="28"/>
  <c r="H315" i="28" s="1"/>
  <c r="G316" i="28"/>
  <c r="H316" i="28" s="1"/>
  <c r="G314" i="28"/>
  <c r="H314" i="28" s="1"/>
  <c r="E37" i="16"/>
  <c r="G57" i="28"/>
  <c r="H57" i="28" s="1"/>
  <c r="G32" i="28"/>
  <c r="G50" i="28" s="1"/>
  <c r="G222" i="28"/>
  <c r="H222" i="28" s="1"/>
  <c r="G216" i="28"/>
  <c r="H216" i="28" s="1"/>
  <c r="G212" i="28"/>
  <c r="H212" i="28" s="1"/>
  <c r="G217" i="28"/>
  <c r="H217" i="28" s="1"/>
  <c r="G220" i="28"/>
  <c r="H220" i="28" s="1"/>
  <c r="G218" i="28"/>
  <c r="H218" i="28" s="1"/>
  <c r="G210" i="28"/>
  <c r="H210" i="28" s="1"/>
  <c r="H207" i="28"/>
  <c r="G214" i="28"/>
  <c r="H214" i="28" s="1"/>
  <c r="G221" i="28"/>
  <c r="H221" i="28" s="1"/>
  <c r="G213" i="28"/>
  <c r="H213" i="28" s="1"/>
  <c r="H227" i="28"/>
  <c r="G224" i="28"/>
  <c r="G211" i="28"/>
  <c r="H211" i="28" s="1"/>
  <c r="G219" i="28"/>
  <c r="H219" i="28" s="1"/>
  <c r="H225" i="28"/>
  <c r="G209" i="28"/>
  <c r="H209" i="28" s="1"/>
  <c r="H226" i="28"/>
  <c r="G208" i="28"/>
  <c r="H208" i="28" s="1"/>
  <c r="G223" i="28"/>
  <c r="H223" i="28" s="1"/>
  <c r="G215" i="28"/>
  <c r="H215" i="28" s="1"/>
  <c r="G368" i="28"/>
  <c r="H368" i="28" s="1"/>
  <c r="H358" i="28"/>
  <c r="G364" i="28"/>
  <c r="H364" i="28" s="1"/>
  <c r="G361" i="28"/>
  <c r="H361" i="28" s="1"/>
  <c r="G362" i="28"/>
  <c r="H362" i="28" s="1"/>
  <c r="H377" i="28"/>
  <c r="G359" i="28"/>
  <c r="H359" i="28" s="1"/>
  <c r="G363" i="28"/>
  <c r="H363" i="28" s="1"/>
  <c r="G369" i="28"/>
  <c r="H369" i="28" s="1"/>
  <c r="H365" i="28"/>
  <c r="H378" i="28"/>
  <c r="G370" i="28"/>
  <c r="H370" i="28" s="1"/>
  <c r="H366" i="28"/>
  <c r="G375" i="28"/>
  <c r="H375" i="28" s="1"/>
  <c r="H371" i="28"/>
  <c r="H367" i="28"/>
  <c r="G360" i="28"/>
  <c r="H360" i="28" s="1"/>
  <c r="G372" i="28"/>
  <c r="H372" i="28" s="1"/>
  <c r="G373" i="28"/>
  <c r="H373" i="28" s="1"/>
  <c r="H376" i="28"/>
  <c r="G374" i="28"/>
  <c r="H374" i="28" s="1"/>
  <c r="G285" i="28"/>
  <c r="H285" i="28" s="1"/>
  <c r="H291" i="28"/>
  <c r="H302" i="28"/>
  <c r="G292" i="28"/>
  <c r="H292" i="28" s="1"/>
  <c r="G283" i="28"/>
  <c r="H283" i="28" s="1"/>
  <c r="G293" i="28"/>
  <c r="H293" i="28" s="1"/>
  <c r="G294" i="28"/>
  <c r="H294" i="28" s="1"/>
  <c r="G284" i="28"/>
  <c r="H284" i="28" s="1"/>
  <c r="G288" i="28"/>
  <c r="H288" i="28" s="1"/>
  <c r="G290" i="28"/>
  <c r="H290" i="28" s="1"/>
  <c r="H301" i="28"/>
  <c r="G287" i="28"/>
  <c r="H287" i="28" s="1"/>
  <c r="G297" i="28"/>
  <c r="H297" i="28" s="1"/>
  <c r="H295" i="28"/>
  <c r="H300" i="28"/>
  <c r="G289" i="28"/>
  <c r="H289" i="28" s="1"/>
  <c r="H282" i="28"/>
  <c r="G298" i="28"/>
  <c r="H298" i="28" s="1"/>
  <c r="G299" i="28"/>
  <c r="H299" i="28" s="1"/>
  <c r="G286" i="28"/>
  <c r="H286" i="28" s="1"/>
  <c r="G296" i="28"/>
  <c r="H296" i="28" s="1"/>
  <c r="G147" i="28"/>
  <c r="H147" i="28" s="1"/>
  <c r="G134" i="28"/>
  <c r="H134" i="28" s="1"/>
  <c r="H132" i="28"/>
  <c r="H136" i="28"/>
  <c r="G143" i="28"/>
  <c r="H143" i="28" s="1"/>
  <c r="G137" i="28"/>
  <c r="H137" i="28" s="1"/>
  <c r="G141" i="28"/>
  <c r="H141" i="28" s="1"/>
  <c r="G133" i="28"/>
  <c r="H133" i="28" s="1"/>
  <c r="G146" i="28"/>
  <c r="H146" i="28" s="1"/>
  <c r="H152" i="28"/>
  <c r="G145" i="28"/>
  <c r="H145" i="28" s="1"/>
  <c r="G148" i="28"/>
  <c r="H148" i="28" s="1"/>
  <c r="G142" i="28"/>
  <c r="H142" i="28" s="1"/>
  <c r="H150" i="28"/>
  <c r="G138" i="28"/>
  <c r="H138" i="28" s="1"/>
  <c r="G135" i="28"/>
  <c r="H135" i="28" s="1"/>
  <c r="G149" i="28"/>
  <c r="G140" i="28"/>
  <c r="H140" i="28" s="1"/>
  <c r="H151" i="28"/>
  <c r="G139" i="28"/>
  <c r="H139" i="28" s="1"/>
  <c r="G144" i="28"/>
  <c r="H144" i="28" s="1"/>
  <c r="H70" i="28"/>
  <c r="G190" i="28"/>
  <c r="H190" i="28" s="1"/>
  <c r="G192" i="28"/>
  <c r="H192" i="28" s="1"/>
  <c r="H182" i="28"/>
  <c r="G195" i="28"/>
  <c r="H195" i="28" s="1"/>
  <c r="G185" i="28"/>
  <c r="H185" i="28" s="1"/>
  <c r="G194" i="28"/>
  <c r="H194" i="28" s="1"/>
  <c r="G188" i="28"/>
  <c r="H188" i="28" s="1"/>
  <c r="H186" i="28"/>
  <c r="G187" i="28"/>
  <c r="H187" i="28" s="1"/>
  <c r="G198" i="28"/>
  <c r="H198" i="28" s="1"/>
  <c r="G189" i="28"/>
  <c r="H189" i="28" s="1"/>
  <c r="G183" i="28"/>
  <c r="H183" i="28" s="1"/>
  <c r="G199" i="28"/>
  <c r="H200" i="28"/>
  <c r="G191" i="28"/>
  <c r="H191" i="28" s="1"/>
  <c r="G196" i="28"/>
  <c r="H196" i="28" s="1"/>
  <c r="H202" i="28"/>
  <c r="G197" i="28"/>
  <c r="H197" i="28" s="1"/>
  <c r="G193" i="28"/>
  <c r="H193" i="28" s="1"/>
  <c r="G184" i="28"/>
  <c r="H184" i="28" s="1"/>
  <c r="H201" i="28"/>
  <c r="G164" i="28"/>
  <c r="H164" i="28" s="1"/>
  <c r="H175" i="28"/>
  <c r="H177" i="28"/>
  <c r="H176" i="28"/>
  <c r="G160" i="28"/>
  <c r="H160" i="28" s="1"/>
  <c r="H161" i="28"/>
  <c r="G163" i="28"/>
  <c r="H163" i="28" s="1"/>
  <c r="G158" i="28"/>
  <c r="H158" i="28" s="1"/>
  <c r="G159" i="28"/>
  <c r="H159" i="28" s="1"/>
  <c r="G165" i="28"/>
  <c r="H165" i="28" s="1"/>
  <c r="G167" i="28"/>
  <c r="H167" i="28" s="1"/>
  <c r="G168" i="28"/>
  <c r="H168" i="28" s="1"/>
  <c r="G170" i="28"/>
  <c r="H170" i="28" s="1"/>
  <c r="G172" i="28"/>
  <c r="H172" i="28" s="1"/>
  <c r="G173" i="28"/>
  <c r="H173" i="28" s="1"/>
  <c r="G174" i="28"/>
  <c r="G166" i="28"/>
  <c r="H166" i="28" s="1"/>
  <c r="H157" i="28"/>
  <c r="G162" i="28"/>
  <c r="H162" i="28" s="1"/>
  <c r="G171" i="28"/>
  <c r="H171" i="28" s="1"/>
  <c r="G169" i="28"/>
  <c r="H169" i="28" s="1"/>
  <c r="G89" i="28"/>
  <c r="H89" i="28" s="1"/>
  <c r="G94" i="28"/>
  <c r="H94" i="28" s="1"/>
  <c r="G93" i="28"/>
  <c r="H93" i="28" s="1"/>
  <c r="G96" i="28"/>
  <c r="H96" i="28" s="1"/>
  <c r="G99" i="28"/>
  <c r="H102" i="28"/>
  <c r="H82" i="28"/>
  <c r="G85" i="28"/>
  <c r="H85" i="28" s="1"/>
  <c r="G98" i="28"/>
  <c r="H98" i="28" s="1"/>
  <c r="G84" i="28"/>
  <c r="H84" i="28" s="1"/>
  <c r="G92" i="28"/>
  <c r="H92" i="28" s="1"/>
  <c r="G97" i="28"/>
  <c r="H97" i="28" s="1"/>
  <c r="H100" i="28"/>
  <c r="H101" i="28"/>
  <c r="G83" i="28"/>
  <c r="H83" i="28" s="1"/>
  <c r="G88" i="28"/>
  <c r="H88" i="28" s="1"/>
  <c r="G90" i="28"/>
  <c r="H90" i="28" s="1"/>
  <c r="G87" i="28"/>
  <c r="H87" i="28" s="1"/>
  <c r="G344" i="28"/>
  <c r="H344" i="28" s="1"/>
  <c r="G342" i="28"/>
  <c r="H342" i="28" s="1"/>
  <c r="G349" i="28"/>
  <c r="H349" i="28" s="1"/>
  <c r="G334" i="28"/>
  <c r="H334" i="28" s="1"/>
  <c r="H345" i="28"/>
  <c r="G335" i="28"/>
  <c r="H335" i="28" s="1"/>
  <c r="G346" i="28"/>
  <c r="H346" i="28" s="1"/>
  <c r="G336" i="28"/>
  <c r="H336" i="28" s="1"/>
  <c r="G338" i="28"/>
  <c r="H338" i="28" s="1"/>
  <c r="H350" i="28"/>
  <c r="H341" i="28"/>
  <c r="G337" i="28"/>
  <c r="H337" i="28" s="1"/>
  <c r="H352" i="28"/>
  <c r="H339" i="28"/>
  <c r="H351" i="28"/>
  <c r="G343" i="28"/>
  <c r="H343" i="28" s="1"/>
  <c r="G348" i="28"/>
  <c r="H348" i="28" s="1"/>
  <c r="H332" i="28"/>
  <c r="G333" i="28"/>
  <c r="H333" i="28" s="1"/>
  <c r="H340" i="28"/>
  <c r="G347" i="28"/>
  <c r="H347" i="28" s="1"/>
  <c r="G310" i="28"/>
  <c r="H310" i="28" s="1"/>
  <c r="G312" i="28"/>
  <c r="H312" i="28" s="1"/>
  <c r="G308" i="28"/>
  <c r="H308" i="28" s="1"/>
  <c r="G318" i="28"/>
  <c r="H318" i="28" s="1"/>
  <c r="G313" i="28"/>
  <c r="H313" i="28" s="1"/>
  <c r="G319" i="28"/>
  <c r="H319" i="28" s="1"/>
  <c r="G323" i="28"/>
  <c r="H323" i="28" s="1"/>
  <c r="G309" i="28"/>
  <c r="H309" i="28" s="1"/>
  <c r="G317" i="28"/>
  <c r="H317" i="28" s="1"/>
  <c r="G324" i="28"/>
  <c r="H324" i="28" s="1"/>
  <c r="G322" i="28"/>
  <c r="H322" i="28" s="1"/>
  <c r="G311" i="28"/>
  <c r="H311" i="28" s="1"/>
  <c r="H307" i="28"/>
  <c r="H326" i="28"/>
  <c r="G321" i="28"/>
  <c r="H321" i="28" s="1"/>
  <c r="H327" i="28"/>
  <c r="G249" i="28"/>
  <c r="H249" i="28" s="1"/>
  <c r="G244" i="28"/>
  <c r="H244" i="28" s="1"/>
  <c r="G236" i="28"/>
  <c r="H236" i="28" s="1"/>
  <c r="H245" i="28"/>
  <c r="H250" i="28"/>
  <c r="G248" i="28"/>
  <c r="H248" i="28" s="1"/>
  <c r="G237" i="28"/>
  <c r="H237" i="28" s="1"/>
  <c r="G234" i="28"/>
  <c r="H234" i="28" s="1"/>
  <c r="G240" i="28"/>
  <c r="H240" i="28" s="1"/>
  <c r="H251" i="28"/>
  <c r="H252" i="28"/>
  <c r="G246" i="28"/>
  <c r="H246" i="28" s="1"/>
  <c r="G233" i="28"/>
  <c r="H233" i="28" s="1"/>
  <c r="G247" i="28"/>
  <c r="H247" i="28" s="1"/>
  <c r="G243" i="28"/>
  <c r="H243" i="28" s="1"/>
  <c r="G238" i="28"/>
  <c r="H238" i="28" s="1"/>
  <c r="G242" i="28"/>
  <c r="H242" i="28" s="1"/>
  <c r="H232" i="28"/>
  <c r="G235" i="28"/>
  <c r="H235" i="28" s="1"/>
  <c r="G239" i="28"/>
  <c r="H239" i="28" s="1"/>
  <c r="H241" i="28"/>
  <c r="G123" i="28"/>
  <c r="H123" i="28" s="1"/>
  <c r="G117" i="28"/>
  <c r="H117" i="28" s="1"/>
  <c r="G118" i="28"/>
  <c r="H118" i="28" s="1"/>
  <c r="G120" i="28"/>
  <c r="H120" i="28" s="1"/>
  <c r="G124" i="28"/>
  <c r="H127" i="28"/>
  <c r="G119" i="28"/>
  <c r="H119" i="28" s="1"/>
  <c r="G115" i="28"/>
  <c r="H115" i="28" s="1"/>
  <c r="H126" i="28"/>
  <c r="H107" i="28"/>
  <c r="G112" i="28"/>
  <c r="H112" i="28" s="1"/>
  <c r="G114" i="28"/>
  <c r="H114" i="28" s="1"/>
  <c r="G109" i="28"/>
  <c r="H109" i="28" s="1"/>
  <c r="G108" i="28"/>
  <c r="H108" i="28" s="1"/>
  <c r="G121" i="28"/>
  <c r="H121" i="28" s="1"/>
  <c r="G113" i="28"/>
  <c r="H113" i="28" s="1"/>
  <c r="G122" i="28"/>
  <c r="H122" i="28" s="1"/>
  <c r="G116" i="28"/>
  <c r="H116" i="28" s="1"/>
  <c r="G110" i="28"/>
  <c r="H110" i="28" s="1"/>
  <c r="G261" i="28"/>
  <c r="H261" i="28" s="1"/>
  <c r="G265" i="28"/>
  <c r="H265" i="28" s="1"/>
  <c r="G264" i="28"/>
  <c r="H264" i="28" s="1"/>
  <c r="G263" i="28"/>
  <c r="H263" i="28" s="1"/>
  <c r="G274" i="28"/>
  <c r="H274" i="28" s="1"/>
  <c r="G273" i="28"/>
  <c r="H273" i="28" s="1"/>
  <c r="G272" i="28"/>
  <c r="H272" i="28" s="1"/>
  <c r="G271" i="28"/>
  <c r="H271" i="28" s="1"/>
  <c r="H270" i="28"/>
  <c r="G269" i="28"/>
  <c r="H269" i="28" s="1"/>
  <c r="G268" i="28"/>
  <c r="H268" i="28" s="1"/>
  <c r="G267" i="28"/>
  <c r="H267" i="28" s="1"/>
  <c r="H266" i="28"/>
  <c r="G262" i="28"/>
  <c r="H262" i="28" s="1"/>
  <c r="G258" i="28"/>
  <c r="H258" i="28" s="1"/>
  <c r="G260" i="28"/>
  <c r="H260" i="28" s="1"/>
  <c r="G259" i="28"/>
  <c r="H259" i="28" s="1"/>
  <c r="H257" i="28"/>
  <c r="G63" i="28" l="1"/>
  <c r="H63" i="28" s="1"/>
  <c r="G64" i="28"/>
  <c r="H64" i="28" s="1"/>
  <c r="G68" i="28"/>
  <c r="H68" i="28" s="1"/>
  <c r="G66" i="28"/>
  <c r="H66" i="28" s="1"/>
  <c r="G75" i="28"/>
  <c r="H75" i="28" s="1"/>
  <c r="G71" i="28"/>
  <c r="H71" i="28" s="1"/>
  <c r="G72" i="28"/>
  <c r="H72" i="28" s="1"/>
  <c r="H32" i="28"/>
  <c r="G36" i="28"/>
  <c r="H36" i="28" s="1"/>
  <c r="G35" i="28"/>
  <c r="H35" i="28" s="1"/>
  <c r="G67" i="28"/>
  <c r="H67" i="28" s="1"/>
  <c r="H304" i="28"/>
  <c r="K304" i="28" s="1"/>
  <c r="K303" i="28" s="1"/>
  <c r="N304" i="28" s="1"/>
  <c r="H380" i="28"/>
  <c r="H279" i="28"/>
  <c r="H254" i="28"/>
  <c r="K254" i="28" s="1"/>
  <c r="K253" i="28" s="1"/>
  <c r="N254" i="28" s="1"/>
  <c r="H354" i="28"/>
  <c r="K354" i="28" s="1"/>
  <c r="K353" i="28" s="1"/>
  <c r="N354" i="28" s="1"/>
  <c r="H329" i="28"/>
  <c r="K329" i="28" s="1"/>
  <c r="K328" i="28" s="1"/>
  <c r="G74" i="28"/>
  <c r="G79" i="28" s="1"/>
  <c r="G73" i="28"/>
  <c r="H73" i="28" s="1"/>
  <c r="G61" i="28"/>
  <c r="H61" i="28" s="1"/>
  <c r="G40" i="28"/>
  <c r="H40" i="28" s="1"/>
  <c r="G39" i="28"/>
  <c r="H39" i="28" s="1"/>
  <c r="G45" i="28"/>
  <c r="H45" i="28" s="1"/>
  <c r="G41" i="28"/>
  <c r="H41" i="28" s="1"/>
  <c r="G60" i="28"/>
  <c r="H60" i="28" s="1"/>
  <c r="G65" i="28"/>
  <c r="H65" i="28" s="1"/>
  <c r="G62" i="28"/>
  <c r="H62" i="28" s="1"/>
  <c r="G58" i="28"/>
  <c r="H58" i="28" s="1"/>
  <c r="G59" i="28"/>
  <c r="H59" i="28" s="1"/>
  <c r="G69" i="28"/>
  <c r="H69" i="28" s="1"/>
  <c r="H199" i="28"/>
  <c r="H204" i="28" s="1"/>
  <c r="K204" i="28" s="1"/>
  <c r="G204" i="28"/>
  <c r="H224" i="28"/>
  <c r="H229" i="28" s="1"/>
  <c r="G229" i="28"/>
  <c r="H174" i="28"/>
  <c r="H179" i="28" s="1"/>
  <c r="G179" i="28"/>
  <c r="H149" i="28"/>
  <c r="H154" i="28" s="1"/>
  <c r="G154" i="28"/>
  <c r="H124" i="28"/>
  <c r="H129" i="28" s="1"/>
  <c r="G129" i="28"/>
  <c r="H99" i="28"/>
  <c r="H104" i="28" s="1"/>
  <c r="G104" i="28"/>
  <c r="G43" i="28"/>
  <c r="H43" i="28" s="1"/>
  <c r="G48" i="28"/>
  <c r="H48" i="28" s="1"/>
  <c r="G49" i="28"/>
  <c r="G54" i="28" s="1"/>
  <c r="H50" i="28"/>
  <c r="G34" i="28"/>
  <c r="H34" i="28" s="1"/>
  <c r="G33" i="28"/>
  <c r="H33" i="28" s="1"/>
  <c r="G47" i="28"/>
  <c r="H47" i="28" s="1"/>
  <c r="G42" i="28"/>
  <c r="H42" i="28" s="1"/>
  <c r="G37" i="28"/>
  <c r="H37" i="28" s="1"/>
  <c r="H51" i="28"/>
  <c r="H52" i="28"/>
  <c r="G38" i="28"/>
  <c r="H38" i="28" s="1"/>
  <c r="G46" i="28"/>
  <c r="H46" i="28" s="1"/>
  <c r="G44" i="28"/>
  <c r="H44" i="28" s="1"/>
  <c r="H74" i="28" l="1"/>
  <c r="H79" i="28" s="1"/>
  <c r="M328" i="28"/>
  <c r="M329" i="28" s="1"/>
  <c r="N329" i="28"/>
  <c r="M303" i="28"/>
  <c r="M304" i="28" s="1"/>
  <c r="M353" i="28"/>
  <c r="M354" i="28" s="1"/>
  <c r="M253" i="28"/>
  <c r="M254" i="28" s="1"/>
  <c r="H49" i="28"/>
  <c r="K129" i="28"/>
  <c r="K128" i="28" s="1"/>
  <c r="N129" i="28" s="1"/>
  <c r="K154" i="28"/>
  <c r="K153" i="28" s="1"/>
  <c r="N154" i="28" s="1"/>
  <c r="K229" i="28"/>
  <c r="K228" i="28" s="1"/>
  <c r="N229" i="28" s="1"/>
  <c r="K104" i="28"/>
  <c r="K103" i="28" s="1"/>
  <c r="M103" i="28" s="1"/>
  <c r="M104" i="28" s="1"/>
  <c r="K179" i="28"/>
  <c r="K178" i="28" s="1"/>
  <c r="K203" i="28"/>
  <c r="N204" i="28" s="1"/>
  <c r="K380" i="28"/>
  <c r="K279" i="28"/>
  <c r="K278" i="28" s="1"/>
  <c r="N279" i="28" s="1"/>
  <c r="H54" i="28" l="1"/>
  <c r="K54" i="28" s="1"/>
  <c r="K53" i="28" s="1"/>
  <c r="M178" i="28"/>
  <c r="M179" i="28" s="1"/>
  <c r="N179" i="28"/>
  <c r="M278" i="28"/>
  <c r="M279" i="28" s="1"/>
  <c r="M203" i="28"/>
  <c r="M204" i="28" s="1"/>
  <c r="M153" i="28"/>
  <c r="M154" i="28" s="1"/>
  <c r="M128" i="28"/>
  <c r="M129" i="28" s="1"/>
  <c r="M228" i="28"/>
  <c r="M229" i="28" s="1"/>
  <c r="K79" i="28"/>
  <c r="K78" i="28" s="1"/>
  <c r="N104" i="28"/>
  <c r="K379" i="28"/>
  <c r="K397" i="28" l="1"/>
  <c r="M397" i="28" s="1"/>
  <c r="M391" i="28" s="1"/>
  <c r="N380" i="28"/>
  <c r="M53" i="28"/>
  <c r="M54" i="28" s="1"/>
  <c r="K390" i="28"/>
  <c r="M390" i="28" s="1"/>
  <c r="M384" i="28" s="1"/>
  <c r="M379" i="28"/>
  <c r="M380" i="28" s="1"/>
  <c r="N79" i="28"/>
  <c r="M78" i="28"/>
  <c r="M79" i="28" s="1"/>
  <c r="M398" i="28" l="1"/>
  <c r="F459" i="28" l="1"/>
  <c r="F460" i="28" s="1"/>
  <c r="F461" i="28" s="1"/>
  <c r="K391" i="28"/>
  <c r="N54" i="28" l="1"/>
  <c r="K384" i="28" l="1"/>
  <c r="K398" i="28" s="1"/>
  <c r="F458" i="28" l="1"/>
  <c r="E30" i="32" s="1"/>
  <c r="E32" i="32"/>
  <c r="E33" i="32" l="1"/>
  <c r="E34" i="32" s="1"/>
</calcChain>
</file>

<file path=xl/sharedStrings.xml><?xml version="1.0" encoding="utf-8"?>
<sst xmlns="http://schemas.openxmlformats.org/spreadsheetml/2006/main" count="550" uniqueCount="319">
  <si>
    <t xml:space="preserve">CỘNG HÒA XÃ HỘI CHỦ NGHĨA VIỆT NAM </t>
  </si>
  <si>
    <t xml:space="preserve">Ông : </t>
  </si>
  <si>
    <t>Chức vụ :</t>
  </si>
  <si>
    <t>Giám đốc</t>
  </si>
  <si>
    <t>Kiểm tra viên điện lực</t>
  </si>
  <si>
    <t>Số lượng</t>
  </si>
  <si>
    <t>Cái</t>
  </si>
  <si>
    <t>Cộng</t>
  </si>
  <si>
    <t>Ti vi</t>
  </si>
  <si>
    <t>Tủ lạnh</t>
  </si>
  <si>
    <t xml:space="preserve">Ông: </t>
  </si>
  <si>
    <t>Máy giặt</t>
  </si>
  <si>
    <t>Bình nóng lạnh</t>
  </si>
  <si>
    <t>Quạt trần</t>
  </si>
  <si>
    <t>Quạt hơi nước</t>
  </si>
  <si>
    <r>
      <t>Độ</t>
    </r>
    <r>
      <rPr>
        <b/>
        <u/>
        <sz val="13"/>
        <rFont val="Times New Roman"/>
        <family val="1"/>
      </rPr>
      <t>c lập - Tự do - Hạnh p</t>
    </r>
    <r>
      <rPr>
        <b/>
        <sz val="13"/>
        <rFont val="Times New Roman"/>
        <family val="1"/>
      </rPr>
      <t xml:space="preserve">húc                 </t>
    </r>
  </si>
  <si>
    <r>
      <rPr>
        <b/>
        <sz val="12"/>
        <rFont val="Times New Roman"/>
        <family val="1"/>
      </rPr>
      <t xml:space="preserve">      Đ</t>
    </r>
    <r>
      <rPr>
        <b/>
        <u/>
        <sz val="12"/>
        <rFont val="Times New Roman"/>
        <family val="1"/>
      </rPr>
      <t xml:space="preserve">IỆN LỰC </t>
    </r>
    <r>
      <rPr>
        <b/>
        <sz val="12"/>
        <rFont val="Times New Roman"/>
        <family val="1"/>
      </rPr>
      <t xml:space="preserve">A  </t>
    </r>
    <r>
      <rPr>
        <b/>
        <u/>
        <sz val="12"/>
        <rFont val="Times New Roman"/>
        <family val="1"/>
      </rPr>
      <t xml:space="preserve">   </t>
    </r>
  </si>
  <si>
    <t>II-ĐAI DIỆN BÊN MUA ĐIỆN</t>
  </si>
  <si>
    <t>Nơi cấp</t>
  </si>
  <si>
    <t xml:space="preserve">Ngày cấp </t>
  </si>
  <si>
    <t>Chủ hợp đồng mua bán điện</t>
  </si>
  <si>
    <t>Địa chỉ mua điện:..............</t>
  </si>
  <si>
    <t>Tủ bảo ôn</t>
  </si>
  <si>
    <t>Quạt cây</t>
  </si>
  <si>
    <t>Bóng đèn tròn</t>
  </si>
  <si>
    <t>Bóng đèn tuýp</t>
  </si>
  <si>
    <t>Mã khách hàng: PA07.......</t>
  </si>
  <si>
    <t>Tháng 3/2024</t>
  </si>
  <si>
    <t>Tháng 4/2024</t>
  </si>
  <si>
    <t>ĐẠI DIỆN .
BÊN MUA ĐIỆN</t>
  </si>
  <si>
    <t>Nguyễn Văn B</t>
  </si>
  <si>
    <t>Số CCCD: .</t>
  </si>
  <si>
    <t>038.........</t>
  </si>
  <si>
    <t>CỘNG HÒA XÃ HỘI CHỦ NGHĨA VIỆT NAM</t>
  </si>
  <si>
    <t>Độc lập - Tự do - Hạnh phúc</t>
  </si>
  <si>
    <t>BẢNG KÊ CÔNG SUẤT THIẾT BỊ VI PHẠM SỬ DỤNG ĐIỆN</t>
  </si>
  <si>
    <t>1. Ông: …………………………… Chức vụ: …………………………………..</t>
  </si>
  <si>
    <t>2. Ông: …………………………… Chức vụ: …………………………………..</t>
  </si>
  <si>
    <t>II. Đại diện bên vi phạm SDĐ:</t>
  </si>
  <si>
    <t>1. Ông (bà): ………………………. Chức vụ: …………………………………..</t>
  </si>
  <si>
    <t>STT</t>
  </si>
  <si>
    <t>Tên thiết bị</t>
  </si>
  <si>
    <t>Ghi chú</t>
  </si>
  <si>
    <t>Số:  CCCD .....................................</t>
  </si>
  <si>
    <t>Mã khách hàng:...............................................................................................</t>
  </si>
  <si>
    <r>
      <t xml:space="preserve">III. Người làm chứng </t>
    </r>
    <r>
      <rPr>
        <b/>
        <i/>
        <sz val="12"/>
        <color theme="1"/>
        <rFont val="Times New Roman"/>
        <family val="1"/>
      </rPr>
      <t>(Nếu có):</t>
    </r>
  </si>
  <si>
    <t>Nơi thường trú:.....................................................................................</t>
  </si>
  <si>
    <t>Nếu là phụ tải sinh hoạt thì ghi: Sinh hoạt; Nếu là phụ tải kinh doanh thì ghi: Kinh doanh dịch vụ;...........</t>
  </si>
  <si>
    <t>Nếu đồng thời có 2 loại phụ tải thì phải lập thành 2 tờ riêng biệt</t>
  </si>
  <si>
    <t>ĐẠI DIỆN
 BÊN MUA ĐIỆN</t>
  </si>
  <si>
    <t>NGƯỜI 
LÀM CHỨNG</t>
  </si>
  <si>
    <t>ĐẠI DIỆN 
BÊN BÁN ĐIỆN</t>
  </si>
  <si>
    <t>Nguyễn Văn A</t>
  </si>
  <si>
    <t>Nguyễn Văn</t>
  </si>
  <si>
    <t>I-ĐAI DIỆN BÊN BÁN ĐIỆN-ĐIỆN LỰC A</t>
  </si>
  <si>
    <t>Biên bản này là 1 phần không thể tách rời của Biên bản thỏa thuận bồi thường điện năng, tiền điện do vi phạm sử dụng điện</t>
  </si>
  <si>
    <t>2. Ông: …………………………… Chức vụ: …………………………………..; Số thẻ KTV:...................</t>
  </si>
  <si>
    <t>Chức vụ:  ................................................</t>
  </si>
  <si>
    <t>Số điện thoại:............................................</t>
  </si>
  <si>
    <t>Tháng, năm</t>
  </si>
  <si>
    <t>Lý do</t>
  </si>
  <si>
    <t>......................</t>
  </si>
  <si>
    <t>..............</t>
  </si>
  <si>
    <t>...................</t>
  </si>
  <si>
    <t>Sửa chữa, cải tạo lưới điện</t>
  </si>
  <si>
    <t>............</t>
  </si>
  <si>
    <t xml:space="preserve">        Ông:................................................</t>
  </si>
  <si>
    <t xml:space="preserve">       Ông:................................................</t>
  </si>
  <si>
    <t xml:space="preserve">       Số CCCD: ....................................</t>
  </si>
  <si>
    <t xml:space="preserve">       Mã khách hàng: PA07......................</t>
  </si>
  <si>
    <t xml:space="preserve">       Địa chỉ dùng điện: .......................................................................................................</t>
  </si>
  <si>
    <t>Kết luận: Số ngày bồi thường trong thời gian vi phạm  là:  361,5 ngày</t>
  </si>
  <si>
    <t xml:space="preserve">  II.    ĐẠI DIỆN BÊN MUA ĐIỆN</t>
  </si>
  <si>
    <r>
      <t xml:space="preserve">Số ngày vi phạm trong kỳ </t>
    </r>
    <r>
      <rPr>
        <sz val="12"/>
        <color theme="1"/>
        <rFont val="Times New Roman"/>
        <family val="1"/>
      </rPr>
      <t>(ngày)</t>
    </r>
  </si>
  <si>
    <t xml:space="preserve">      Căn cứ Điều 21 - Phương pháp xác định số tiền trộm cắp điện từ sản lượng điện năng trộm cắp - Chương IV và Phụ lục II - Thông tư số: 42/TT-BCT ngày 30/12/2022 Quy định về kiểm tra hoạt động Điện lực và sử dụng điện, giải quyết tranh chấp hợp đồng mua bán điện.</t>
  </si>
  <si>
    <t>1. Số ngày vi phạm trong năm:</t>
  </si>
  <si>
    <t xml:space="preserve">        Số ngày mất điện trong thời gian vi phạm là: 3,5 ngày, trong đó: 02 ngày mất điện có kế hoạch do sửa chữa, cải tạo lưới điện; 01 ngày do.................................. và 0,5 ngày do.......................................................</t>
  </si>
  <si>
    <t>2. Thời gian sử dụng thiết bị trong thời gian vi phạm</t>
  </si>
  <si>
    <t>Hai bên thỏa thuận thời gian vi phạm và thời gian sử dụng thiết bị như sau</t>
  </si>
  <si>
    <r>
      <t xml:space="preserve">CÔNG TY ĐIỆN LỰC THANH HÓA
</t>
    </r>
    <r>
      <rPr>
        <b/>
        <sz val="11"/>
        <color theme="1"/>
        <rFont val="Times New Roman"/>
        <family val="1"/>
      </rPr>
      <t>ĐIỆN LỰC .........</t>
    </r>
  </si>
  <si>
    <r>
      <t xml:space="preserve">CỘNG HÒA XÃ HỌI CHỦ NGHĨA VIỆT NAM
</t>
    </r>
    <r>
      <rPr>
        <b/>
        <sz val="12"/>
        <color theme="1"/>
        <rFont val="Times New Roman"/>
        <family val="1"/>
      </rPr>
      <t>Độc lập – Tự do – Hạnh phúc</t>
    </r>
  </si>
  <si>
    <t xml:space="preserve">              Biên bản này được lập thành 02 bản có giá trị pháp lý như nhau, Điện lực .... giữ 01 bản, 
hộ vi phạm Ông Nguyễn Văn B giữ 01 bản./.</t>
  </si>
  <si>
    <t xml:space="preserve">BIÊN BẢN THỎA THUẬN
 THỜI GIAN BỒI THƯỜNG DO VI PHẠM SỬ DỤNG ĐIỆN
</t>
  </si>
  <si>
    <t>- Số ngày mất điện : 3,5 ngày; số ngày bồi thường (đã trừ đi số ngày mất điện) : 361,5 ngày được xác định tại Biên bản thỏa thuận thời gian bồi thường do vi phạm sử dụng điện</t>
  </si>
  <si>
    <t>BIÊN BẢN TÍNH 
ĐIỆN NĂNG, TIỀN ĐIỆN BỒI THƯỜNG DO VI PHẠM SỬ DỤNG ĐIỆN</t>
  </si>
  <si>
    <t xml:space="preserve">    -  Căn cứ Luật Điện lực số: 28/2004/QH11, ngày 03/12/2004, Luật sửa đổi bổ sung một số điều của Luật Điện lực ngày 20 tháng 11 năm 2012</t>
  </si>
  <si>
    <t xml:space="preserve">    - Căn cứ Hợp đồng mua bán điện số: ............. Ký ngày ..../.../.....  Giữa Giám dốc Điện lực A và Ông Nguyễn Văn B</t>
  </si>
  <si>
    <t>Hai bên thống nhất thỏa thuận điện năng, tiền điện bồi thường do vi phạm sử dụng điện như sau:</t>
  </si>
  <si>
    <t>III. Bảng tính toán xác định điện năng, tiền điện bồi thường</t>
  </si>
  <si>
    <t>đồng</t>
  </si>
  <si>
    <t>kWh</t>
  </si>
  <si>
    <t xml:space="preserve">              Hai bên thống nhất số ngày và thời gian sử dụng của các thiết bị như nội dung trên</t>
  </si>
  <si>
    <t xml:space="preserve"> CÔNG TY ĐIỆN LỰC THANH HÓA</t>
  </si>
  <si>
    <t xml:space="preserve">    - Căn cứ Điều 21 Chương IV và Phụ lục số II -Thông tư 42/2022TT-BCT ngày 30/12/2022 Quy định về kiểm tra hoạt động điện lực và sử dụng điện, giải quyết tranh chấp HĐMBĐ</t>
  </si>
  <si>
    <r>
      <t xml:space="preserve">   I.  </t>
    </r>
    <r>
      <rPr>
        <sz val="12"/>
        <color theme="1"/>
        <rFont val="Times New Roman"/>
        <family val="1"/>
      </rPr>
      <t xml:space="preserve"> </t>
    </r>
    <r>
      <rPr>
        <b/>
        <sz val="12"/>
        <color theme="1"/>
        <rFont val="Times New Roman"/>
        <family val="1"/>
      </rPr>
      <t>ĐẠI DIỆN BÊN BÁN ĐIỆN - ĐIỆN LỰC...........</t>
    </r>
  </si>
  <si>
    <t>TT</t>
  </si>
  <si>
    <t>Thành tiền</t>
  </si>
  <si>
    <t>Tháng 5/2024</t>
  </si>
  <si>
    <t>Tháng 6/2024</t>
  </si>
  <si>
    <t>Tháng 7/2024</t>
  </si>
  <si>
    <t>Tháng 8/2024</t>
  </si>
  <si>
    <t>IV. Bảng kê thiết bị vi phạm SDĐ đối với phụ tải:  Sinh hoạt; ........</t>
  </si>
  <si>
    <t xml:space="preserve">  - Thời gian sử dụng của: Quạt mát được thống nhất ≥ 9 tháng trong năm từ tháng 3÷11 hằng năm</t>
  </si>
  <si>
    <t xml:space="preserve">  - Thời gian sử dụng của: Bình nóng lạnh được thống nhất ≥ 9 tháng trong năm từ tháng 8÷4 năm sau</t>
  </si>
  <si>
    <t>Bậc 1</t>
  </si>
  <si>
    <t>Bậc 2</t>
  </si>
  <si>
    <t>Bậc 3</t>
  </si>
  <si>
    <t>Bậc 4</t>
  </si>
  <si>
    <t>Bậc 5</t>
  </si>
  <si>
    <t>Bậc 6</t>
  </si>
  <si>
    <t>Tháng 9/2024</t>
  </si>
  <si>
    <t>ĐVT</t>
  </si>
  <si>
    <t>Công suất
 (kW)</t>
  </si>
  <si>
    <t>Điều hòa 1 chiều</t>
  </si>
  <si>
    <t>Điều hòa 2 chiều</t>
  </si>
  <si>
    <t xml:space="preserve">Bếp từ </t>
  </si>
  <si>
    <t>Điện năng sử dụng trong kỳ</t>
  </si>
  <si>
    <t>ĐN đã phát 
hành hóa đơn</t>
  </si>
  <si>
    <t>Điện năng 
bồi thường</t>
  </si>
  <si>
    <t>Giá 
bán điện</t>
  </si>
  <si>
    <t>Điện năng, tiền điện vi phạm</t>
  </si>
  <si>
    <t>Số ngày 
sử dụng trong kỳ</t>
  </si>
  <si>
    <t>Số  giờ
 sử dụng 
trong ngày</t>
  </si>
  <si>
    <t>Tháng 10/2024</t>
  </si>
  <si>
    <t>Tháng 11/2024</t>
  </si>
  <si>
    <t>Tháng 12/2024</t>
  </si>
  <si>
    <t>Hệ số
 Cosφ</t>
  </si>
  <si>
    <t>công suất
 (kW)</t>
  </si>
  <si>
    <t>I. Đại diện bên bán điện: Điện lực ………..</t>
  </si>
  <si>
    <t>3. Ông: …………………………… Chức vụ: …………………………………..; Số thẻ KTV:...................</t>
  </si>
  <si>
    <t>1. Ông: …………………………… Chức vụ: …………………………………………………</t>
  </si>
  <si>
    <t>Số ngày</t>
  </si>
  <si>
    <t>Biểu giá 
bán điện</t>
  </si>
  <si>
    <t>BẢNG TỔNG HỢP ĐIỆN NĂNG ĐÃ PHÁT HÀNH HÓA ĐƠN TRONG THỜI GIAN VI PHẠM</t>
  </si>
  <si>
    <t>Chỉ số tại thời điểm kiểm tra bằng</t>
  </si>
  <si>
    <t>Điện năng đã sử dụng trong kỳ  tháng 12/2024</t>
  </si>
  <si>
    <t>Thứ tự</t>
  </si>
  <si>
    <t>Nồi cơm điện</t>
  </si>
  <si>
    <t>Biểu giá bán điện</t>
  </si>
  <si>
    <t>Tháng
 4/2024</t>
  </si>
  <si>
    <t>Tháng 
8/2024</t>
  </si>
  <si>
    <t>Tháng 10/2024 
giá cũ</t>
  </si>
  <si>
    <t>Tháng 10/2024 
giá mới</t>
  </si>
  <si>
    <t>Tháng 
11/2024</t>
  </si>
  <si>
    <t>Điện năng bậc 1</t>
  </si>
  <si>
    <t xml:space="preserve">Điện năng bậc 2 </t>
  </si>
  <si>
    <t>Điện năng bậc 3</t>
  </si>
  <si>
    <t>Điện năng bậc 4</t>
  </si>
  <si>
    <t>Điện năng bậc 5</t>
  </si>
  <si>
    <t xml:space="preserve">Điện năng bậc 6 </t>
  </si>
  <si>
    <t>2. Điện năng, tiền điện bồi thường giá mới</t>
  </si>
  <si>
    <t>1. Điện năng, tiền điện bồi thường giá cũ</t>
  </si>
  <si>
    <t xml:space="preserve">    - Căn cứ Biên bản thỏa thuận thời gian bồi thường do vi phạm sử dụng điện</t>
  </si>
  <si>
    <r>
      <t xml:space="preserve">  - Số giờ sử dụng của các thiết bị trong ngày được quy định tại</t>
    </r>
    <r>
      <rPr>
        <sz val="12"/>
        <color rgb="FFFF0000"/>
        <rFont val="Times New Roman"/>
        <family val="1"/>
      </rPr>
      <t>:</t>
    </r>
    <r>
      <rPr>
        <sz val="12"/>
        <rFont val="Times New Roman"/>
        <family val="1"/>
      </rPr>
      <t xml:space="preserve"> Cột số 1 (Sinh hoạt gia đình) Phụ l</t>
    </r>
    <r>
      <rPr>
        <sz val="12"/>
        <color theme="1"/>
        <rFont val="Times New Roman"/>
        <family val="1"/>
      </rPr>
      <t>ục số II- 
Bảng thời gian áp dụng trong tính toán xử lý vi phạm sử dụng điện (Bao gồm cả hành vi trộm cắp điện) - Thông tư 42</t>
    </r>
  </si>
  <si>
    <t>(B…………………... kWh)</t>
  </si>
  <si>
    <t>(………….triệu, n………..ngàn, ………..đồng)</t>
  </si>
  <si>
    <t>Lưu ý: Phần để trống này để cập nhật thêm các thiết bị phát sinh</t>
  </si>
  <si>
    <t xml:space="preserve">  - Thời gian sử dụng của: Điều hòa 2 chiều, quạt thông gió và các thiết bị thiết yếu khác sử dụng được tính là 12 tháng trong năm </t>
  </si>
  <si>
    <r>
      <t xml:space="preserve">Số ngày bồi thường trong kỳ </t>
    </r>
    <r>
      <rPr>
        <sz val="12"/>
        <color theme="1"/>
        <rFont val="Times New Roman"/>
        <family val="1"/>
      </rPr>
      <t>(ngày)</t>
    </r>
  </si>
  <si>
    <r>
      <t xml:space="preserve">Số giờ mất điện trong kỳ </t>
    </r>
    <r>
      <rPr>
        <sz val="12"/>
        <color theme="1"/>
        <rFont val="Times New Roman"/>
        <family val="1"/>
      </rPr>
      <t>(ngày)</t>
    </r>
  </si>
  <si>
    <t>Giá bán điện từ 11/10/2024 ÷30/12/2024 (Đ/kWh)</t>
  </si>
  <si>
    <r>
      <rPr>
        <b/>
        <sz val="10"/>
        <color theme="1"/>
        <rFont val="Times New Roman"/>
        <family val="1"/>
      </rPr>
      <t xml:space="preserve">Lưu ý: </t>
    </r>
    <r>
      <rPr>
        <sz val="10"/>
        <color theme="1"/>
        <rFont val="Times New Roman"/>
        <family val="1"/>
      </rPr>
      <t>Kỳ cuối lấy bằng chỉ số tại thời điểm kiểm tra trừ đi chỉ số cuối kỳ trước đó:</t>
    </r>
  </si>
  <si>
    <t>Giá bán điện từ 1/1/2024÷ 10/10/2024 (Đ/kWh)</t>
  </si>
  <si>
    <r>
      <t xml:space="preserve">     Căn cứ thời gian mất điện được ghi nhận trên Hệ thống quản lý Quản lý thông tin mất điện </t>
    </r>
    <r>
      <rPr>
        <sz val="12"/>
        <color rgb="FFFF0000"/>
        <rFont val="Times New Roman"/>
        <family val="1"/>
      </rPr>
      <t>OMS</t>
    </r>
    <r>
      <rPr>
        <sz val="12"/>
        <color theme="1"/>
        <rFont val="Times New Roman"/>
        <family val="1"/>
      </rPr>
      <t xml:space="preserve"> của Điện lực ……trực thuộc Công ty Điện lực Thanh Hóa.</t>
    </r>
  </si>
  <si>
    <t>Máy bơm nước</t>
  </si>
  <si>
    <t>Máy tính để bàn</t>
  </si>
  <si>
    <t>(Ký ghi rõ họ tên)</t>
  </si>
  <si>
    <t>(Ký tên, đóng dấu)</t>
  </si>
  <si>
    <t>CÔNG TY ĐIỆN LỰC THANH HÓA</t>
  </si>
  <si>
    <t>CỘNG HÒA XÃ HỌI CHỦ NGHĨA VIỆT NAM</t>
  </si>
  <si>
    <t>ĐIỆN LỰC .........</t>
  </si>
  <si>
    <t>Độc lập – Tự do – Hạnh phúc</t>
  </si>
  <si>
    <t xml:space="preserve">        Số: ......./2024/BBBT-ĐL......
Về việc bồi thường tiền điện do vi 
phạm sử dụng điện</t>
  </si>
  <si>
    <t>BIÊN BẢN THỎA THUẬN BỒI THƯỜNG
ĐIỆN NĂNG, TIỀN ĐIỆN DO VI PHẠM SỬ DỤNG ĐIỆN</t>
  </si>
  <si>
    <t xml:space="preserve">    - Căn cứ Điều 21 - Chương IV và Phụ lục số II - Thông tư số: 42/TT-BCT ngày 30/12/2022 Quy định về kiểm tra hoạt động Điện lực và sử dụng điện, giải quyết tranh chấp hợp đồng mua bán điện.</t>
  </si>
  <si>
    <t>Hôm nay, vào lúc ............... tại........................................ Chúng tôi gồm:</t>
  </si>
  <si>
    <t>1. Ông:................................................</t>
  </si>
  <si>
    <t>Chức vụ:  Giám đốc Điện lực, Chủ tịch HĐXLVP</t>
  </si>
  <si>
    <t>2. Ông:................................................</t>
  </si>
  <si>
    <t>Chức vụ:  ......</t>
  </si>
  <si>
    <t>3. Ông:................................................</t>
  </si>
  <si>
    <t>Chức vụ:  ........</t>
  </si>
  <si>
    <t>4. Ông:................................................</t>
  </si>
  <si>
    <t xml:space="preserve"> Số CCCD: ....................................</t>
  </si>
  <si>
    <t xml:space="preserve">      Mã khách hàng: PA07......................</t>
  </si>
  <si>
    <t xml:space="preserve">      Địa chỉ dùng điện: .......................................................................................................</t>
  </si>
  <si>
    <t>Hai bên thống nhất thỏa thuận 
các khoản tiền bồi thường, tiền phạt do vi phạm sử dụng điện như sau:</t>
  </si>
  <si>
    <t xml:space="preserve">  - Tổng số ngày tính bồi thường: n = 361,5 ngày.</t>
  </si>
  <si>
    <t xml:space="preserve">(1) Tiền bồi thường trước thuế: </t>
  </si>
  <si>
    <t xml:space="preserve">(2) Tiền thuế VAT 8% </t>
  </si>
  <si>
    <t>(3) = (1+2) Tổng tiền bồi thường đã có thuế (lấy làm tròn)</t>
  </si>
  <si>
    <t xml:space="preserve">(1) Chi phí hư hỏng công tơ:          </t>
  </si>
  <si>
    <t>…..</t>
  </si>
  <si>
    <t>(2) Chi phí lắp đặt thay thế công tơ:</t>
  </si>
  <si>
    <t xml:space="preserve">(3) Chi phí đóng, cắt điện: </t>
  </si>
  <si>
    <t xml:space="preserve">(4) Tiền lãi chậm trả:                   </t>
  </si>
  <si>
    <t>(5) Tiền phạt vi phạm hợp đồng (8%):</t>
  </si>
  <si>
    <t>(Ký và ghi rõ họ tên)</t>
  </si>
  <si>
    <r>
      <t>II.</t>
    </r>
    <r>
      <rPr>
        <b/>
        <sz val="7"/>
        <color theme="1"/>
        <rFont val="Times New Roman"/>
        <family val="1"/>
      </rPr>
      <t xml:space="preserve">      </t>
    </r>
    <r>
      <rPr>
        <b/>
        <sz val="11"/>
        <color theme="1"/>
        <rFont val="Times New Roman"/>
        <family val="1"/>
      </rPr>
      <t>ĐẠI DIỆN BÊN MUA ĐIỆN</t>
    </r>
  </si>
  <si>
    <r>
      <t>1.</t>
    </r>
    <r>
      <rPr>
        <b/>
        <sz val="7"/>
        <color theme="1"/>
        <rFont val="Times New Roman"/>
        <family val="1"/>
      </rPr>
      <t xml:space="preserve">      </t>
    </r>
    <r>
      <rPr>
        <b/>
        <sz val="13"/>
        <color theme="1"/>
        <rFont val="Times New Roman"/>
        <family val="1"/>
      </rPr>
      <t>Thời gian bồi thường</t>
    </r>
  </si>
  <si>
    <r>
      <t xml:space="preserve">  - Số ngày mất điện có lý do: 3,5 ngày. </t>
    </r>
    <r>
      <rPr>
        <i/>
        <sz val="13"/>
        <color theme="1"/>
        <rFont val="Times New Roman"/>
        <family val="1"/>
      </rPr>
      <t>(Chi tiết tại Biên bản thỏa thuận thời gian mất điện)</t>
    </r>
  </si>
  <si>
    <r>
      <t>2.</t>
    </r>
    <r>
      <rPr>
        <b/>
        <sz val="7"/>
        <color theme="1"/>
        <rFont val="Times New Roman"/>
        <family val="1"/>
      </rPr>
      <t xml:space="preserve">      </t>
    </r>
    <r>
      <rPr>
        <b/>
        <sz val="13"/>
        <color theme="1"/>
        <rFont val="Times New Roman"/>
        <family val="1"/>
      </rPr>
      <t xml:space="preserve">Giá điện bồi thường: </t>
    </r>
  </si>
  <si>
    <r>
      <t>3.</t>
    </r>
    <r>
      <rPr>
        <b/>
        <sz val="7"/>
        <color theme="1"/>
        <rFont val="Times New Roman"/>
        <family val="1"/>
      </rPr>
      <t xml:space="preserve">      </t>
    </r>
    <r>
      <rPr>
        <b/>
        <sz val="13"/>
        <color theme="1"/>
        <rFont val="Times New Roman"/>
        <family val="1"/>
      </rPr>
      <t>Điện năng bồi thường:</t>
    </r>
  </si>
  <si>
    <r>
      <t>4.</t>
    </r>
    <r>
      <rPr>
        <b/>
        <sz val="7"/>
        <color theme="1"/>
        <rFont val="Times New Roman"/>
        <family val="1"/>
      </rPr>
      <t xml:space="preserve">      </t>
    </r>
    <r>
      <rPr>
        <b/>
        <sz val="13"/>
        <color theme="1"/>
        <rFont val="Times New Roman"/>
        <family val="1"/>
      </rPr>
      <t xml:space="preserve">Tiền điện bồi thường </t>
    </r>
    <r>
      <rPr>
        <b/>
        <i/>
        <sz val="13"/>
        <color theme="1"/>
        <rFont val="Times New Roman"/>
        <family val="1"/>
      </rPr>
      <t>(Chi tiết tại Biên bản tính điện năng, tiền điện bồi thường)</t>
    </r>
  </si>
  <si>
    <r>
      <t>Bằng chữ:</t>
    </r>
    <r>
      <rPr>
        <i/>
        <sz val="13"/>
        <color rgb="FFFF0000"/>
        <rFont val="Times New Roman"/>
        <family val="1"/>
      </rPr>
      <t xml:space="preserve"> (............................................................................đồng)</t>
    </r>
  </si>
  <si>
    <r>
      <t>5.</t>
    </r>
    <r>
      <rPr>
        <b/>
        <sz val="7"/>
        <color theme="1"/>
        <rFont val="Times New Roman"/>
        <family val="1"/>
      </rPr>
      <t xml:space="preserve">      </t>
    </r>
    <r>
      <rPr>
        <b/>
        <sz val="13"/>
        <color theme="1"/>
        <rFont val="Times New Roman"/>
        <family val="1"/>
      </rPr>
      <t xml:space="preserve">Tiền phạt vi phạm HĐMBĐ và các chi phí khác </t>
    </r>
    <r>
      <rPr>
        <b/>
        <i/>
        <sz val="13"/>
        <color theme="1"/>
        <rFont val="Times New Roman"/>
        <family val="1"/>
      </rPr>
      <t>(nếu có)</t>
    </r>
  </si>
  <si>
    <r>
      <t xml:space="preserve">(6) = (1+2+3+4+5) Tổng tiền: </t>
    </r>
    <r>
      <rPr>
        <b/>
        <sz val="13"/>
        <color theme="1"/>
        <rFont val="Times New Roman"/>
        <family val="1"/>
      </rPr>
      <t>..............................</t>
    </r>
    <r>
      <rPr>
        <sz val="13"/>
        <color theme="1"/>
        <rFont val="Times New Roman"/>
        <family val="1"/>
      </rPr>
      <t xml:space="preserve"> </t>
    </r>
    <r>
      <rPr>
        <b/>
        <sz val="13"/>
        <color theme="1"/>
        <rFont val="Times New Roman"/>
        <family val="1"/>
      </rPr>
      <t>đồng.</t>
    </r>
  </si>
  <si>
    <r>
      <t>Bằng chữ: (</t>
    </r>
    <r>
      <rPr>
        <i/>
        <sz val="13"/>
        <color rgb="FFFF0000"/>
        <rFont val="Times New Roman"/>
        <family val="1"/>
      </rPr>
      <t>.....................................................................đồng).</t>
    </r>
  </si>
  <si>
    <r>
      <t>6.</t>
    </r>
    <r>
      <rPr>
        <b/>
        <sz val="7"/>
        <color theme="1"/>
        <rFont val="Times New Roman"/>
        <family val="1"/>
      </rPr>
      <t xml:space="preserve">      </t>
    </r>
    <r>
      <rPr>
        <b/>
        <sz val="13"/>
        <color theme="1"/>
        <rFont val="Times New Roman"/>
        <family val="1"/>
      </rPr>
      <t>Kết luận</t>
    </r>
  </si>
  <si>
    <t>ĐẠI DIỆN 
BÊN MUA ĐIỆN</t>
  </si>
  <si>
    <t>(Ký tên và đóng dấu)</t>
  </si>
  <si>
    <t>Thành viên hội đồng xử lý vi phạm</t>
  </si>
  <si>
    <r>
      <t>I.</t>
    </r>
    <r>
      <rPr>
        <b/>
        <sz val="7"/>
        <color theme="1"/>
        <rFont val="Times New Roman"/>
        <family val="1"/>
      </rPr>
      <t xml:space="preserve">   </t>
    </r>
    <r>
      <rPr>
        <b/>
        <sz val="11"/>
        <color theme="1"/>
        <rFont val="Times New Roman"/>
        <family val="1"/>
      </rPr>
      <t>ĐẠI DIỆN BÊN BÁN ĐIỆN- HỘI ĐỒNG XỬ LÝ VI PHẠM - ĐIỆN LỰC ...A</t>
    </r>
  </si>
  <si>
    <t>ĐẠI DIỆN BÊN BÁN ĐIỆN
Chỉ tịch hội đồng XLVP</t>
  </si>
  <si>
    <r>
      <t xml:space="preserve">               3. Nguyễn Văn C </t>
    </r>
    <r>
      <rPr>
        <i/>
        <sz val="10"/>
        <color theme="1"/>
        <rFont val="Times New Roman"/>
        <family val="1"/>
      </rPr>
      <t xml:space="preserve">(Ký tên)    </t>
    </r>
  </si>
  <si>
    <r>
      <t xml:space="preserve">               2. Nguyễn Văn B </t>
    </r>
    <r>
      <rPr>
        <i/>
        <sz val="10"/>
        <color theme="1"/>
        <rFont val="Times New Roman"/>
        <family val="1"/>
      </rPr>
      <t>(Ký tên)</t>
    </r>
  </si>
  <si>
    <r>
      <t xml:space="preserve">               1. Nguyễn Văn A</t>
    </r>
    <r>
      <rPr>
        <i/>
        <sz val="13"/>
        <color theme="1"/>
        <rFont val="Times New Roman"/>
        <family val="1"/>
      </rPr>
      <t xml:space="preserve"> </t>
    </r>
    <r>
      <rPr>
        <i/>
        <sz val="10"/>
        <color theme="1"/>
        <rFont val="Times New Roman"/>
        <family val="1"/>
      </rPr>
      <t>(Ký tên)</t>
    </r>
  </si>
  <si>
    <r>
      <t xml:space="preserve">               4. Nguyễn Thị D  </t>
    </r>
    <r>
      <rPr>
        <i/>
        <sz val="10"/>
        <color theme="1"/>
        <rFont val="Times New Roman"/>
        <family val="1"/>
      </rPr>
      <t xml:space="preserve">(Ký tên)      </t>
    </r>
    <r>
      <rPr>
        <sz val="13"/>
        <color theme="1"/>
        <rFont val="Times New Roman"/>
        <family val="1"/>
      </rPr>
      <t xml:space="preserve">    </t>
    </r>
  </si>
  <si>
    <t xml:space="preserve">   Biên bản này được lập thành 02 bản có giá trị pháp lý như nhau; Điện lực .... giữ 01 bản, hộ vi phạm Ông Nguyễn Văn B giữ 01 bản./.</t>
  </si>
  <si>
    <t xml:space="preserve">    Thỏa thuận này là căn cứ để giải quyết công việc, các bên có trách nhiệm thực hiện nghiêm túc các điều khoản trên.</t>
  </si>
  <si>
    <t xml:space="preserve">     Hai bên thống nhất kết quả bồi thường điện năng, tiền điện như trên. Bên mua điện có trách nhiệm 
thanh toán khi có thông báo của bên bán điện. Quá thời hạn thanh toán, bên mua điện phải chịu lãi suất thương mại kỳ hạn 3 tháng của Ngân hàng Công thương Việt nam tính trên số tiền chậm trả.</t>
  </si>
  <si>
    <t>Thuế VAT 8%</t>
  </si>
  <si>
    <t>Tổng iền điện bồi thường (Lấy làm tròn)</t>
  </si>
  <si>
    <t xml:space="preserve">Tiền điện bồi thường </t>
  </si>
  <si>
    <t>Khi in ra để ký các bạn nên hide các dòng không có thiết bị lại</t>
  </si>
  <si>
    <t>Căn cứ Biên bản kiểm tra sử dụng điện số:  ......./ ......./BB-KTSDĐ, ngày ...../...../2025.</t>
  </si>
  <si>
    <t>Ấm điện</t>
  </si>
  <si>
    <t>Tháng 1/2025</t>
  </si>
  <si>
    <r>
      <t xml:space="preserve">     Căn cứ Biên bản kiểm tra sử dụng điện số: ......../BB-KTSDĐ, ngày</t>
    </r>
    <r>
      <rPr>
        <sz val="12"/>
        <color rgb="FFFF0000"/>
        <rFont val="Times New Roman"/>
        <family val="1"/>
      </rPr>
      <t xml:space="preserve"> 05/1/2025. </t>
    </r>
    <r>
      <rPr>
        <sz val="12"/>
        <color theme="1"/>
        <rFont val="Times New Roman"/>
        <family val="1"/>
      </rPr>
      <t>Với kết luận kiểm tra ghi nhận hình thức vi phạm: Trộm cắp điện, đã được các bên ký nhận</t>
    </r>
  </si>
  <si>
    <t>Hôm nay, ngày ......./....../2025, chúng tôi gồm</t>
  </si>
  <si>
    <t>Camera</t>
  </si>
  <si>
    <t>Chỉ số cuối kỳ tháng 12/2024 bằng</t>
  </si>
  <si>
    <t>Bình đun nước nóng, lạnh</t>
  </si>
  <si>
    <t>Từ 1/10-10/10/2024</t>
  </si>
  <si>
    <t>Từ 11/10 ÷ 31/10/2024</t>
  </si>
  <si>
    <t>Phần này nếu
 không có thì không ghi gì</t>
  </si>
  <si>
    <t xml:space="preserve">    - Căn cứ Biên bản kiểm tra sử dụng điện số: ......../BB-KTSDĐ, ngày ...../...../2025. Với kết luận kiểm tra ghi nhận hình thức vi phạm: Trộm cắp điện, đã được các bên ký nhận.</t>
  </si>
  <si>
    <t>Đọc ghi chú trước khi nhập các bảng</t>
  </si>
  <si>
    <t>Từ ngày ÷ ngày</t>
  </si>
  <si>
    <t>1/4/2024 ÷ 30/4/2024</t>
  </si>
  <si>
    <t>1/5/2024 ÷ 31/5/2024</t>
  </si>
  <si>
    <t>1/6/2024 ÷ 30/6/2024</t>
  </si>
  <si>
    <t>1/7/2024 ÷ 31/7/2024</t>
  </si>
  <si>
    <t>1/9/2024 ÷ 30/9/2024</t>
  </si>
  <si>
    <t>1/10/2024 ÷ 10/10/2024</t>
  </si>
  <si>
    <t>1/11/2024 ÷ 30/11/2024</t>
  </si>
  <si>
    <t>Biên bản này là Phụ lục đính kèm Biên bản kiểm tra sử dụng điện số:  ........./BB-KTSDĐ, ngày ...../...../2025</t>
  </si>
  <si>
    <t>Tháng 2/2025</t>
  </si>
  <si>
    <t>1/8/2024 ÷ 31/8/2024</t>
  </si>
  <si>
    <t>1/1/2025 ÷ 31/1/2025</t>
  </si>
  <si>
    <t>1/12/2024 ÷ 31/12/2024</t>
  </si>
  <si>
    <t xml:space="preserve">  - Thời gian sử dụng của: Điều hòa 1 chiều, Quạt hơi nước được thống nhất ≥ 6 tháng trong năm từ 
tháng 3÷.... hàng năm</t>
  </si>
  <si>
    <t xml:space="preserve">        Số ngày vi phạm:  Từ ngày 5/3/2024 đến ngày 4/3/2025 bằng 365 ngày</t>
  </si>
  <si>
    <t>11/10/2024 ÷ 31/10/2024</t>
  </si>
  <si>
    <t>5/3/2024 ÷ 31/3/2024</t>
  </si>
  <si>
    <t>1/2/2025 ÷ 28/2/2025</t>
  </si>
  <si>
    <t>Tháng 3/2025</t>
  </si>
  <si>
    <t>Tháng 
3/2024</t>
  </si>
  <si>
    <t>Tháng
 5/2024</t>
  </si>
  <si>
    <t>Tháng 
6/2024</t>
  </si>
  <si>
    <t>Tháng
 7/2024</t>
  </si>
  <si>
    <t>Tháng 
9/2024</t>
  </si>
  <si>
    <t>..........., ngày …..tháng 03 năm 2025</t>
  </si>
  <si>
    <t>.............., ngày …..tháng 03 năm 2025</t>
  </si>
  <si>
    <t>Điện năng này phải phát hành hóa đơn phát sinh trong tháng 3/2025</t>
  </si>
  <si>
    <t xml:space="preserve"> - Căn cứ biên bản kiểm tra số: ......./BB -KTSDĐ ngày 04/03/2025 xác định hộ ông Nguyễn Văn B vi phạm khoản 6 điều 7 Luật Điện lực (trộm cắp điện)</t>
  </si>
  <si>
    <t xml:space="preserve">           Hôm nay,  ngày ..... tháng 03 năm 2025, tại Điện lực A chúng tôi gồm</t>
  </si>
  <si>
    <t>- Thời gian tính bồi thường được xác định từ ngày : 5/3/2024÷ 4/3/2025</t>
  </si>
  <si>
    <t xml:space="preserve"> - Từ tháng 3/2024÷3/2025 ghi chữ ngày cuối tháng</t>
  </si>
  <si>
    <t>Ngày ...... tháng 03 năm 2025</t>
  </si>
  <si>
    <t>Thanh Hóa, ngày ...... tháng 03 năm 2025</t>
  </si>
  <si>
    <t>I. Phụ tải sinh hoạt</t>
  </si>
  <si>
    <t xml:space="preserve">Điện năng đã phát hành hóa đơn trong kỳ </t>
  </si>
  <si>
    <t>Mục đích sinh hoạt</t>
  </si>
  <si>
    <t>Giờ
 bình thường</t>
  </si>
  <si>
    <t>Giờ 
thấp điểm</t>
  </si>
  <si>
    <t>Giờ 
cao điểm</t>
  </si>
  <si>
    <t>II. Phụ tải sản xuất - Kinh doanh</t>
  </si>
  <si>
    <t>Giá cũ</t>
  </si>
  <si>
    <t>Giá mới</t>
  </si>
  <si>
    <t>Điện năng bồi thường (lấy làm tròn)</t>
  </si>
  <si>
    <t xml:space="preserve">    - Căn cứ Luật Điện lực số: 61/2024/QH15, ngày 30/12/2024 Nước cộng hòa xã hội chủ nghĩa Việt Nam</t>
  </si>
  <si>
    <t>1/3/2025 ÷ 4/3/2025</t>
  </si>
  <si>
    <t>Mục đích kinh doanh</t>
  </si>
  <si>
    <t xml:space="preserve"> </t>
  </si>
  <si>
    <t>Sinh hoạt</t>
  </si>
  <si>
    <t xml:space="preserve">Cộng </t>
  </si>
  <si>
    <t xml:space="preserve">A. Điện năng, tiền điện bồi thường </t>
  </si>
  <si>
    <t>Sinh Hoạt</t>
  </si>
  <si>
    <t>Cộng:  I =1+2</t>
  </si>
  <si>
    <t xml:space="preserve">II. Điện năng , tiền điện mục đích kinh doanh </t>
  </si>
  <si>
    <t>Cộng: II = 1+2</t>
  </si>
  <si>
    <t>1. Theo giá bán điện cũ</t>
  </si>
  <si>
    <t>2. Theo giá bán điện mới</t>
  </si>
  <si>
    <t>B.  Điện năng, tiền điện bồi thường</t>
  </si>
  <si>
    <t>I. Điện năng , tiền điện bồi thường theo mục đích sinh hoạt</t>
  </si>
  <si>
    <t>III. Tổng điện năng, tiền điện bồi thường</t>
  </si>
  <si>
    <t xml:space="preserve">  - Từ ngày:  </t>
  </si>
  <si>
    <t xml:space="preserve">  - Đến ngày: </t>
  </si>
  <si>
    <t>Cộng 1</t>
  </si>
  <si>
    <t>Số ngày bồi thường theo giá cũ</t>
  </si>
  <si>
    <t>Số ngày bồi thường theo giá mới</t>
  </si>
  <si>
    <t>ngày</t>
  </si>
  <si>
    <t>Nếu là khách hàng kinh doanh tổng hợp thì trừ những ngày nghỉ tết</t>
  </si>
  <si>
    <t>Nghỉ tết nguyên đán</t>
  </si>
  <si>
    <t>Đèn quảng cáo</t>
  </si>
  <si>
    <t>Nồi cơm công nghiệp</t>
  </si>
  <si>
    <t>Bếp từ</t>
  </si>
  <si>
    <t>Máy hút ẩm</t>
  </si>
  <si>
    <t>Máy tính</t>
  </si>
  <si>
    <t>Máy in</t>
  </si>
  <si>
    <t>Máy bơm hơi</t>
  </si>
  <si>
    <t xml:space="preserve">Máy mài </t>
  </si>
  <si>
    <t>Máy cắt</t>
  </si>
  <si>
    <t>Máy rửa xe</t>
  </si>
  <si>
    <t>Máy đóng bao</t>
  </si>
  <si>
    <t>May xay thực phẩm</t>
  </si>
  <si>
    <t>Máy giặt công nghiệp</t>
  </si>
  <si>
    <t>Cộng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</si>
</sst>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_(* #,##0_);_(* \(#,##0\);_(* &quot;-&quot;??_);_(@_)"/>
    <numFmt numFmtId="166" formatCode="#,##0;[Red]#,##0"/>
    <numFmt numFmtId="167" formatCode="#,##0.0;[Red]#,##0.0"/>
    <numFmt numFmtId="168" formatCode="#,##0.000;[Red]#,##0.000"/>
    <numFmt numFmtId="169" formatCode="#,##0.00;[Red]#,##0.00"/>
  </numFmts>
  <fonts count="42" x14ac:knownFonts="1">
    <font>
      <sz val="11"/>
      <color theme="1"/>
      <name val="Calibri"/>
      <family val="2"/>
      <scheme val="minor"/>
    </font>
    <font>
      <sz val="11"/>
      <color theme="1"/>
      <name val="Calibri"/>
      <family val="2"/>
      <scheme val="minor"/>
    </font>
    <font>
      <sz val="12"/>
      <name val="Times New Roman"/>
      <family val="1"/>
    </font>
    <font>
      <b/>
      <sz val="12"/>
      <name val="Times New Roman"/>
      <family val="1"/>
    </font>
    <font>
      <b/>
      <u/>
      <sz val="12"/>
      <name val="Times New Roman"/>
      <family val="1"/>
    </font>
    <font>
      <sz val="12"/>
      <color indexed="12"/>
      <name val="Times New Roman"/>
      <family val="1"/>
    </font>
    <font>
      <sz val="11"/>
      <name val="Times New Roman"/>
      <family val="1"/>
    </font>
    <font>
      <b/>
      <sz val="13"/>
      <name val="Times New Roman"/>
      <family val="1"/>
    </font>
    <font>
      <b/>
      <u/>
      <sz val="13"/>
      <name val="Times New Roman"/>
      <family val="1"/>
    </font>
    <font>
      <sz val="12"/>
      <color rgb="FFFF0000"/>
      <name val="Times New Roman"/>
      <family val="1"/>
    </font>
    <font>
      <sz val="8"/>
      <name val="Calibri"/>
      <family val="2"/>
      <scheme val="minor"/>
    </font>
    <font>
      <b/>
      <u/>
      <sz val="12"/>
      <color theme="1"/>
      <name val="Times New Roman"/>
      <family val="1"/>
    </font>
    <font>
      <b/>
      <sz val="12"/>
      <color theme="1"/>
      <name val="Times New Roman"/>
      <family val="1"/>
    </font>
    <font>
      <sz val="11"/>
      <color theme="1"/>
      <name val="Times New Roman"/>
      <family val="1"/>
    </font>
    <font>
      <b/>
      <sz val="11"/>
      <color theme="1"/>
      <name val="Times New Roman"/>
      <family val="1"/>
    </font>
    <font>
      <b/>
      <sz val="13"/>
      <color theme="1"/>
      <name val="Times New Roman"/>
      <family val="1"/>
    </font>
    <font>
      <b/>
      <i/>
      <sz val="12"/>
      <color theme="1"/>
      <name val="Times New Roman"/>
      <family val="1"/>
    </font>
    <font>
      <sz val="12"/>
      <color theme="1"/>
      <name val="Times New Roman"/>
      <family val="1"/>
    </font>
    <font>
      <b/>
      <sz val="15"/>
      <color rgb="FF000000"/>
      <name val="Times New Roman"/>
      <family val="1"/>
    </font>
    <font>
      <b/>
      <sz val="11"/>
      <name val="Times New Roman"/>
      <family val="1"/>
    </font>
    <font>
      <b/>
      <sz val="10"/>
      <color theme="1"/>
      <name val="Times New Roman"/>
      <family val="1"/>
    </font>
    <font>
      <sz val="10"/>
      <color theme="1"/>
      <name val="Times New Roman"/>
      <family val="1"/>
    </font>
    <font>
      <sz val="10"/>
      <color rgb="FFFF0000"/>
      <name val="Times New Roman"/>
      <family val="1"/>
    </font>
    <font>
      <i/>
      <sz val="10"/>
      <color theme="1"/>
      <name val="Times New Roman"/>
      <family val="1"/>
    </font>
    <font>
      <i/>
      <sz val="13"/>
      <color theme="1"/>
      <name val="Times New Roman"/>
      <family val="1"/>
    </font>
    <font>
      <sz val="13"/>
      <color theme="1"/>
      <name val="Times New Roman"/>
      <family val="1"/>
    </font>
    <font>
      <b/>
      <sz val="7"/>
      <color theme="1"/>
      <name val="Times New Roman"/>
      <family val="1"/>
    </font>
    <font>
      <b/>
      <i/>
      <sz val="13"/>
      <color theme="1"/>
      <name val="Times New Roman"/>
      <family val="1"/>
    </font>
    <font>
      <sz val="13"/>
      <color rgb="FFFF0000"/>
      <name val="Times New Roman"/>
      <family val="1"/>
    </font>
    <font>
      <i/>
      <sz val="13"/>
      <color rgb="FFFF0000"/>
      <name val="Times New Roman"/>
      <family val="1"/>
    </font>
    <font>
      <i/>
      <sz val="11"/>
      <color theme="1"/>
      <name val="Times New Roman"/>
      <family val="1"/>
    </font>
    <font>
      <b/>
      <sz val="14"/>
      <color rgb="FFFF0000"/>
      <name val="Times New Roman"/>
      <family val="1"/>
    </font>
    <font>
      <i/>
      <sz val="12"/>
      <name val="Times New Roman"/>
      <family val="1"/>
    </font>
    <font>
      <b/>
      <i/>
      <sz val="11"/>
      <name val="Times New Roman"/>
      <family val="1"/>
    </font>
    <font>
      <i/>
      <sz val="10"/>
      <name val="Times New Roman"/>
      <family val="1"/>
    </font>
    <font>
      <sz val="13"/>
      <name val="Times New Roman"/>
      <family val="1"/>
    </font>
    <font>
      <b/>
      <sz val="13"/>
      <color rgb="FFFF0000"/>
      <name val="Times New Roman"/>
      <family val="1"/>
    </font>
    <font>
      <sz val="11"/>
      <color rgb="FFFF0000"/>
      <name val="Times New Roman"/>
      <family val="1"/>
    </font>
    <font>
      <b/>
      <sz val="11"/>
      <color rgb="FFFF0000"/>
      <name val="Times New Roman"/>
      <family val="1"/>
    </font>
    <font>
      <b/>
      <sz val="12"/>
      <color rgb="FFFF0000"/>
      <name val="Times New Roman"/>
      <family val="1"/>
    </font>
    <font>
      <i/>
      <sz val="12"/>
      <color rgb="FFFF0000"/>
      <name val="Times New Roman"/>
      <family val="1"/>
    </font>
    <font>
      <i/>
      <sz val="10"/>
      <color rgb="FFFF0000"/>
      <name val="Times New Roman"/>
      <family val="1"/>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thin">
        <color indexed="64"/>
      </top>
      <bottom style="thin">
        <color auto="1"/>
      </bottom>
      <diagonal/>
    </border>
    <border>
      <left/>
      <right/>
      <top style="thin">
        <color auto="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2">
    <xf numFmtId="0" fontId="0" fillId="0" borderId="0"/>
    <xf numFmtId="164" fontId="1" fillId="0" borderId="0" applyFont="0" applyFill="0" applyBorder="0" applyAlignment="0" applyProtection="0"/>
  </cellStyleXfs>
  <cellXfs count="308">
    <xf numFmtId="0" fontId="0" fillId="0" borderId="0" xfId="0"/>
    <xf numFmtId="0" fontId="2" fillId="0" borderId="0" xfId="0" applyFont="1" applyAlignment="1">
      <alignment vertical="center"/>
    </xf>
    <xf numFmtId="0" fontId="3" fillId="0" borderId="0" xfId="0" applyFont="1" applyAlignment="1">
      <alignment vertical="center"/>
    </xf>
    <xf numFmtId="165" fontId="2" fillId="0" borderId="0" xfId="0" applyNumberFormat="1" applyFont="1" applyAlignment="1">
      <alignment vertical="center"/>
    </xf>
    <xf numFmtId="0" fontId="2" fillId="0" borderId="0" xfId="0" applyFont="1"/>
    <xf numFmtId="165" fontId="3" fillId="0" borderId="0" xfId="0" applyNumberFormat="1" applyFont="1" applyAlignment="1">
      <alignment vertical="center"/>
    </xf>
    <xf numFmtId="165" fontId="2" fillId="0" borderId="0" xfId="0" applyNumberFormat="1" applyFont="1"/>
    <xf numFmtId="0" fontId="6" fillId="0" borderId="0" xfId="0" applyFont="1" applyAlignment="1">
      <alignment vertical="center"/>
    </xf>
    <xf numFmtId="0" fontId="11" fillId="0" borderId="0" xfId="0" applyFont="1" applyAlignment="1">
      <alignment horizontal="center"/>
    </xf>
    <xf numFmtId="0" fontId="12" fillId="0" borderId="0" xfId="0" applyFont="1"/>
    <xf numFmtId="0" fontId="3" fillId="0" borderId="7" xfId="0" applyFont="1" applyBorder="1" applyAlignment="1">
      <alignment horizontal="center" vertical="center"/>
    </xf>
    <xf numFmtId="0" fontId="2" fillId="0" borderId="7" xfId="0" applyFont="1" applyBorder="1" applyAlignment="1">
      <alignment horizontal="center" wrapText="1"/>
    </xf>
    <xf numFmtId="0" fontId="13" fillId="0" borderId="0" xfId="0" applyFont="1"/>
    <xf numFmtId="0" fontId="2" fillId="0" borderId="7" xfId="0" applyFont="1" applyBorder="1" applyAlignment="1">
      <alignment horizontal="left" vertical="center" wrapText="1"/>
    </xf>
    <xf numFmtId="0" fontId="2" fillId="0" borderId="7" xfId="0" applyFont="1" applyBorder="1"/>
    <xf numFmtId="0" fontId="2" fillId="0" borderId="7" xfId="0" applyFont="1" applyBorder="1" applyAlignment="1">
      <alignment wrapText="1"/>
    </xf>
    <xf numFmtId="0" fontId="14" fillId="0" borderId="0" xfId="0" applyFont="1"/>
    <xf numFmtId="0" fontId="15" fillId="0" borderId="0" xfId="0" applyFont="1" applyAlignment="1">
      <alignment horizontal="center"/>
    </xf>
    <xf numFmtId="0" fontId="12" fillId="0" borderId="0" xfId="0" applyFont="1" applyAlignment="1">
      <alignment vertical="center" wrapText="1"/>
    </xf>
    <xf numFmtId="0" fontId="17" fillId="0" borderId="0" xfId="0" applyFont="1"/>
    <xf numFmtId="0" fontId="17" fillId="0" borderId="0" xfId="0" applyFont="1" applyAlignment="1">
      <alignment vertical="center"/>
    </xf>
    <xf numFmtId="0" fontId="17" fillId="0" borderId="0" xfId="0" applyFont="1" applyAlignment="1">
      <alignment wrapText="1"/>
    </xf>
    <xf numFmtId="0" fontId="17" fillId="0" borderId="0" xfId="0" applyFont="1" applyAlignment="1">
      <alignment horizontal="left"/>
    </xf>
    <xf numFmtId="0" fontId="12" fillId="0" borderId="0" xfId="0" applyFont="1" applyAlignment="1">
      <alignment vertical="center"/>
    </xf>
    <xf numFmtId="0" fontId="12" fillId="0" borderId="0" xfId="0" applyFont="1" applyAlignment="1">
      <alignment horizontal="center"/>
    </xf>
    <xf numFmtId="0" fontId="2" fillId="0" borderId="7" xfId="0" applyFont="1" applyBorder="1" applyAlignment="1">
      <alignment horizontal="right"/>
    </xf>
    <xf numFmtId="0" fontId="4" fillId="0" borderId="0" xfId="0" applyFont="1" applyAlignment="1">
      <alignment vertical="center"/>
    </xf>
    <xf numFmtId="0" fontId="17" fillId="0" borderId="7" xfId="0" applyFont="1" applyBorder="1" applyAlignment="1">
      <alignment horizontal="justify" vertical="center" wrapText="1"/>
    </xf>
    <xf numFmtId="0" fontId="17" fillId="0" borderId="7" xfId="0" applyFont="1" applyBorder="1" applyAlignment="1">
      <alignment horizontal="right" vertical="center" wrapText="1"/>
    </xf>
    <xf numFmtId="0" fontId="17" fillId="0" borderId="7" xfId="0" applyFont="1" applyBorder="1" applyAlignment="1">
      <alignment vertical="center" wrapText="1"/>
    </xf>
    <xf numFmtId="0" fontId="12" fillId="0" borderId="7" xfId="0" applyFont="1" applyBorder="1" applyAlignment="1">
      <alignment horizontal="justify" vertical="center" wrapText="1"/>
    </xf>
    <xf numFmtId="0" fontId="12" fillId="0" borderId="7" xfId="0" applyFont="1" applyBorder="1" applyAlignment="1">
      <alignment horizontal="right" vertical="center" wrapText="1"/>
    </xf>
    <xf numFmtId="0" fontId="18" fillId="0" borderId="0" xfId="0" applyFont="1"/>
    <xf numFmtId="166" fontId="13" fillId="0" borderId="0" xfId="0" applyNumberFormat="1" applyFont="1"/>
    <xf numFmtId="0" fontId="14" fillId="0" borderId="7" xfId="0" applyFont="1" applyBorder="1"/>
    <xf numFmtId="166" fontId="2" fillId="0" borderId="0" xfId="0" applyNumberFormat="1" applyFont="1" applyAlignment="1">
      <alignment vertical="center"/>
    </xf>
    <xf numFmtId="166" fontId="7" fillId="0" borderId="0" xfId="0" applyNumberFormat="1" applyFont="1" applyAlignment="1">
      <alignment horizontal="center" vertical="center"/>
    </xf>
    <xf numFmtId="166" fontId="3" fillId="0" borderId="0" xfId="0" applyNumberFormat="1" applyFont="1" applyAlignment="1">
      <alignment vertical="center"/>
    </xf>
    <xf numFmtId="166" fontId="2" fillId="0" borderId="0" xfId="0" applyNumberFormat="1" applyFont="1" applyAlignment="1">
      <alignment horizontal="left" vertical="center"/>
    </xf>
    <xf numFmtId="0" fontId="12" fillId="0" borderId="7" xfId="0" applyFont="1" applyBorder="1" applyAlignment="1">
      <alignment horizontal="center" vertical="center" wrapText="1"/>
    </xf>
    <xf numFmtId="0" fontId="2" fillId="0" borderId="7" xfId="0" applyFont="1" applyBorder="1" applyAlignment="1">
      <alignment horizontal="center" vertical="center" wrapText="1"/>
    </xf>
    <xf numFmtId="166" fontId="5" fillId="0" borderId="7" xfId="1" applyNumberFormat="1" applyFont="1" applyBorder="1" applyAlignment="1">
      <alignment horizontal="right" vertical="center" wrapText="1"/>
    </xf>
    <xf numFmtId="166" fontId="5" fillId="0" borderId="7" xfId="1" applyNumberFormat="1" applyFont="1" applyBorder="1" applyAlignment="1">
      <alignment horizontal="right"/>
    </xf>
    <xf numFmtId="166" fontId="2" fillId="0" borderId="7" xfId="0" applyNumberFormat="1" applyFont="1" applyBorder="1" applyAlignment="1">
      <alignment horizontal="right" wrapText="1"/>
    </xf>
    <xf numFmtId="14" fontId="17" fillId="0" borderId="7" xfId="0" applyNumberFormat="1" applyFont="1" applyBorder="1" applyAlignment="1">
      <alignment horizontal="justify" vertical="center" wrapText="1"/>
    </xf>
    <xf numFmtId="0" fontId="13" fillId="0" borderId="0" xfId="0" applyFont="1" applyAlignment="1">
      <alignment horizontal="center"/>
    </xf>
    <xf numFmtId="0" fontId="2"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14" fillId="0" borderId="7" xfId="0" applyFont="1" applyBorder="1" applyAlignment="1">
      <alignment horizontal="center"/>
    </xf>
    <xf numFmtId="0" fontId="13" fillId="0" borderId="7" xfId="0" applyFont="1" applyBorder="1"/>
    <xf numFmtId="0" fontId="13" fillId="0" borderId="7" xfId="0" applyFont="1" applyBorder="1" applyAlignment="1">
      <alignment horizontal="center"/>
    </xf>
    <xf numFmtId="0" fontId="13" fillId="0" borderId="0" xfId="0" applyFont="1" applyAlignment="1">
      <alignment horizontal="right"/>
    </xf>
    <xf numFmtId="166" fontId="6" fillId="0" borderId="7" xfId="0" applyNumberFormat="1" applyFont="1" applyBorder="1" applyAlignment="1">
      <alignment horizontal="right"/>
    </xf>
    <xf numFmtId="0" fontId="6" fillId="0" borderId="0" xfId="0" applyFont="1"/>
    <xf numFmtId="0" fontId="19" fillId="0" borderId="0" xfId="0" applyFont="1" applyAlignment="1">
      <alignment horizontal="center"/>
    </xf>
    <xf numFmtId="165" fontId="6" fillId="0" borderId="0" xfId="0" applyNumberFormat="1" applyFont="1"/>
    <xf numFmtId="166" fontId="6" fillId="0" borderId="0" xfId="0" applyNumberFormat="1" applyFont="1"/>
    <xf numFmtId="166" fontId="17" fillId="0" borderId="0" xfId="0" applyNumberFormat="1" applyFont="1"/>
    <xf numFmtId="0" fontId="13" fillId="2" borderId="0" xfId="0" applyFont="1" applyFill="1"/>
    <xf numFmtId="0" fontId="21" fillId="0" borderId="0" xfId="0" applyFont="1"/>
    <xf numFmtId="0" fontId="21" fillId="0" borderId="0" xfId="0" applyFont="1" applyAlignment="1">
      <alignment horizontal="center" vertical="center"/>
    </xf>
    <xf numFmtId="0" fontId="20" fillId="0" borderId="7" xfId="0" applyFont="1" applyBorder="1" applyAlignment="1">
      <alignment horizontal="center" vertical="center" wrapText="1"/>
    </xf>
    <xf numFmtId="0" fontId="20" fillId="0" borderId="0" xfId="0" applyFont="1" applyAlignment="1">
      <alignment horizontal="center" vertical="center"/>
    </xf>
    <xf numFmtId="0" fontId="20" fillId="0" borderId="0" xfId="0" applyFont="1"/>
    <xf numFmtId="0" fontId="21" fillId="0" borderId="0" xfId="0" applyFont="1" applyAlignment="1">
      <alignment horizontal="center"/>
    </xf>
    <xf numFmtId="0" fontId="22" fillId="0" borderId="0" xfId="0" applyFont="1" applyAlignment="1">
      <alignment horizontal="center"/>
    </xf>
    <xf numFmtId="0" fontId="11" fillId="0" borderId="0" xfId="0" applyFont="1" applyAlignment="1">
      <alignment horizontal="right"/>
    </xf>
    <xf numFmtId="0" fontId="15" fillId="0" borderId="0" xfId="0" applyFont="1" applyAlignment="1">
      <alignment horizontal="right"/>
    </xf>
    <xf numFmtId="0" fontId="2" fillId="0" borderId="7" xfId="0" applyFont="1" applyBorder="1" applyAlignment="1">
      <alignment horizontal="right" wrapText="1"/>
    </xf>
    <xf numFmtId="0" fontId="21" fillId="0" borderId="0" xfId="0" applyFont="1" applyAlignment="1">
      <alignment horizontal="left"/>
    </xf>
    <xf numFmtId="0" fontId="23" fillId="0" borderId="0" xfId="0" applyFont="1"/>
    <xf numFmtId="0" fontId="24" fillId="0" borderId="0" xfId="0" applyFont="1" applyAlignment="1">
      <alignment horizontal="center" vertical="center"/>
    </xf>
    <xf numFmtId="0" fontId="15" fillId="0" borderId="0" xfId="0" applyFont="1" applyAlignment="1">
      <alignment vertical="center"/>
    </xf>
    <xf numFmtId="0" fontId="25" fillId="0" borderId="0" xfId="0" applyFont="1" applyAlignment="1">
      <alignment vertical="center"/>
    </xf>
    <xf numFmtId="0" fontId="25" fillId="0" borderId="0" xfId="0" applyFont="1" applyAlignment="1">
      <alignment horizontal="justify" vertical="center"/>
    </xf>
    <xf numFmtId="0" fontId="30" fillId="0" borderId="0" xfId="0" applyFont="1" applyAlignment="1">
      <alignment vertical="center" wrapText="1"/>
    </xf>
    <xf numFmtId="0" fontId="15" fillId="0" borderId="0" xfId="0" applyFont="1" applyAlignment="1">
      <alignment vertical="center" wrapText="1"/>
    </xf>
    <xf numFmtId="0" fontId="24" fillId="0" borderId="0" xfId="0" applyFont="1" applyAlignment="1">
      <alignment vertical="center"/>
    </xf>
    <xf numFmtId="0" fontId="25" fillId="0" borderId="0" xfId="0" applyFont="1" applyAlignment="1">
      <alignment vertical="center" wrapText="1"/>
    </xf>
    <xf numFmtId="0" fontId="14" fillId="0" borderId="0" xfId="0" applyFont="1" applyAlignment="1">
      <alignment vertical="center"/>
    </xf>
    <xf numFmtId="0" fontId="28" fillId="0" borderId="0" xfId="0" applyFont="1" applyAlignment="1">
      <alignment vertical="center"/>
    </xf>
    <xf numFmtId="0" fontId="14" fillId="0" borderId="0" xfId="0" applyFont="1" applyAlignment="1">
      <alignment vertical="center" wrapText="1"/>
    </xf>
    <xf numFmtId="168" fontId="5" fillId="0" borderId="7" xfId="1" applyNumberFormat="1" applyFont="1" applyBorder="1" applyAlignment="1">
      <alignment horizontal="right" vertical="center" wrapText="1"/>
    </xf>
    <xf numFmtId="168" fontId="2" fillId="0" borderId="7" xfId="0" applyNumberFormat="1" applyFont="1" applyBorder="1" applyAlignment="1">
      <alignment horizontal="right" wrapText="1"/>
    </xf>
    <xf numFmtId="0" fontId="3" fillId="0" borderId="7" xfId="0" applyFont="1" applyBorder="1" applyAlignment="1">
      <alignment horizontal="center" vertical="center" wrapText="1"/>
    </xf>
    <xf numFmtId="0" fontId="31" fillId="0" borderId="0" xfId="0" applyFont="1"/>
    <xf numFmtId="166" fontId="12" fillId="0" borderId="0" xfId="0" applyNumberFormat="1" applyFont="1"/>
    <xf numFmtId="0" fontId="17" fillId="0" borderId="4" xfId="0" applyFont="1" applyBorder="1" applyAlignment="1">
      <alignment vertical="center" wrapText="1"/>
    </xf>
    <xf numFmtId="0" fontId="6" fillId="0" borderId="7" xfId="0" applyFont="1" applyBorder="1"/>
    <xf numFmtId="0" fontId="20" fillId="0" borderId="2" xfId="0" applyFont="1" applyBorder="1" applyAlignment="1">
      <alignment horizontal="center" vertical="center"/>
    </xf>
    <xf numFmtId="0" fontId="6" fillId="0" borderId="0" xfId="0" applyFont="1" applyAlignment="1">
      <alignment horizontal="center"/>
    </xf>
    <xf numFmtId="0" fontId="9" fillId="0" borderId="7" xfId="0" applyFont="1" applyBorder="1" applyAlignment="1">
      <alignment horizontal="justify" vertical="center" wrapText="1"/>
    </xf>
    <xf numFmtId="14" fontId="9" fillId="0" borderId="7" xfId="0" applyNumberFormat="1" applyFont="1" applyBorder="1" applyAlignment="1">
      <alignment horizontal="justify" vertical="center" wrapText="1"/>
    </xf>
    <xf numFmtId="0" fontId="9" fillId="0" borderId="7" xfId="0" applyFont="1" applyBorder="1" applyAlignment="1">
      <alignment horizontal="right" vertical="center" wrapText="1"/>
    </xf>
    <xf numFmtId="0" fontId="9" fillId="0" borderId="7" xfId="0" applyFont="1" applyBorder="1" applyAlignment="1">
      <alignment vertical="center" wrapText="1"/>
    </xf>
    <xf numFmtId="0" fontId="9" fillId="0" borderId="0" xfId="0" applyFont="1"/>
    <xf numFmtId="0" fontId="19" fillId="0" borderId="7" xfId="0" applyFont="1" applyBorder="1" applyAlignment="1">
      <alignment horizontal="center" vertical="center" wrapText="1"/>
    </xf>
    <xf numFmtId="166" fontId="19" fillId="0" borderId="7" xfId="0" applyNumberFormat="1" applyFont="1" applyBorder="1" applyAlignment="1">
      <alignment horizontal="center" vertical="center" wrapText="1"/>
    </xf>
    <xf numFmtId="0" fontId="19"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center" vertical="center" wrapText="1"/>
    </xf>
    <xf numFmtId="0" fontId="6" fillId="0" borderId="7" xfId="0" applyFont="1" applyBorder="1" applyAlignment="1">
      <alignment horizontal="center" vertical="center" wrapText="1"/>
    </xf>
    <xf numFmtId="0" fontId="19" fillId="0" borderId="7" xfId="0" applyFont="1" applyBorder="1" applyAlignment="1">
      <alignment horizontal="center"/>
    </xf>
    <xf numFmtId="0" fontId="6" fillId="0" borderId="7" xfId="0" applyFont="1" applyBorder="1" applyAlignment="1">
      <alignment horizontal="center"/>
    </xf>
    <xf numFmtId="166" fontId="6" fillId="0" borderId="7" xfId="0" applyNumberFormat="1" applyFont="1" applyBorder="1"/>
    <xf numFmtId="0" fontId="6" fillId="0" borderId="7" xfId="0" applyFont="1" applyBorder="1" applyAlignment="1">
      <alignment horizontal="center" wrapText="1"/>
    </xf>
    <xf numFmtId="0" fontId="19" fillId="0" borderId="2" xfId="0" applyFont="1" applyBorder="1" applyAlignment="1">
      <alignment horizontal="center"/>
    </xf>
    <xf numFmtId="0" fontId="19" fillId="0" borderId="7" xfId="0" applyFont="1" applyBorder="1"/>
    <xf numFmtId="166" fontId="19" fillId="0" borderId="7" xfId="0" applyNumberFormat="1" applyFont="1" applyBorder="1"/>
    <xf numFmtId="166" fontId="19" fillId="2" borderId="7" xfId="0" applyNumberFormat="1" applyFont="1" applyFill="1" applyBorder="1"/>
    <xf numFmtId="0" fontId="19" fillId="0" borderId="0" xfId="0" applyFont="1"/>
    <xf numFmtId="0" fontId="19" fillId="0" borderId="2" xfId="0" applyFont="1" applyBorder="1"/>
    <xf numFmtId="0" fontId="6" fillId="0" borderId="7" xfId="0" applyFont="1" applyBorder="1" applyAlignment="1">
      <alignment horizontal="left"/>
    </xf>
    <xf numFmtId="0" fontId="19" fillId="2" borderId="7" xfId="0" applyFont="1" applyFill="1" applyBorder="1"/>
    <xf numFmtId="0" fontId="19" fillId="0" borderId="5" xfId="0" applyFont="1" applyBorder="1" applyAlignment="1">
      <alignment horizontal="center"/>
    </xf>
    <xf numFmtId="166" fontId="3" fillId="0" borderId="7" xfId="0" applyNumberFormat="1" applyFont="1" applyBorder="1"/>
    <xf numFmtId="166" fontId="2" fillId="0" borderId="0" xfId="0" applyNumberFormat="1" applyFont="1"/>
    <xf numFmtId="0" fontId="32" fillId="0" borderId="7" xfId="0" applyFont="1" applyBorder="1" applyAlignment="1">
      <alignment horizontal="center"/>
    </xf>
    <xf numFmtId="0" fontId="34" fillId="0" borderId="0" xfId="0" applyFont="1" applyAlignment="1">
      <alignment horizontal="center"/>
    </xf>
    <xf numFmtId="0" fontId="7" fillId="0" borderId="0" xfId="0" applyFont="1" applyAlignment="1">
      <alignment vertical="center" wrapText="1"/>
    </xf>
    <xf numFmtId="0" fontId="35" fillId="0" borderId="0" xfId="0" applyFont="1" applyAlignment="1">
      <alignment vertical="center" wrapText="1"/>
    </xf>
    <xf numFmtId="169" fontId="2" fillId="0" borderId="0" xfId="0" applyNumberFormat="1" applyFont="1" applyAlignment="1">
      <alignment vertical="center"/>
    </xf>
    <xf numFmtId="169" fontId="7" fillId="0" borderId="0" xfId="0" applyNumberFormat="1" applyFont="1" applyAlignment="1">
      <alignment horizontal="center" vertical="center"/>
    </xf>
    <xf numFmtId="169" fontId="3" fillId="0" borderId="0" xfId="0" applyNumberFormat="1" applyFont="1" applyAlignment="1">
      <alignment vertical="center"/>
    </xf>
    <xf numFmtId="169" fontId="2" fillId="0" borderId="0" xfId="0" applyNumberFormat="1" applyFont="1"/>
    <xf numFmtId="169" fontId="6" fillId="0" borderId="0" xfId="0" applyNumberFormat="1" applyFont="1"/>
    <xf numFmtId="169" fontId="6" fillId="0" borderId="7" xfId="0" applyNumberFormat="1" applyFont="1" applyBorder="1" applyAlignment="1">
      <alignment horizontal="center" vertical="center" wrapText="1"/>
    </xf>
    <xf numFmtId="169" fontId="6" fillId="0" borderId="7" xfId="0" applyNumberFormat="1" applyFont="1" applyBorder="1"/>
    <xf numFmtId="169" fontId="19" fillId="0" borderId="7" xfId="0" applyNumberFormat="1" applyFont="1" applyBorder="1"/>
    <xf numFmtId="169" fontId="19" fillId="2" borderId="7" xfId="0" applyNumberFormat="1" applyFont="1" applyFill="1" applyBorder="1"/>
    <xf numFmtId="169" fontId="32" fillId="0" borderId="7" xfId="0" applyNumberFormat="1" applyFont="1" applyBorder="1" applyAlignment="1">
      <alignment horizontal="center"/>
    </xf>
    <xf numFmtId="169" fontId="19" fillId="0" borderId="0" xfId="0" applyNumberFormat="1" applyFont="1"/>
    <xf numFmtId="0" fontId="14" fillId="0" borderId="6" xfId="0" applyFont="1" applyBorder="1" applyAlignment="1">
      <alignment horizontal="center"/>
    </xf>
    <xf numFmtId="0" fontId="14" fillId="0" borderId="6" xfId="0" applyFont="1" applyBorder="1"/>
    <xf numFmtId="0" fontId="14" fillId="0" borderId="1" xfId="0" applyFont="1" applyBorder="1"/>
    <xf numFmtId="0" fontId="14" fillId="0" borderId="5" xfId="0" applyFont="1" applyBorder="1"/>
    <xf numFmtId="0" fontId="14" fillId="0" borderId="2" xfId="0" applyFont="1" applyBorder="1"/>
    <xf numFmtId="166" fontId="13" fillId="0" borderId="7" xfId="0" applyNumberFormat="1" applyFont="1" applyBorder="1" applyAlignment="1">
      <alignment horizontal="center"/>
    </xf>
    <xf numFmtId="0" fontId="13" fillId="0" borderId="7" xfId="0" applyFont="1" applyBorder="1" applyAlignment="1">
      <alignment horizontal="center" wrapText="1"/>
    </xf>
    <xf numFmtId="167" fontId="19" fillId="0" borderId="7" xfId="0" applyNumberFormat="1" applyFont="1" applyBorder="1"/>
    <xf numFmtId="167" fontId="6" fillId="0" borderId="7" xfId="0" applyNumberFormat="1" applyFont="1" applyBorder="1"/>
    <xf numFmtId="166" fontId="2" fillId="2" borderId="0" xfId="0" applyNumberFormat="1" applyFont="1" applyFill="1"/>
    <xf numFmtId="166" fontId="7" fillId="2" borderId="0" xfId="0" applyNumberFormat="1" applyFont="1" applyFill="1" applyAlignment="1">
      <alignment horizontal="center" vertical="center"/>
    </xf>
    <xf numFmtId="166" fontId="6" fillId="2" borderId="0" xfId="0" applyNumberFormat="1" applyFont="1" applyFill="1"/>
    <xf numFmtId="166" fontId="19" fillId="2" borderId="7" xfId="0" applyNumberFormat="1" applyFont="1" applyFill="1" applyBorder="1" applyAlignment="1">
      <alignment horizontal="center" vertical="center" wrapText="1"/>
    </xf>
    <xf numFmtId="166" fontId="6" fillId="2" borderId="7" xfId="0" applyNumberFormat="1" applyFont="1" applyFill="1" applyBorder="1"/>
    <xf numFmtId="166" fontId="32" fillId="0" borderId="7" xfId="0" applyNumberFormat="1" applyFont="1" applyBorder="1" applyAlignment="1">
      <alignment horizontal="center"/>
    </xf>
    <xf numFmtId="166" fontId="34" fillId="0" borderId="0" xfId="0" applyNumberFormat="1" applyFont="1" applyAlignment="1">
      <alignment horizontal="center"/>
    </xf>
    <xf numFmtId="166" fontId="7" fillId="0" borderId="0" xfId="0" applyNumberFormat="1" applyFont="1" applyAlignment="1">
      <alignment vertical="center" wrapText="1"/>
    </xf>
    <xf numFmtId="166" fontId="35" fillId="0" borderId="0" xfId="0" applyNumberFormat="1" applyFont="1" applyAlignment="1">
      <alignment vertical="center" wrapText="1"/>
    </xf>
    <xf numFmtId="166" fontId="19" fillId="0" borderId="0" xfId="0" applyNumberFormat="1" applyFont="1"/>
    <xf numFmtId="0" fontId="3" fillId="2" borderId="7" xfId="0" applyFont="1" applyFill="1" applyBorder="1"/>
    <xf numFmtId="169" fontId="3" fillId="2" borderId="7" xfId="0" applyNumberFormat="1" applyFont="1" applyFill="1" applyBorder="1"/>
    <xf numFmtId="166" fontId="3" fillId="2" borderId="7" xfId="0" applyNumberFormat="1" applyFont="1" applyFill="1" applyBorder="1"/>
    <xf numFmtId="166" fontId="3" fillId="0" borderId="0" xfId="0" applyNumberFormat="1" applyFont="1"/>
    <xf numFmtId="0" fontId="3" fillId="0" borderId="0" xfId="0" applyFont="1"/>
    <xf numFmtId="0" fontId="3" fillId="2" borderId="0" xfId="0" applyFont="1" applyFill="1"/>
    <xf numFmtId="0" fontId="2" fillId="0" borderId="6" xfId="0" applyFont="1" applyBorder="1"/>
    <xf numFmtId="0" fontId="2" fillId="0" borderId="6" xfId="0" applyFont="1" applyBorder="1" applyAlignment="1">
      <alignment horizontal="right" wrapText="1"/>
    </xf>
    <xf numFmtId="168" fontId="2" fillId="0" borderId="6" xfId="0" applyNumberFormat="1" applyFont="1" applyBorder="1" applyAlignment="1">
      <alignment horizontal="right" wrapText="1"/>
    </xf>
    <xf numFmtId="0" fontId="2" fillId="0" borderId="6" xfId="0" applyFont="1" applyBorder="1" applyAlignment="1">
      <alignment horizontal="right"/>
    </xf>
    <xf numFmtId="0" fontId="19" fillId="2" borderId="2" xfId="0" applyFont="1" applyFill="1" applyBorder="1" applyAlignment="1">
      <alignment horizontal="center"/>
    </xf>
    <xf numFmtId="0" fontId="19" fillId="0" borderId="5" xfId="0" applyFont="1" applyBorder="1" applyAlignment="1">
      <alignment horizontal="left"/>
    </xf>
    <xf numFmtId="0" fontId="19" fillId="0" borderId="2" xfId="0" applyFont="1" applyBorder="1" applyAlignment="1">
      <alignment horizontal="left"/>
    </xf>
    <xf numFmtId="0" fontId="19" fillId="2" borderId="0" xfId="0" applyFont="1" applyFill="1"/>
    <xf numFmtId="0" fontId="3" fillId="0" borderId="5" xfId="0" applyFont="1" applyBorder="1"/>
    <xf numFmtId="0" fontId="3" fillId="0" borderId="2" xfId="0" applyFont="1" applyBorder="1"/>
    <xf numFmtId="0" fontId="3" fillId="0" borderId="7" xfId="0" applyFont="1" applyBorder="1"/>
    <xf numFmtId="167" fontId="3" fillId="0" borderId="0" xfId="0" applyNumberFormat="1" applyFont="1"/>
    <xf numFmtId="0" fontId="6" fillId="2" borderId="7" xfId="0" applyFont="1" applyFill="1" applyBorder="1"/>
    <xf numFmtId="167" fontId="6" fillId="2" borderId="7" xfId="0" applyNumberFormat="1" applyFont="1" applyFill="1" applyBorder="1"/>
    <xf numFmtId="166" fontId="19" fillId="2" borderId="0" xfId="0" applyNumberFormat="1" applyFont="1" applyFill="1"/>
    <xf numFmtId="0" fontId="19" fillId="0" borderId="7" xfId="0" applyFont="1" applyBorder="1" applyAlignment="1">
      <alignment horizontal="left"/>
    </xf>
    <xf numFmtId="0" fontId="19" fillId="0" borderId="1" xfId="0" applyFont="1" applyBorder="1" applyAlignment="1">
      <alignment horizontal="center"/>
    </xf>
    <xf numFmtId="0" fontId="3" fillId="0" borderId="0" xfId="0" applyFont="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wrapText="1"/>
    </xf>
    <xf numFmtId="167" fontId="6" fillId="0" borderId="0" xfId="0" applyNumberFormat="1" applyFont="1"/>
    <xf numFmtId="0" fontId="6" fillId="0" borderId="0" xfId="0" applyFont="1" applyAlignment="1">
      <alignment horizontal="center" vertical="center"/>
    </xf>
    <xf numFmtId="0" fontId="3" fillId="0" borderId="1" xfId="0" applyFont="1" applyBorder="1" applyAlignment="1">
      <alignment horizontal="center"/>
    </xf>
    <xf numFmtId="0" fontId="23" fillId="0" borderId="0" xfId="0" applyFont="1" applyAlignment="1">
      <alignment horizontal="center"/>
    </xf>
    <xf numFmtId="0" fontId="14" fillId="0" borderId="0" xfId="0" applyFont="1" applyAlignment="1">
      <alignment horizontal="center" wrapText="1"/>
    </xf>
    <xf numFmtId="0" fontId="13" fillId="0" borderId="0" xfId="0" applyFont="1" applyAlignment="1">
      <alignment horizontal="center"/>
    </xf>
    <xf numFmtId="0" fontId="14" fillId="0" borderId="0" xfId="0" applyFont="1" applyAlignment="1">
      <alignment horizontal="center"/>
    </xf>
    <xf numFmtId="0" fontId="11" fillId="0" borderId="0" xfId="0" applyFont="1" applyAlignment="1">
      <alignment horizontal="center"/>
    </xf>
    <xf numFmtId="0" fontId="15" fillId="0" borderId="0" xfId="0" applyFont="1" applyAlignment="1">
      <alignment horizontal="center"/>
    </xf>
    <xf numFmtId="0" fontId="17" fillId="0" borderId="0" xfId="0" applyFont="1" applyAlignment="1">
      <alignment horizontal="center" wrapText="1"/>
    </xf>
    <xf numFmtId="0" fontId="13" fillId="0" borderId="6" xfId="0" applyFont="1" applyBorder="1" applyAlignment="1">
      <alignment horizontal="center"/>
    </xf>
    <xf numFmtId="0" fontId="12" fillId="0" borderId="0" xfId="0" applyFont="1" applyAlignment="1">
      <alignment horizontal="left"/>
    </xf>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1" xfId="0" applyFont="1" applyBorder="1" applyAlignment="1">
      <alignment horizontal="center" wrapText="1"/>
    </xf>
    <xf numFmtId="0" fontId="3" fillId="0" borderId="2" xfId="0" applyFont="1" applyBorder="1" applyAlignment="1">
      <alignment horizontal="center" wrapText="1"/>
    </xf>
    <xf numFmtId="0" fontId="17" fillId="0" borderId="0" xfId="0" applyFont="1" applyAlignment="1">
      <alignment horizontal="center"/>
    </xf>
    <xf numFmtId="0" fontId="13" fillId="0" borderId="0" xfId="0" applyFont="1" applyAlignment="1">
      <alignment horizontal="left"/>
    </xf>
    <xf numFmtId="0" fontId="17" fillId="0" borderId="0" xfId="0" applyFont="1" applyAlignment="1">
      <alignment horizontal="left" wrapText="1"/>
    </xf>
    <xf numFmtId="0" fontId="17" fillId="0" borderId="0" xfId="0" applyFont="1" applyAlignment="1">
      <alignment horizontal="left"/>
    </xf>
    <xf numFmtId="0" fontId="17" fillId="0" borderId="0" xfId="0" applyFont="1" applyAlignment="1">
      <alignment horizontal="left" vertical="center" wrapText="1"/>
    </xf>
    <xf numFmtId="0" fontId="17" fillId="0" borderId="0" xfId="0" applyFont="1" applyAlignment="1">
      <alignment horizontal="left" vertical="center"/>
    </xf>
    <xf numFmtId="0" fontId="12" fillId="0" borderId="0" xfId="0" applyFont="1" applyAlignment="1">
      <alignment horizontal="center"/>
    </xf>
    <xf numFmtId="0" fontId="14" fillId="0" borderId="0" xfId="0" applyFont="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wrapText="1"/>
    </xf>
    <xf numFmtId="0" fontId="12" fillId="0" borderId="7" xfId="0" applyFont="1" applyBorder="1" applyAlignment="1">
      <alignment horizontal="center" vertical="center" wrapText="1"/>
    </xf>
    <xf numFmtId="0" fontId="12" fillId="0" borderId="0" xfId="0" applyFont="1" applyAlignment="1">
      <alignment horizontal="center" vertical="center"/>
    </xf>
    <xf numFmtId="0" fontId="12" fillId="0" borderId="0" xfId="0" applyFont="1" applyAlignment="1">
      <alignment horizontal="left" vertical="center"/>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7" fillId="0" borderId="0" xfId="0" applyFont="1"/>
    <xf numFmtId="0" fontId="20" fillId="0" borderId="0" xfId="0" applyFont="1" applyAlignment="1">
      <alignment horizontal="center"/>
    </xf>
    <xf numFmtId="0" fontId="21" fillId="0" borderId="0" xfId="0" applyFont="1" applyAlignment="1">
      <alignment horizontal="center"/>
    </xf>
    <xf numFmtId="0" fontId="22" fillId="0" borderId="0" xfId="0" applyFont="1" applyAlignment="1">
      <alignment horizontal="center"/>
    </xf>
    <xf numFmtId="0" fontId="20" fillId="0" borderId="7" xfId="0" applyFont="1" applyBorder="1" applyAlignment="1">
      <alignment horizontal="center" vertical="center" wrapText="1"/>
    </xf>
    <xf numFmtId="0" fontId="20" fillId="0" borderId="7" xfId="0" applyFont="1" applyBorder="1" applyAlignment="1">
      <alignment horizontal="center" vertical="center"/>
    </xf>
    <xf numFmtId="0" fontId="14" fillId="0" borderId="7" xfId="0" applyFont="1" applyBorder="1" applyAlignment="1">
      <alignment horizontal="center"/>
    </xf>
    <xf numFmtId="0" fontId="21" fillId="0" borderId="6" xfId="0" applyFont="1" applyBorder="1" applyAlignment="1">
      <alignment horizontal="left" wrapText="1"/>
    </xf>
    <xf numFmtId="0" fontId="21" fillId="0" borderId="6" xfId="0" applyFont="1" applyBorder="1" applyAlignment="1">
      <alignment horizontal="left"/>
    </xf>
    <xf numFmtId="0" fontId="20" fillId="0" borderId="1" xfId="0" applyFont="1" applyBorder="1" applyAlignment="1">
      <alignment horizontal="center" vertical="center"/>
    </xf>
    <xf numFmtId="0" fontId="20" fillId="0" borderId="5" xfId="0" applyFont="1" applyBorder="1" applyAlignment="1">
      <alignment horizontal="center" vertical="center"/>
    </xf>
    <xf numFmtId="0" fontId="20" fillId="0" borderId="2" xfId="0" applyFont="1" applyBorder="1" applyAlignment="1">
      <alignment horizontal="center" vertical="center"/>
    </xf>
    <xf numFmtId="0" fontId="20" fillId="0" borderId="8" xfId="0" applyFont="1" applyBorder="1" applyAlignment="1">
      <alignment horizontal="left"/>
    </xf>
    <xf numFmtId="0" fontId="14" fillId="0" borderId="1" xfId="0" applyFont="1" applyBorder="1" applyAlignment="1">
      <alignment horizontal="left"/>
    </xf>
    <xf numFmtId="0" fontId="14" fillId="0" borderId="5" xfId="0" applyFont="1" applyBorder="1" applyAlignment="1">
      <alignment horizontal="left"/>
    </xf>
    <xf numFmtId="0" fontId="14" fillId="0" borderId="2" xfId="0" applyFont="1" applyBorder="1" applyAlignment="1">
      <alignment horizontal="left"/>
    </xf>
    <xf numFmtId="0" fontId="14" fillId="0" borderId="4" xfId="0" applyFont="1" applyBorder="1" applyAlignment="1">
      <alignment horizontal="center" vertical="center"/>
    </xf>
    <xf numFmtId="0" fontId="14" fillId="0" borderId="9" xfId="0" applyFont="1" applyBorder="1" applyAlignment="1">
      <alignment horizontal="center" vertical="center"/>
    </xf>
    <xf numFmtId="0" fontId="14" fillId="0" borderId="3" xfId="0" applyFont="1" applyBorder="1" applyAlignment="1">
      <alignment horizontal="center" vertical="center"/>
    </xf>
    <xf numFmtId="0" fontId="3" fillId="2" borderId="1" xfId="0" applyFont="1" applyFill="1" applyBorder="1" applyAlignment="1">
      <alignment horizontal="left"/>
    </xf>
    <xf numFmtId="0" fontId="3" fillId="2" borderId="5" xfId="0" applyFont="1" applyFill="1" applyBorder="1" applyAlignment="1">
      <alignment horizontal="left"/>
    </xf>
    <xf numFmtId="0" fontId="3" fillId="2" borderId="2" xfId="0" applyFont="1" applyFill="1" applyBorder="1" applyAlignment="1">
      <alignment horizontal="left"/>
    </xf>
    <xf numFmtId="0" fontId="19" fillId="0" borderId="1" xfId="0" applyFont="1" applyBorder="1" applyAlignment="1">
      <alignment horizontal="left"/>
    </xf>
    <xf numFmtId="0" fontId="19" fillId="0" borderId="5" xfId="0" applyFont="1" applyBorder="1" applyAlignment="1">
      <alignment horizontal="left"/>
    </xf>
    <xf numFmtId="0" fontId="19" fillId="0" borderId="2" xfId="0" applyFont="1" applyBorder="1" applyAlignment="1">
      <alignment horizontal="left"/>
    </xf>
    <xf numFmtId="0" fontId="19" fillId="2" borderId="1" xfId="0" applyFont="1" applyFill="1" applyBorder="1" applyAlignment="1">
      <alignment horizontal="left"/>
    </xf>
    <xf numFmtId="0" fontId="19" fillId="2" borderId="2" xfId="0" applyFont="1" applyFill="1" applyBorder="1" applyAlignment="1">
      <alignment horizontal="left"/>
    </xf>
    <xf numFmtId="0" fontId="6" fillId="0" borderId="1" xfId="0" applyFont="1" applyBorder="1" applyAlignment="1">
      <alignment horizontal="center"/>
    </xf>
    <xf numFmtId="0" fontId="6" fillId="0" borderId="5" xfId="0" applyFont="1" applyBorder="1" applyAlignment="1">
      <alignment horizontal="center"/>
    </xf>
    <xf numFmtId="0" fontId="6" fillId="0" borderId="2" xfId="0" applyFont="1" applyBorder="1" applyAlignment="1">
      <alignment horizontal="center"/>
    </xf>
    <xf numFmtId="0" fontId="19" fillId="0" borderId="1" xfId="0" applyFont="1" applyBorder="1" applyAlignment="1">
      <alignment horizontal="center"/>
    </xf>
    <xf numFmtId="0" fontId="19" fillId="0" borderId="2" xfId="0" applyFont="1" applyBorder="1" applyAlignment="1">
      <alignment horizontal="center"/>
    </xf>
    <xf numFmtId="0" fontId="19" fillId="2" borderId="0" xfId="0" applyFont="1" applyFill="1" applyAlignment="1">
      <alignment horizontal="left"/>
    </xf>
    <xf numFmtId="0" fontId="19" fillId="0" borderId="8" xfId="0" applyFont="1" applyBorder="1" applyAlignment="1">
      <alignment horizontal="left"/>
    </xf>
    <xf numFmtId="0" fontId="34" fillId="0" borderId="0" xfId="0" applyFont="1" applyAlignment="1">
      <alignment horizontal="center"/>
    </xf>
    <xf numFmtId="0" fontId="2" fillId="0" borderId="0" xfId="0" quotePrefix="1" applyFont="1" applyAlignment="1">
      <alignment horizontal="left" vertical="center" wrapText="1"/>
    </xf>
    <xf numFmtId="0" fontId="19" fillId="2" borderId="5" xfId="0" applyFont="1" applyFill="1" applyBorder="1" applyAlignment="1">
      <alignment horizontal="left"/>
    </xf>
    <xf numFmtId="0" fontId="19" fillId="0" borderId="4" xfId="0" applyFont="1" applyBorder="1" applyAlignment="1">
      <alignment horizontal="center" vertical="center" wrapText="1"/>
    </xf>
    <xf numFmtId="0" fontId="19" fillId="0" borderId="3" xfId="0" applyFont="1" applyBorder="1" applyAlignment="1">
      <alignment horizontal="center" vertical="center"/>
    </xf>
    <xf numFmtId="0" fontId="19" fillId="0" borderId="7" xfId="0" applyFont="1" applyBorder="1" applyAlignment="1">
      <alignment horizontal="left"/>
    </xf>
    <xf numFmtId="0" fontId="19" fillId="0" borderId="0" xfId="0" applyFont="1" applyAlignment="1">
      <alignment horizontal="left" wrapText="1"/>
    </xf>
    <xf numFmtId="0" fontId="3" fillId="0" borderId="7" xfId="0" applyFont="1" applyBorder="1" applyAlignment="1">
      <alignment horizontal="left"/>
    </xf>
    <xf numFmtId="0" fontId="32" fillId="0" borderId="7" xfId="0" applyFont="1" applyBorder="1" applyAlignment="1">
      <alignment horizontal="left"/>
    </xf>
    <xf numFmtId="0" fontId="32" fillId="0" borderId="7" xfId="0" applyFont="1" applyBorder="1" applyAlignment="1">
      <alignment horizontal="center"/>
    </xf>
    <xf numFmtId="0" fontId="2" fillId="0" borderId="0" xfId="0" applyFont="1" applyAlignment="1">
      <alignment horizontal="center"/>
    </xf>
    <xf numFmtId="0" fontId="2" fillId="0" borderId="0" xfId="0" applyFont="1" applyAlignment="1">
      <alignment horizontal="left" vertical="center" wrapText="1" readingOrder="1"/>
    </xf>
    <xf numFmtId="0" fontId="2"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2" fillId="0" borderId="0" xfId="0" quotePrefix="1" applyFont="1" applyAlignment="1">
      <alignment horizontal="center" vertical="center" wrapText="1"/>
    </xf>
    <xf numFmtId="0" fontId="2" fillId="0" borderId="0" xfId="0" applyFont="1" applyAlignment="1">
      <alignment horizontal="left" vertical="center" wrapText="1"/>
    </xf>
    <xf numFmtId="0" fontId="3" fillId="0" borderId="0" xfId="0" applyFont="1" applyAlignment="1">
      <alignment horizontal="center" vertical="center"/>
    </xf>
    <xf numFmtId="0" fontId="2" fillId="0" borderId="0" xfId="0" applyFont="1" applyAlignment="1">
      <alignment horizontal="left" vertical="center"/>
    </xf>
    <xf numFmtId="0" fontId="3" fillId="0" borderId="0" xfId="0" applyFont="1" applyAlignment="1">
      <alignment horizontal="left" vertical="center"/>
    </xf>
    <xf numFmtId="0" fontId="19" fillId="0" borderId="4" xfId="0" applyFont="1" applyBorder="1" applyAlignment="1">
      <alignment horizontal="center" vertical="center"/>
    </xf>
    <xf numFmtId="0" fontId="19" fillId="0" borderId="7" xfId="0" applyFont="1" applyBorder="1" applyAlignment="1">
      <alignment horizontal="center"/>
    </xf>
    <xf numFmtId="0" fontId="19" fillId="0" borderId="7" xfId="0" applyFont="1" applyBorder="1" applyAlignment="1">
      <alignment horizontal="center" vertical="center"/>
    </xf>
    <xf numFmtId="0" fontId="19" fillId="0" borderId="3" xfId="0" applyFont="1" applyBorder="1" applyAlignment="1">
      <alignment horizontal="center" vertical="center" wrapText="1"/>
    </xf>
    <xf numFmtId="0" fontId="3" fillId="0" borderId="0" xfId="0" quotePrefix="1" applyFont="1" applyAlignment="1">
      <alignment horizontal="center" vertical="center" wrapText="1"/>
    </xf>
    <xf numFmtId="169" fontId="19" fillId="0" borderId="7" xfId="0" applyNumberFormat="1" applyFont="1" applyBorder="1" applyAlignment="1">
      <alignment horizontal="center" vertical="center" wrapText="1"/>
    </xf>
    <xf numFmtId="0" fontId="19" fillId="0" borderId="7" xfId="0" applyFont="1" applyBorder="1" applyAlignment="1">
      <alignment horizontal="center" vertical="center" wrapText="1"/>
    </xf>
    <xf numFmtId="0" fontId="33" fillId="0" borderId="0" xfId="0" applyFont="1" applyAlignment="1">
      <alignment horizontal="center"/>
    </xf>
    <xf numFmtId="0" fontId="6" fillId="0" borderId="0" xfId="0" applyFont="1" applyAlignment="1">
      <alignment horizontal="center"/>
    </xf>
    <xf numFmtId="0" fontId="19" fillId="0" borderId="0" xfId="0" applyFont="1" applyAlignment="1">
      <alignment horizontal="center" vertical="center" wrapText="1"/>
    </xf>
    <xf numFmtId="0" fontId="19" fillId="0" borderId="0" xfId="0" applyFont="1" applyAlignment="1">
      <alignment horizontal="center" wrapText="1"/>
    </xf>
    <xf numFmtId="0" fontId="3" fillId="0" borderId="8" xfId="0" applyFont="1" applyBorder="1" applyAlignment="1">
      <alignment horizontal="left" vertical="center"/>
    </xf>
    <xf numFmtId="0" fontId="13" fillId="2" borderId="0" xfId="0" applyFont="1" applyFill="1" applyAlignment="1">
      <alignment horizontal="center" wrapText="1"/>
    </xf>
    <xf numFmtId="0" fontId="13" fillId="2" borderId="0" xfId="0" applyFont="1" applyFill="1" applyAlignment="1">
      <alignment horizontal="center"/>
    </xf>
    <xf numFmtId="0" fontId="30" fillId="0" borderId="0" xfId="0" applyFont="1" applyAlignment="1">
      <alignment horizontal="center" vertical="center" wrapText="1"/>
    </xf>
    <xf numFmtId="0" fontId="25" fillId="0" borderId="0" xfId="0" applyFont="1" applyAlignment="1">
      <alignment horizontal="left" vertical="center"/>
    </xf>
    <xf numFmtId="0" fontId="28" fillId="0" borderId="0" xfId="0" applyFont="1" applyAlignment="1">
      <alignment horizontal="center" vertical="center"/>
    </xf>
    <xf numFmtId="0" fontId="25" fillId="0" borderId="0" xfId="0" applyFont="1" applyAlignment="1">
      <alignment horizontal="left" vertical="center" wrapText="1"/>
    </xf>
    <xf numFmtId="0" fontId="25" fillId="0" borderId="0" xfId="0" applyFont="1" applyAlignment="1">
      <alignment horizontal="center" vertical="center" wrapText="1"/>
    </xf>
    <xf numFmtId="0" fontId="15" fillId="0" borderId="0" xfId="0" applyFont="1" applyAlignment="1">
      <alignment horizontal="center" vertical="center" wrapText="1"/>
    </xf>
    <xf numFmtId="0" fontId="14" fillId="0" borderId="0" xfId="0" applyFont="1" applyAlignment="1">
      <alignment horizontal="left" vertical="center"/>
    </xf>
    <xf numFmtId="0" fontId="15" fillId="0" borderId="0" xfId="0" applyFont="1" applyAlignment="1">
      <alignment horizontal="center" vertical="center"/>
    </xf>
    <xf numFmtId="0" fontId="17" fillId="0" borderId="0" xfId="0" applyFont="1" applyAlignment="1">
      <alignment horizontal="center" vertical="center" wrapText="1"/>
    </xf>
    <xf numFmtId="0" fontId="24" fillId="0" borderId="0" xfId="0" applyFont="1" applyAlignment="1">
      <alignment horizontal="center" vertical="center"/>
    </xf>
    <xf numFmtId="0" fontId="36" fillId="0" borderId="0" xfId="0" applyFont="1" applyAlignment="1">
      <alignment horizontal="center" vertical="center"/>
    </xf>
    <xf numFmtId="166" fontId="37" fillId="0" borderId="0" xfId="0" applyNumberFormat="1" applyFont="1"/>
    <xf numFmtId="166" fontId="38" fillId="0" borderId="7" xfId="0" applyNumberFormat="1" applyFont="1" applyBorder="1" applyAlignment="1">
      <alignment horizontal="center" vertical="center" wrapText="1"/>
    </xf>
    <xf numFmtId="166" fontId="37" fillId="0" borderId="7" xfId="0" applyNumberFormat="1" applyFont="1" applyBorder="1"/>
    <xf numFmtId="166" fontId="38" fillId="0" borderId="7" xfId="0" applyNumberFormat="1" applyFont="1" applyBorder="1"/>
    <xf numFmtId="166" fontId="38" fillId="0" borderId="0" xfId="0" applyNumberFormat="1" applyFont="1"/>
    <xf numFmtId="0" fontId="39" fillId="2" borderId="7" xfId="0" applyFont="1" applyFill="1" applyBorder="1"/>
    <xf numFmtId="0" fontId="38" fillId="0" borderId="7" xfId="0" applyFont="1" applyBorder="1"/>
    <xf numFmtId="169" fontId="37" fillId="0" borderId="7" xfId="0" applyNumberFormat="1" applyFont="1" applyBorder="1"/>
    <xf numFmtId="169" fontId="38" fillId="0" borderId="7" xfId="0" applyNumberFormat="1" applyFont="1" applyBorder="1"/>
    <xf numFmtId="167" fontId="37" fillId="0" borderId="7" xfId="0" applyNumberFormat="1" applyFont="1" applyBorder="1"/>
    <xf numFmtId="167" fontId="38" fillId="0" borderId="7" xfId="0" applyNumberFormat="1" applyFont="1" applyBorder="1"/>
    <xf numFmtId="166" fontId="38" fillId="2" borderId="7" xfId="0" applyNumberFormat="1" applyFont="1" applyFill="1" applyBorder="1"/>
    <xf numFmtId="166" fontId="39" fillId="0" borderId="7" xfId="0" applyNumberFormat="1" applyFont="1" applyBorder="1"/>
    <xf numFmtId="0" fontId="38" fillId="2" borderId="7" xfId="0" applyFont="1" applyFill="1" applyBorder="1"/>
    <xf numFmtId="0" fontId="40" fillId="0" borderId="7" xfId="0" applyFont="1" applyBorder="1" applyAlignment="1">
      <alignment horizontal="center"/>
    </xf>
    <xf numFmtId="0" fontId="41" fillId="0" borderId="0" xfId="0" applyFont="1" applyAlignment="1">
      <alignment horizontal="center"/>
    </xf>
    <xf numFmtId="0" fontId="36" fillId="0" borderId="0" xfId="0" applyFont="1" applyAlignment="1">
      <alignment vertical="center" wrapText="1"/>
    </xf>
    <xf numFmtId="0" fontId="28" fillId="0" borderId="0" xfId="0" applyFont="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952500</xdr:colOff>
      <xdr:row>1</xdr:row>
      <xdr:rowOff>190500</xdr:rowOff>
    </xdr:from>
    <xdr:to>
      <xdr:col>1</xdr:col>
      <xdr:colOff>762000</xdr:colOff>
      <xdr:row>1</xdr:row>
      <xdr:rowOff>190500</xdr:rowOff>
    </xdr:to>
    <xdr:cxnSp macro="">
      <xdr:nvCxnSpPr>
        <xdr:cNvPr id="2" name="Straight Connector 1">
          <a:extLst>
            <a:ext uri="{FF2B5EF4-FFF2-40B4-BE49-F238E27FC236}">
              <a16:creationId xmlns:a16="http://schemas.microsoft.com/office/drawing/2014/main" id="{00000000-0008-0000-0400-000002000000}"/>
            </a:ext>
          </a:extLst>
        </xdr:cNvPr>
        <xdr:cNvCxnSpPr/>
      </xdr:nvCxnSpPr>
      <xdr:spPr>
        <a:xfrm>
          <a:off x="952500" y="457200"/>
          <a:ext cx="10858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xdr:colOff>
      <xdr:row>2</xdr:row>
      <xdr:rowOff>19050</xdr:rowOff>
    </xdr:from>
    <xdr:to>
      <xdr:col>5</xdr:col>
      <xdr:colOff>895350</xdr:colOff>
      <xdr:row>2</xdr:row>
      <xdr:rowOff>19050</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838575" y="428625"/>
          <a:ext cx="16764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8"/>
  <sheetViews>
    <sheetView topLeftCell="A37" workbookViewId="0">
      <selection activeCell="H55" sqref="H55"/>
    </sheetView>
  </sheetViews>
  <sheetFormatPr defaultRowHeight="15" x14ac:dyDescent="0.25"/>
  <cols>
    <col min="1" max="1" width="8.85546875" style="12" customWidth="1"/>
    <col min="2" max="2" width="24.5703125" style="12" customWidth="1"/>
    <col min="3" max="3" width="8" style="12" customWidth="1"/>
    <col min="4" max="4" width="13.7109375" style="52" customWidth="1"/>
    <col min="5" max="5" width="16.5703125" style="52" customWidth="1"/>
    <col min="6" max="6" width="22.5703125" style="12" customWidth="1"/>
    <col min="7" max="7" width="9.140625" style="12"/>
    <col min="8" max="8" width="58.42578125" style="12" customWidth="1"/>
    <col min="9" max="10" width="9.140625" style="12"/>
    <col min="11" max="11" width="11.5703125" style="12" customWidth="1"/>
    <col min="12" max="12" width="12.42578125" style="12" customWidth="1"/>
    <col min="13" max="16384" width="9.140625" style="12"/>
  </cols>
  <sheetData>
    <row r="1" spans="1:8" x14ac:dyDescent="0.25">
      <c r="A1" s="184" t="s">
        <v>33</v>
      </c>
      <c r="B1" s="184"/>
      <c r="C1" s="184"/>
      <c r="D1" s="184"/>
      <c r="E1" s="184"/>
      <c r="F1" s="184"/>
    </row>
    <row r="2" spans="1:8" ht="15.75" x14ac:dyDescent="0.25">
      <c r="A2" s="185" t="s">
        <v>34</v>
      </c>
      <c r="B2" s="185"/>
      <c r="C2" s="185"/>
      <c r="D2" s="185"/>
      <c r="E2" s="185"/>
      <c r="F2" s="185"/>
    </row>
    <row r="3" spans="1:8" ht="15.75" x14ac:dyDescent="0.25">
      <c r="A3" s="8"/>
      <c r="B3" s="8"/>
      <c r="C3" s="8"/>
      <c r="D3" s="67"/>
      <c r="E3" s="67"/>
      <c r="F3" s="8"/>
    </row>
    <row r="4" spans="1:8" ht="16.5" x14ac:dyDescent="0.25">
      <c r="A4" s="186" t="s">
        <v>35</v>
      </c>
      <c r="B4" s="186"/>
      <c r="C4" s="186"/>
      <c r="D4" s="186"/>
      <c r="E4" s="186"/>
      <c r="F4" s="186"/>
      <c r="G4" s="9"/>
      <c r="H4" s="9"/>
    </row>
    <row r="5" spans="1:8" ht="16.5" x14ac:dyDescent="0.25">
      <c r="A5" s="17"/>
      <c r="B5" s="17"/>
      <c r="C5" s="17"/>
      <c r="D5" s="68"/>
      <c r="E5" s="68"/>
      <c r="F5" s="9"/>
      <c r="G5" s="9"/>
      <c r="H5" s="9"/>
    </row>
    <row r="6" spans="1:8" ht="21" customHeight="1" x14ac:dyDescent="0.25">
      <c r="A6" s="187" t="s">
        <v>225</v>
      </c>
      <c r="B6" s="187"/>
      <c r="C6" s="187"/>
      <c r="D6" s="187"/>
      <c r="E6" s="187"/>
      <c r="F6" s="187"/>
    </row>
    <row r="7" spans="1:8" ht="15.75" x14ac:dyDescent="0.25">
      <c r="A7" s="189" t="s">
        <v>128</v>
      </c>
      <c r="B7" s="189"/>
      <c r="C7" s="189"/>
      <c r="D7" s="189"/>
      <c r="E7" s="189"/>
      <c r="F7" s="9"/>
    </row>
    <row r="8" spans="1:8" x14ac:dyDescent="0.25">
      <c r="A8" s="12" t="s">
        <v>130</v>
      </c>
    </row>
    <row r="9" spans="1:8" x14ac:dyDescent="0.25">
      <c r="A9" s="12" t="s">
        <v>56</v>
      </c>
    </row>
    <row r="10" spans="1:8" x14ac:dyDescent="0.25">
      <c r="A10" s="12" t="s">
        <v>129</v>
      </c>
    </row>
    <row r="11" spans="1:8" ht="15.75" x14ac:dyDescent="0.25">
      <c r="A11" s="189" t="s">
        <v>38</v>
      </c>
      <c r="B11" s="189"/>
      <c r="C11" s="189"/>
      <c r="D11" s="189"/>
      <c r="E11" s="189"/>
      <c r="F11" s="9"/>
      <c r="G11" s="9"/>
      <c r="H11" s="9"/>
    </row>
    <row r="12" spans="1:8" x14ac:dyDescent="0.25">
      <c r="A12" s="12" t="s">
        <v>39</v>
      </c>
    </row>
    <row r="13" spans="1:8" x14ac:dyDescent="0.25">
      <c r="A13" s="12" t="s">
        <v>44</v>
      </c>
    </row>
    <row r="14" spans="1:8" x14ac:dyDescent="0.25">
      <c r="A14" s="12" t="s">
        <v>43</v>
      </c>
      <c r="D14" s="52" t="s">
        <v>46</v>
      </c>
    </row>
    <row r="15" spans="1:8" ht="15.75" x14ac:dyDescent="0.25">
      <c r="A15" s="189" t="s">
        <v>45</v>
      </c>
      <c r="B15" s="189"/>
      <c r="C15" s="189"/>
      <c r="D15" s="189"/>
      <c r="E15" s="189"/>
      <c r="F15" s="9"/>
      <c r="G15" s="9"/>
      <c r="H15" s="9"/>
    </row>
    <row r="16" spans="1:8" x14ac:dyDescent="0.25">
      <c r="A16" s="12" t="s">
        <v>36</v>
      </c>
    </row>
    <row r="17" spans="1:14" ht="15.75" x14ac:dyDescent="0.25">
      <c r="A17" s="12" t="s">
        <v>37</v>
      </c>
      <c r="G17" s="9" t="s">
        <v>47</v>
      </c>
    </row>
    <row r="18" spans="1:14" ht="15.75" x14ac:dyDescent="0.25">
      <c r="A18" s="189" t="s">
        <v>101</v>
      </c>
      <c r="B18" s="189"/>
      <c r="C18" s="189"/>
      <c r="D18" s="189"/>
      <c r="E18" s="189"/>
      <c r="F18" s="9"/>
      <c r="G18" s="16" t="s">
        <v>48</v>
      </c>
      <c r="H18" s="9"/>
    </row>
    <row r="19" spans="1:14" ht="18.75" customHeight="1" x14ac:dyDescent="0.25">
      <c r="F19" s="16"/>
    </row>
    <row r="20" spans="1:14" ht="31.5" x14ac:dyDescent="0.25">
      <c r="A20" s="10" t="s">
        <v>40</v>
      </c>
      <c r="B20" s="10" t="s">
        <v>41</v>
      </c>
      <c r="C20" s="10" t="s">
        <v>111</v>
      </c>
      <c r="D20" s="10" t="s">
        <v>5</v>
      </c>
      <c r="E20" s="85" t="s">
        <v>112</v>
      </c>
      <c r="F20" s="49" t="s">
        <v>42</v>
      </c>
      <c r="G20" s="4"/>
      <c r="H20" s="4"/>
      <c r="I20" s="4"/>
      <c r="J20" s="4"/>
      <c r="K20" s="4"/>
      <c r="L20" s="4"/>
      <c r="M20" s="4"/>
      <c r="N20" s="4"/>
    </row>
    <row r="21" spans="1:14" ht="15.75" x14ac:dyDescent="0.25">
      <c r="A21" s="190" t="s">
        <v>271</v>
      </c>
      <c r="B21" s="191"/>
      <c r="C21" s="10"/>
      <c r="D21" s="10"/>
      <c r="E21" s="85"/>
      <c r="F21" s="49"/>
      <c r="G21" s="4"/>
      <c r="H21" s="4"/>
      <c r="I21" s="4"/>
      <c r="J21" s="4"/>
      <c r="K21" s="4"/>
      <c r="L21" s="4"/>
      <c r="M21" s="4"/>
      <c r="N21" s="4"/>
    </row>
    <row r="22" spans="1:14" ht="18" customHeight="1" x14ac:dyDescent="0.25">
      <c r="A22" s="11">
        <v>1</v>
      </c>
      <c r="B22" s="13" t="s">
        <v>24</v>
      </c>
      <c r="C22" s="40" t="s">
        <v>6</v>
      </c>
      <c r="D22" s="41">
        <v>1</v>
      </c>
      <c r="E22" s="83">
        <v>1</v>
      </c>
      <c r="F22" s="14"/>
      <c r="G22" s="4"/>
      <c r="H22" s="4"/>
      <c r="I22" s="4"/>
      <c r="J22" s="4"/>
      <c r="K22" s="4"/>
      <c r="L22" s="4"/>
    </row>
    <row r="23" spans="1:14" ht="18" customHeight="1" x14ac:dyDescent="0.25">
      <c r="A23" s="11">
        <v>2</v>
      </c>
      <c r="B23" s="13" t="s">
        <v>25</v>
      </c>
      <c r="C23" s="40" t="s">
        <v>6</v>
      </c>
      <c r="D23" s="41">
        <v>1</v>
      </c>
      <c r="E23" s="83">
        <v>1</v>
      </c>
      <c r="F23" s="14"/>
    </row>
    <row r="24" spans="1:14" ht="18" customHeight="1" x14ac:dyDescent="0.25">
      <c r="A24" s="11">
        <v>3</v>
      </c>
      <c r="B24" s="14" t="s">
        <v>137</v>
      </c>
      <c r="C24" s="40" t="s">
        <v>6</v>
      </c>
      <c r="D24" s="42">
        <v>1</v>
      </c>
      <c r="E24" s="83">
        <v>1</v>
      </c>
      <c r="F24" s="14"/>
    </row>
    <row r="25" spans="1:14" ht="18" customHeight="1" x14ac:dyDescent="0.25">
      <c r="A25" s="11">
        <v>4</v>
      </c>
      <c r="B25" s="14" t="s">
        <v>115</v>
      </c>
      <c r="C25" s="40" t="s">
        <v>6</v>
      </c>
      <c r="D25" s="42">
        <v>1</v>
      </c>
      <c r="E25" s="83">
        <v>1</v>
      </c>
      <c r="F25" s="14"/>
    </row>
    <row r="26" spans="1:14" ht="18" customHeight="1" x14ac:dyDescent="0.25">
      <c r="A26" s="11">
        <v>5</v>
      </c>
      <c r="B26" s="15" t="s">
        <v>12</v>
      </c>
      <c r="C26" s="40" t="s">
        <v>6</v>
      </c>
      <c r="D26" s="42">
        <v>1</v>
      </c>
      <c r="E26" s="83">
        <v>1</v>
      </c>
      <c r="F26" s="14"/>
      <c r="I26" s="33"/>
      <c r="J26" s="33"/>
      <c r="K26" s="33"/>
      <c r="L26" s="33"/>
    </row>
    <row r="27" spans="1:14" ht="18" customHeight="1" x14ac:dyDescent="0.25">
      <c r="A27" s="11">
        <v>6</v>
      </c>
      <c r="B27" s="15" t="s">
        <v>226</v>
      </c>
      <c r="C27" s="40" t="s">
        <v>6</v>
      </c>
      <c r="D27" s="42">
        <v>1</v>
      </c>
      <c r="E27" s="83">
        <v>1</v>
      </c>
      <c r="F27" s="14"/>
      <c r="I27" s="33"/>
      <c r="J27" s="33"/>
      <c r="K27" s="33"/>
      <c r="L27" s="33"/>
    </row>
    <row r="28" spans="1:14" ht="18" customHeight="1" x14ac:dyDescent="0.25">
      <c r="A28" s="11">
        <v>7</v>
      </c>
      <c r="B28" s="14" t="s">
        <v>11</v>
      </c>
      <c r="C28" s="40" t="s">
        <v>6</v>
      </c>
      <c r="D28" s="42">
        <v>1</v>
      </c>
      <c r="E28" s="83">
        <v>1</v>
      </c>
      <c r="F28" s="14"/>
    </row>
    <row r="29" spans="1:14" ht="18" customHeight="1" x14ac:dyDescent="0.25">
      <c r="A29" s="11">
        <v>8</v>
      </c>
      <c r="B29" s="14" t="s">
        <v>164</v>
      </c>
      <c r="C29" s="40" t="s">
        <v>6</v>
      </c>
      <c r="D29" s="42">
        <v>1</v>
      </c>
      <c r="E29" s="83">
        <v>1</v>
      </c>
      <c r="F29" s="14"/>
    </row>
    <row r="30" spans="1:14" ht="18" customHeight="1" x14ac:dyDescent="0.25">
      <c r="A30" s="11">
        <v>9</v>
      </c>
      <c r="B30" s="14" t="s">
        <v>23</v>
      </c>
      <c r="C30" s="40" t="s">
        <v>6</v>
      </c>
      <c r="D30" s="42">
        <v>1</v>
      </c>
      <c r="E30" s="83">
        <v>1</v>
      </c>
      <c r="F30" s="14"/>
    </row>
    <row r="31" spans="1:14" ht="18" customHeight="1" x14ac:dyDescent="0.25">
      <c r="A31" s="11">
        <v>10</v>
      </c>
      <c r="B31" s="14" t="s">
        <v>13</v>
      </c>
      <c r="C31" s="40" t="s">
        <v>6</v>
      </c>
      <c r="D31" s="42">
        <v>1</v>
      </c>
      <c r="E31" s="83">
        <v>1</v>
      </c>
      <c r="F31" s="14"/>
    </row>
    <row r="32" spans="1:14" ht="18" customHeight="1" x14ac:dyDescent="0.25">
      <c r="A32" s="11">
        <v>11</v>
      </c>
      <c r="B32" s="15" t="s">
        <v>14</v>
      </c>
      <c r="C32" s="40" t="s">
        <v>6</v>
      </c>
      <c r="D32" s="42">
        <v>1</v>
      </c>
      <c r="E32" s="83">
        <v>1</v>
      </c>
      <c r="F32" s="14"/>
    </row>
    <row r="33" spans="1:8" ht="18" customHeight="1" x14ac:dyDescent="0.25">
      <c r="A33" s="11">
        <v>12</v>
      </c>
      <c r="B33" s="14" t="s">
        <v>8</v>
      </c>
      <c r="C33" s="40" t="s">
        <v>6</v>
      </c>
      <c r="D33" s="42">
        <v>1</v>
      </c>
      <c r="E33" s="83">
        <v>1</v>
      </c>
      <c r="F33" s="14"/>
    </row>
    <row r="34" spans="1:8" ht="18" customHeight="1" x14ac:dyDescent="0.25">
      <c r="A34" s="11">
        <v>13</v>
      </c>
      <c r="B34" s="14" t="s">
        <v>9</v>
      </c>
      <c r="C34" s="40" t="s">
        <v>6</v>
      </c>
      <c r="D34" s="42">
        <v>1</v>
      </c>
      <c r="E34" s="83">
        <v>1</v>
      </c>
      <c r="F34" s="14"/>
    </row>
    <row r="35" spans="1:8" ht="18" customHeight="1" x14ac:dyDescent="0.25">
      <c r="A35" s="11">
        <v>14</v>
      </c>
      <c r="B35" s="14" t="s">
        <v>22</v>
      </c>
      <c r="C35" s="40" t="s">
        <v>6</v>
      </c>
      <c r="D35" s="42">
        <v>1</v>
      </c>
      <c r="E35" s="83">
        <v>1</v>
      </c>
      <c r="F35" s="14"/>
    </row>
    <row r="36" spans="1:8" ht="18" customHeight="1" x14ac:dyDescent="0.25">
      <c r="A36" s="11">
        <v>15</v>
      </c>
      <c r="B36" s="14" t="s">
        <v>113</v>
      </c>
      <c r="C36" s="40" t="s">
        <v>6</v>
      </c>
      <c r="D36" s="42">
        <v>1</v>
      </c>
      <c r="E36" s="83">
        <v>1</v>
      </c>
      <c r="F36" s="14"/>
    </row>
    <row r="37" spans="1:8" ht="18" customHeight="1" x14ac:dyDescent="0.25">
      <c r="A37" s="11">
        <v>16</v>
      </c>
      <c r="B37" s="14" t="s">
        <v>114</v>
      </c>
      <c r="C37" s="40" t="s">
        <v>6</v>
      </c>
      <c r="D37" s="42">
        <v>1</v>
      </c>
      <c r="E37" s="83">
        <v>1</v>
      </c>
      <c r="F37" s="14"/>
    </row>
    <row r="38" spans="1:8" ht="18" customHeight="1" x14ac:dyDescent="0.25">
      <c r="A38" s="11">
        <v>17</v>
      </c>
      <c r="B38" s="14" t="s">
        <v>165</v>
      </c>
      <c r="C38" s="40" t="s">
        <v>6</v>
      </c>
      <c r="D38" s="43">
        <v>1</v>
      </c>
      <c r="E38" s="84">
        <v>1</v>
      </c>
      <c r="F38" s="14"/>
    </row>
    <row r="39" spans="1:8" ht="18" customHeight="1" x14ac:dyDescent="0.25">
      <c r="A39" s="11">
        <v>18</v>
      </c>
      <c r="B39" s="14" t="s">
        <v>232</v>
      </c>
      <c r="C39" s="40" t="s">
        <v>6</v>
      </c>
      <c r="D39" s="69">
        <v>1</v>
      </c>
      <c r="E39" s="84">
        <v>1</v>
      </c>
      <c r="F39" s="25"/>
      <c r="H39" s="59" t="s">
        <v>156</v>
      </c>
    </row>
    <row r="40" spans="1:8" ht="18" customHeight="1" x14ac:dyDescent="0.25">
      <c r="A40" s="11">
        <v>19</v>
      </c>
      <c r="B40" s="14" t="s">
        <v>230</v>
      </c>
      <c r="C40" s="40" t="s">
        <v>6</v>
      </c>
      <c r="D40" s="69">
        <v>1</v>
      </c>
      <c r="E40" s="84">
        <v>1</v>
      </c>
      <c r="F40" s="25"/>
      <c r="H40" s="12" t="s">
        <v>224</v>
      </c>
    </row>
    <row r="41" spans="1:8" ht="18" customHeight="1" x14ac:dyDescent="0.25">
      <c r="A41" s="192" t="s">
        <v>277</v>
      </c>
      <c r="B41" s="193"/>
      <c r="C41" s="40"/>
      <c r="D41" s="69"/>
      <c r="E41" s="84"/>
      <c r="F41" s="25"/>
    </row>
    <row r="42" spans="1:8" ht="18" customHeight="1" x14ac:dyDescent="0.25">
      <c r="A42" s="177">
        <v>1</v>
      </c>
      <c r="B42" s="13" t="s">
        <v>24</v>
      </c>
      <c r="C42" s="40" t="s">
        <v>6</v>
      </c>
      <c r="D42" s="69">
        <v>1</v>
      </c>
      <c r="E42" s="84">
        <v>1</v>
      </c>
      <c r="F42" s="25"/>
    </row>
    <row r="43" spans="1:8" ht="18" customHeight="1" x14ac:dyDescent="0.25">
      <c r="A43" s="177">
        <v>2</v>
      </c>
      <c r="B43" s="13" t="s">
        <v>25</v>
      </c>
      <c r="C43" s="40" t="s">
        <v>6</v>
      </c>
      <c r="D43" s="69">
        <v>1</v>
      </c>
      <c r="E43" s="84">
        <v>1</v>
      </c>
      <c r="F43" s="25"/>
    </row>
    <row r="44" spans="1:8" ht="18" customHeight="1" x14ac:dyDescent="0.25">
      <c r="A44" s="177">
        <v>3</v>
      </c>
      <c r="B44" s="13" t="s">
        <v>305</v>
      </c>
      <c r="C44" s="40" t="s">
        <v>6</v>
      </c>
      <c r="D44" s="69">
        <v>1</v>
      </c>
      <c r="E44" s="84">
        <v>1</v>
      </c>
      <c r="F44" s="25"/>
    </row>
    <row r="45" spans="1:8" ht="18" customHeight="1" x14ac:dyDescent="0.25">
      <c r="A45" s="177">
        <v>4</v>
      </c>
      <c r="B45" s="15" t="s">
        <v>12</v>
      </c>
      <c r="C45" s="40" t="s">
        <v>6</v>
      </c>
      <c r="D45" s="69">
        <v>1</v>
      </c>
      <c r="E45" s="84">
        <v>1</v>
      </c>
      <c r="F45" s="25"/>
    </row>
    <row r="46" spans="1:8" ht="18" customHeight="1" x14ac:dyDescent="0.25">
      <c r="A46" s="177">
        <v>5</v>
      </c>
      <c r="B46" s="14" t="s">
        <v>164</v>
      </c>
      <c r="C46" s="40" t="s">
        <v>6</v>
      </c>
      <c r="D46" s="69">
        <v>1</v>
      </c>
      <c r="E46" s="84">
        <v>1</v>
      </c>
      <c r="F46" s="25"/>
    </row>
    <row r="47" spans="1:8" ht="18" customHeight="1" x14ac:dyDescent="0.25">
      <c r="A47" s="177">
        <v>6</v>
      </c>
      <c r="B47" s="14" t="s">
        <v>306</v>
      </c>
      <c r="C47" s="40" t="s">
        <v>6</v>
      </c>
      <c r="D47" s="69">
        <v>1</v>
      </c>
      <c r="E47" s="84">
        <v>1</v>
      </c>
      <c r="F47" s="25"/>
    </row>
    <row r="48" spans="1:8" ht="18" customHeight="1" x14ac:dyDescent="0.25">
      <c r="A48" s="177">
        <v>7</v>
      </c>
      <c r="B48" s="14" t="s">
        <v>307</v>
      </c>
      <c r="C48" s="40" t="s">
        <v>6</v>
      </c>
      <c r="D48" s="69">
        <v>1</v>
      </c>
      <c r="E48" s="84">
        <v>1</v>
      </c>
      <c r="F48" s="25"/>
    </row>
    <row r="49" spans="1:8" ht="18" customHeight="1" x14ac:dyDescent="0.25">
      <c r="A49" s="177">
        <v>8</v>
      </c>
      <c r="B49" s="14" t="s">
        <v>23</v>
      </c>
      <c r="C49" s="40" t="s">
        <v>6</v>
      </c>
      <c r="D49" s="69">
        <v>1</v>
      </c>
      <c r="E49" s="84">
        <v>1</v>
      </c>
      <c r="F49" s="25"/>
    </row>
    <row r="50" spans="1:8" ht="18" customHeight="1" x14ac:dyDescent="0.25">
      <c r="A50" s="177">
        <v>9</v>
      </c>
      <c r="B50" s="14" t="s">
        <v>13</v>
      </c>
      <c r="C50" s="40" t="s">
        <v>6</v>
      </c>
      <c r="D50" s="69">
        <v>1</v>
      </c>
      <c r="E50" s="84">
        <v>1</v>
      </c>
      <c r="F50" s="25"/>
    </row>
    <row r="51" spans="1:8" ht="18" customHeight="1" x14ac:dyDescent="0.25">
      <c r="A51" s="177">
        <v>10</v>
      </c>
      <c r="B51" s="14" t="s">
        <v>9</v>
      </c>
      <c r="C51" s="40" t="s">
        <v>6</v>
      </c>
      <c r="D51" s="69">
        <v>1</v>
      </c>
      <c r="E51" s="84">
        <v>1</v>
      </c>
      <c r="F51" s="25"/>
    </row>
    <row r="52" spans="1:8" ht="18" customHeight="1" x14ac:dyDescent="0.25">
      <c r="A52" s="177">
        <v>11</v>
      </c>
      <c r="B52" s="14" t="s">
        <v>22</v>
      </c>
      <c r="C52" s="40" t="s">
        <v>6</v>
      </c>
      <c r="D52" s="69">
        <v>1</v>
      </c>
      <c r="E52" s="84">
        <v>1</v>
      </c>
      <c r="F52" s="25"/>
    </row>
    <row r="53" spans="1:8" ht="18" customHeight="1" x14ac:dyDescent="0.25">
      <c r="A53" s="177">
        <v>12</v>
      </c>
      <c r="B53" s="14" t="s">
        <v>113</v>
      </c>
      <c r="C53" s="40" t="s">
        <v>6</v>
      </c>
      <c r="D53" s="69">
        <v>1</v>
      </c>
      <c r="E53" s="84">
        <v>1</v>
      </c>
      <c r="F53" s="25"/>
    </row>
    <row r="54" spans="1:8" ht="18" customHeight="1" x14ac:dyDescent="0.25">
      <c r="A54" s="177">
        <v>13</v>
      </c>
      <c r="B54" s="14" t="s">
        <v>114</v>
      </c>
      <c r="C54" s="40" t="s">
        <v>6</v>
      </c>
      <c r="D54" s="69">
        <v>1</v>
      </c>
      <c r="E54" s="84">
        <v>1</v>
      </c>
      <c r="F54" s="25"/>
    </row>
    <row r="55" spans="1:8" ht="18" customHeight="1" x14ac:dyDescent="0.25">
      <c r="A55" s="177">
        <v>14</v>
      </c>
      <c r="B55" s="14" t="s">
        <v>308</v>
      </c>
      <c r="C55" s="40" t="s">
        <v>6</v>
      </c>
      <c r="D55" s="69">
        <v>1</v>
      </c>
      <c r="E55" s="84">
        <v>1</v>
      </c>
      <c r="F55" s="25"/>
    </row>
    <row r="56" spans="1:8" ht="18" customHeight="1" x14ac:dyDescent="0.25">
      <c r="A56" s="177">
        <v>15</v>
      </c>
      <c r="B56" s="14" t="s">
        <v>309</v>
      </c>
      <c r="C56" s="40" t="s">
        <v>6</v>
      </c>
      <c r="D56" s="69">
        <v>1</v>
      </c>
      <c r="E56" s="84">
        <v>1</v>
      </c>
      <c r="F56" s="25"/>
    </row>
    <row r="57" spans="1:8" ht="18" customHeight="1" x14ac:dyDescent="0.25">
      <c r="A57" s="177">
        <v>16</v>
      </c>
      <c r="B57" s="14" t="s">
        <v>310</v>
      </c>
      <c r="C57" s="40" t="s">
        <v>6</v>
      </c>
      <c r="D57" s="69">
        <v>1</v>
      </c>
      <c r="E57" s="84">
        <v>1</v>
      </c>
      <c r="F57" s="25"/>
    </row>
    <row r="58" spans="1:8" ht="18" customHeight="1" x14ac:dyDescent="0.25">
      <c r="A58" s="177">
        <v>17</v>
      </c>
      <c r="B58" s="14" t="s">
        <v>311</v>
      </c>
      <c r="C58" s="40" t="s">
        <v>6</v>
      </c>
      <c r="D58" s="69">
        <v>1</v>
      </c>
      <c r="E58" s="84">
        <v>1</v>
      </c>
      <c r="F58" s="25"/>
    </row>
    <row r="59" spans="1:8" ht="18" customHeight="1" x14ac:dyDescent="0.25">
      <c r="A59" s="177">
        <v>18</v>
      </c>
      <c r="B59" s="14" t="s">
        <v>312</v>
      </c>
      <c r="C59" s="40" t="s">
        <v>6</v>
      </c>
      <c r="D59" s="69">
        <v>1</v>
      </c>
      <c r="E59" s="84">
        <v>1</v>
      </c>
      <c r="F59" s="25"/>
    </row>
    <row r="60" spans="1:8" ht="18" customHeight="1" x14ac:dyDescent="0.25">
      <c r="A60" s="177">
        <v>19</v>
      </c>
      <c r="B60" s="14" t="s">
        <v>313</v>
      </c>
      <c r="C60" s="40" t="s">
        <v>6</v>
      </c>
      <c r="D60" s="69">
        <v>1</v>
      </c>
      <c r="E60" s="84">
        <v>1</v>
      </c>
      <c r="F60" s="25"/>
    </row>
    <row r="61" spans="1:8" ht="18" customHeight="1" x14ac:dyDescent="0.3">
      <c r="A61" s="177">
        <v>20</v>
      </c>
      <c r="B61" s="14" t="s">
        <v>314</v>
      </c>
      <c r="C61" s="40" t="s">
        <v>6</v>
      </c>
      <c r="D61" s="69">
        <v>1</v>
      </c>
      <c r="E61" s="84">
        <v>1</v>
      </c>
      <c r="F61" s="25"/>
      <c r="H61" s="86" t="s">
        <v>237</v>
      </c>
    </row>
    <row r="62" spans="1:8" ht="18" customHeight="1" x14ac:dyDescent="0.3">
      <c r="A62" s="177">
        <v>21</v>
      </c>
      <c r="B62" s="14" t="s">
        <v>315</v>
      </c>
      <c r="C62" s="40" t="s">
        <v>6</v>
      </c>
      <c r="D62" s="69">
        <v>1</v>
      </c>
      <c r="E62" s="84">
        <v>1</v>
      </c>
      <c r="F62" s="25"/>
      <c r="H62" s="86"/>
    </row>
    <row r="63" spans="1:8" ht="18" customHeight="1" x14ac:dyDescent="0.3">
      <c r="A63" s="177">
        <v>22</v>
      </c>
      <c r="B63" s="14" t="s">
        <v>316</v>
      </c>
      <c r="C63" s="40" t="s">
        <v>6</v>
      </c>
      <c r="D63" s="69">
        <v>1</v>
      </c>
      <c r="E63" s="84">
        <v>1</v>
      </c>
      <c r="F63" s="25"/>
      <c r="H63" s="86"/>
    </row>
    <row r="64" spans="1:8" ht="18" customHeight="1" x14ac:dyDescent="0.3">
      <c r="A64" s="177">
        <v>23</v>
      </c>
      <c r="B64" s="158" t="s">
        <v>317</v>
      </c>
      <c r="C64" s="40" t="s">
        <v>6</v>
      </c>
      <c r="D64" s="159">
        <v>1</v>
      </c>
      <c r="E64" s="160">
        <v>1</v>
      </c>
      <c r="F64" s="161"/>
      <c r="H64" s="86"/>
    </row>
    <row r="65" spans="1:8" ht="15.75" customHeight="1" x14ac:dyDescent="0.25">
      <c r="A65" s="188" t="s">
        <v>246</v>
      </c>
      <c r="B65" s="188"/>
      <c r="C65" s="188"/>
      <c r="D65" s="188"/>
      <c r="E65" s="188"/>
      <c r="F65" s="188"/>
    </row>
    <row r="66" spans="1:8" x14ac:dyDescent="0.25">
      <c r="E66" s="183" t="s">
        <v>262</v>
      </c>
      <c r="F66" s="183"/>
      <c r="G66" s="12" t="s">
        <v>284</v>
      </c>
    </row>
    <row r="67" spans="1:8" ht="30.75" customHeight="1" x14ac:dyDescent="0.25">
      <c r="A67" s="182" t="s">
        <v>49</v>
      </c>
      <c r="B67" s="182"/>
      <c r="C67" s="182" t="s">
        <v>50</v>
      </c>
      <c r="D67" s="182"/>
      <c r="E67" s="182" t="s">
        <v>51</v>
      </c>
      <c r="F67" s="182"/>
      <c r="G67" s="16"/>
      <c r="H67" s="16"/>
    </row>
    <row r="68" spans="1:8" s="71" customFormat="1" ht="12.75" x14ac:dyDescent="0.2">
      <c r="A68" s="181" t="s">
        <v>166</v>
      </c>
      <c r="B68" s="181"/>
      <c r="C68" s="181" t="s">
        <v>166</v>
      </c>
      <c r="D68" s="181"/>
      <c r="E68" s="181" t="s">
        <v>166</v>
      </c>
      <c r="F68" s="181"/>
    </row>
  </sheetData>
  <mergeCells count="18">
    <mergeCell ref="A1:F1"/>
    <mergeCell ref="A2:F2"/>
    <mergeCell ref="A4:F4"/>
    <mergeCell ref="A6:F6"/>
    <mergeCell ref="A65:F65"/>
    <mergeCell ref="A18:E18"/>
    <mergeCell ref="A15:E15"/>
    <mergeCell ref="A11:E11"/>
    <mergeCell ref="A7:E7"/>
    <mergeCell ref="A21:B21"/>
    <mergeCell ref="A41:B41"/>
    <mergeCell ref="A68:B68"/>
    <mergeCell ref="C68:D68"/>
    <mergeCell ref="E68:F68"/>
    <mergeCell ref="A67:B67"/>
    <mergeCell ref="E66:F66"/>
    <mergeCell ref="E67:F67"/>
    <mergeCell ref="C67:D67"/>
  </mergeCells>
  <pageMargins left="0.45" right="0.2" top="0.5" bottom="0.25" header="0" footer="0"/>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8"/>
  <sheetViews>
    <sheetView topLeftCell="A18" workbookViewId="0">
      <selection activeCell="J3" sqref="J3"/>
    </sheetView>
  </sheetViews>
  <sheetFormatPr defaultRowHeight="15.75" x14ac:dyDescent="0.25"/>
  <cols>
    <col min="1" max="1" width="15.140625" style="19" customWidth="1"/>
    <col min="2" max="2" width="24.42578125" style="19" customWidth="1"/>
    <col min="3" max="3" width="10.140625" style="19" customWidth="1"/>
    <col min="4" max="4" width="11.140625" style="19" customWidth="1"/>
    <col min="5" max="5" width="13.85546875" style="19" customWidth="1"/>
    <col min="6" max="6" width="24.42578125" style="19" customWidth="1"/>
    <col min="7" max="8" width="9.140625" style="19"/>
    <col min="9" max="9" width="10.140625" style="19" customWidth="1"/>
    <col min="10" max="16384" width="9.140625" style="19"/>
  </cols>
  <sheetData>
    <row r="1" spans="1:18" ht="32.25" customHeight="1" x14ac:dyDescent="0.25">
      <c r="A1" s="203" t="s">
        <v>79</v>
      </c>
      <c r="B1" s="203"/>
      <c r="C1" s="203"/>
      <c r="D1" s="201" t="s">
        <v>80</v>
      </c>
      <c r="E1" s="201"/>
      <c r="F1" s="201"/>
      <c r="G1" s="18"/>
      <c r="H1" s="18"/>
      <c r="I1" s="18"/>
      <c r="J1" s="18"/>
      <c r="K1" s="18"/>
      <c r="L1" s="18"/>
    </row>
    <row r="2" spans="1:18" ht="16.5" customHeight="1" x14ac:dyDescent="0.25">
      <c r="A2" s="201"/>
      <c r="B2" s="201"/>
      <c r="C2" s="201"/>
      <c r="D2" s="202"/>
      <c r="E2" s="202"/>
      <c r="F2" s="202"/>
      <c r="G2" s="18"/>
      <c r="H2" s="18"/>
      <c r="I2" s="18"/>
      <c r="J2" s="18"/>
      <c r="K2" s="18"/>
      <c r="L2" s="18"/>
    </row>
    <row r="3" spans="1:18" ht="48.75" customHeight="1" x14ac:dyDescent="0.25">
      <c r="A3" s="204" t="s">
        <v>82</v>
      </c>
      <c r="B3" s="204"/>
      <c r="C3" s="204"/>
      <c r="D3" s="204"/>
      <c r="E3" s="204"/>
      <c r="F3" s="204"/>
      <c r="G3" s="21"/>
      <c r="H3" s="21"/>
      <c r="I3" s="21"/>
      <c r="J3" s="21"/>
      <c r="K3" s="21"/>
      <c r="L3" s="21"/>
    </row>
    <row r="4" spans="1:18" ht="55.5" customHeight="1" x14ac:dyDescent="0.3">
      <c r="A4" s="196" t="s">
        <v>74</v>
      </c>
      <c r="B4" s="196"/>
      <c r="C4" s="197"/>
      <c r="D4" s="197"/>
      <c r="E4" s="197"/>
      <c r="F4" s="197"/>
      <c r="G4" s="32"/>
    </row>
    <row r="5" spans="1:18" ht="37.5" customHeight="1" x14ac:dyDescent="0.3">
      <c r="A5" s="196" t="s">
        <v>228</v>
      </c>
      <c r="B5" s="196"/>
      <c r="C5" s="197"/>
      <c r="D5" s="197"/>
      <c r="E5" s="197"/>
      <c r="F5" s="197"/>
      <c r="G5" s="32"/>
    </row>
    <row r="6" spans="1:18" ht="35.25" customHeight="1" x14ac:dyDescent="0.25">
      <c r="A6" s="198" t="s">
        <v>163</v>
      </c>
      <c r="B6" s="198"/>
      <c r="C6" s="199"/>
      <c r="D6" s="199"/>
      <c r="E6" s="199"/>
      <c r="F6" s="199"/>
      <c r="G6" s="20"/>
      <c r="H6" s="20"/>
      <c r="I6" s="20"/>
      <c r="J6" s="20"/>
      <c r="K6" s="20"/>
      <c r="L6" s="20"/>
      <c r="M6" s="20"/>
      <c r="N6" s="20"/>
      <c r="O6" s="20"/>
      <c r="P6" s="20"/>
      <c r="Q6" s="20"/>
      <c r="R6" s="20"/>
    </row>
    <row r="7" spans="1:18" ht="20.25" customHeight="1" x14ac:dyDescent="0.25">
      <c r="A7" s="206" t="s">
        <v>229</v>
      </c>
      <c r="B7" s="206"/>
      <c r="C7" s="206"/>
      <c r="D7" s="206"/>
      <c r="E7" s="206"/>
      <c r="F7" s="206"/>
    </row>
    <row r="8" spans="1:18" ht="17.25" customHeight="1" x14ac:dyDescent="0.25">
      <c r="A8" s="207" t="s">
        <v>94</v>
      </c>
      <c r="B8" s="207"/>
      <c r="C8" s="207"/>
      <c r="D8" s="207"/>
      <c r="E8" s="207"/>
    </row>
    <row r="9" spans="1:18" x14ac:dyDescent="0.25">
      <c r="A9" s="197" t="s">
        <v>66</v>
      </c>
      <c r="B9" s="197"/>
      <c r="C9" s="197"/>
      <c r="E9" s="19" t="s">
        <v>57</v>
      </c>
    </row>
    <row r="10" spans="1:18" x14ac:dyDescent="0.25">
      <c r="A10" s="197" t="s">
        <v>66</v>
      </c>
      <c r="B10" s="197"/>
      <c r="C10" s="197"/>
      <c r="E10" s="19" t="s">
        <v>57</v>
      </c>
    </row>
    <row r="11" spans="1:18" ht="18" customHeight="1" x14ac:dyDescent="0.25">
      <c r="A11" s="207" t="s">
        <v>72</v>
      </c>
      <c r="B11" s="207"/>
      <c r="C11" s="207"/>
      <c r="D11" s="23"/>
      <c r="E11" s="23"/>
    </row>
    <row r="12" spans="1:18" x14ac:dyDescent="0.25">
      <c r="A12" s="197" t="s">
        <v>67</v>
      </c>
      <c r="B12" s="197"/>
      <c r="C12" s="197"/>
      <c r="E12" s="19" t="s">
        <v>57</v>
      </c>
    </row>
    <row r="13" spans="1:18" x14ac:dyDescent="0.25">
      <c r="A13" s="197" t="s">
        <v>68</v>
      </c>
      <c r="B13" s="197"/>
      <c r="C13" s="197"/>
      <c r="E13" s="19" t="s">
        <v>58</v>
      </c>
    </row>
    <row r="14" spans="1:18" ht="15" customHeight="1" x14ac:dyDescent="0.25">
      <c r="A14" s="197" t="s">
        <v>69</v>
      </c>
      <c r="B14" s="197"/>
      <c r="C14" s="197"/>
    </row>
    <row r="15" spans="1:18" x14ac:dyDescent="0.25">
      <c r="A15" s="197" t="s">
        <v>70</v>
      </c>
      <c r="B15" s="197"/>
      <c r="C15" s="197"/>
      <c r="D15" s="197"/>
      <c r="E15" s="197"/>
      <c r="F15" s="197"/>
    </row>
    <row r="16" spans="1:18" ht="20.25" customHeight="1" x14ac:dyDescent="0.25">
      <c r="A16" s="200" t="s">
        <v>78</v>
      </c>
      <c r="B16" s="200"/>
      <c r="C16" s="200"/>
      <c r="D16" s="200"/>
      <c r="E16" s="200"/>
      <c r="F16" s="200"/>
    </row>
    <row r="17" spans="1:6" x14ac:dyDescent="0.25">
      <c r="A17" s="189" t="s">
        <v>75</v>
      </c>
      <c r="B17" s="189"/>
      <c r="C17" s="189"/>
      <c r="D17" s="24"/>
      <c r="E17" s="24"/>
      <c r="F17" s="24"/>
    </row>
    <row r="18" spans="1:6" ht="16.5" customHeight="1" x14ac:dyDescent="0.25">
      <c r="A18" s="210" t="s">
        <v>252</v>
      </c>
      <c r="B18" s="210"/>
      <c r="C18" s="210"/>
      <c r="D18" s="210"/>
      <c r="E18" s="210"/>
      <c r="F18" s="210"/>
    </row>
    <row r="19" spans="1:6" ht="34.5" customHeight="1" x14ac:dyDescent="0.25">
      <c r="A19" s="196" t="s">
        <v>76</v>
      </c>
      <c r="B19" s="196"/>
      <c r="C19" s="197"/>
      <c r="D19" s="197"/>
      <c r="E19" s="197"/>
      <c r="F19" s="197"/>
    </row>
    <row r="20" spans="1:6" ht="12" customHeight="1" x14ac:dyDescent="0.25"/>
    <row r="21" spans="1:6" ht="33" customHeight="1" x14ac:dyDescent="0.25">
      <c r="A21" s="205" t="s">
        <v>59</v>
      </c>
      <c r="B21" s="208" t="s">
        <v>73</v>
      </c>
      <c r="C21" s="209"/>
      <c r="D21" s="205" t="s">
        <v>159</v>
      </c>
      <c r="E21" s="205" t="s">
        <v>158</v>
      </c>
      <c r="F21" s="205" t="s">
        <v>60</v>
      </c>
    </row>
    <row r="22" spans="1:6" ht="24" customHeight="1" x14ac:dyDescent="0.25">
      <c r="A22" s="205"/>
      <c r="B22" s="39" t="s">
        <v>238</v>
      </c>
      <c r="C22" s="39" t="s">
        <v>131</v>
      </c>
      <c r="D22" s="205"/>
      <c r="E22" s="205"/>
      <c r="F22" s="205"/>
    </row>
    <row r="23" spans="1:6" ht="19.5" customHeight="1" x14ac:dyDescent="0.25">
      <c r="A23" s="27" t="s">
        <v>27</v>
      </c>
      <c r="B23" s="44" t="s">
        <v>254</v>
      </c>
      <c r="C23" s="28">
        <v>27</v>
      </c>
      <c r="D23" s="28">
        <v>0</v>
      </c>
      <c r="E23" s="28">
        <f>C23-D23</f>
        <v>27</v>
      </c>
      <c r="F23" s="28"/>
    </row>
    <row r="24" spans="1:6" ht="19.5" customHeight="1" x14ac:dyDescent="0.25">
      <c r="A24" s="27" t="s">
        <v>28</v>
      </c>
      <c r="B24" s="44" t="s">
        <v>239</v>
      </c>
      <c r="C24" s="28">
        <v>30</v>
      </c>
      <c r="D24" s="28">
        <v>0</v>
      </c>
      <c r="E24" s="28">
        <f t="shared" ref="E24:E36" si="0">C24-D24</f>
        <v>30</v>
      </c>
      <c r="F24" s="29" t="s">
        <v>61</v>
      </c>
    </row>
    <row r="25" spans="1:6" ht="19.5" customHeight="1" x14ac:dyDescent="0.25">
      <c r="A25" s="27" t="s">
        <v>97</v>
      </c>
      <c r="B25" s="44" t="s">
        <v>240</v>
      </c>
      <c r="C25" s="28">
        <v>31</v>
      </c>
      <c r="D25" s="28">
        <v>0</v>
      </c>
      <c r="E25" s="28">
        <f t="shared" si="0"/>
        <v>31</v>
      </c>
      <c r="F25" s="29" t="s">
        <v>62</v>
      </c>
    </row>
    <row r="26" spans="1:6" ht="19.5" customHeight="1" x14ac:dyDescent="0.25">
      <c r="A26" s="27" t="s">
        <v>98</v>
      </c>
      <c r="B26" s="44" t="s">
        <v>241</v>
      </c>
      <c r="C26" s="28">
        <v>30</v>
      </c>
      <c r="D26" s="28">
        <v>0</v>
      </c>
      <c r="E26" s="28">
        <f t="shared" si="0"/>
        <v>30</v>
      </c>
      <c r="F26" s="28"/>
    </row>
    <row r="27" spans="1:6" ht="19.5" customHeight="1" x14ac:dyDescent="0.25">
      <c r="A27" s="27" t="s">
        <v>99</v>
      </c>
      <c r="B27" s="44" t="s">
        <v>242</v>
      </c>
      <c r="C27" s="28">
        <v>31</v>
      </c>
      <c r="D27" s="28">
        <v>0</v>
      </c>
      <c r="E27" s="28">
        <f t="shared" si="0"/>
        <v>31</v>
      </c>
      <c r="F27" s="29" t="s">
        <v>63</v>
      </c>
    </row>
    <row r="28" spans="1:6" ht="19.5" customHeight="1" x14ac:dyDescent="0.25">
      <c r="A28" s="27" t="s">
        <v>100</v>
      </c>
      <c r="B28" s="44" t="s">
        <v>248</v>
      </c>
      <c r="C28" s="28">
        <v>31</v>
      </c>
      <c r="D28" s="28">
        <v>0</v>
      </c>
      <c r="E28" s="28">
        <f t="shared" si="0"/>
        <v>31</v>
      </c>
      <c r="F28" s="28"/>
    </row>
    <row r="29" spans="1:6" ht="19.5" customHeight="1" x14ac:dyDescent="0.25">
      <c r="A29" s="27" t="s">
        <v>110</v>
      </c>
      <c r="B29" s="44" t="s">
        <v>243</v>
      </c>
      <c r="C29" s="28">
        <v>30</v>
      </c>
      <c r="D29" s="28">
        <v>1</v>
      </c>
      <c r="E29" s="28">
        <f t="shared" si="0"/>
        <v>29</v>
      </c>
      <c r="F29" s="29" t="s">
        <v>64</v>
      </c>
    </row>
    <row r="30" spans="1:6" s="96" customFormat="1" ht="19.5" customHeight="1" x14ac:dyDescent="0.25">
      <c r="A30" s="92" t="s">
        <v>123</v>
      </c>
      <c r="B30" s="93" t="s">
        <v>244</v>
      </c>
      <c r="C30" s="94">
        <v>10</v>
      </c>
      <c r="D30" s="94">
        <v>0</v>
      </c>
      <c r="E30" s="28">
        <f t="shared" si="0"/>
        <v>10</v>
      </c>
      <c r="F30" s="95" t="s">
        <v>65</v>
      </c>
    </row>
    <row r="31" spans="1:6" s="96" customFormat="1" ht="19.5" customHeight="1" x14ac:dyDescent="0.25">
      <c r="A31" s="92" t="s">
        <v>123</v>
      </c>
      <c r="B31" s="93" t="s">
        <v>253</v>
      </c>
      <c r="C31" s="94">
        <v>21</v>
      </c>
      <c r="D31" s="94">
        <v>0.5</v>
      </c>
      <c r="E31" s="28">
        <f t="shared" si="0"/>
        <v>20.5</v>
      </c>
      <c r="F31" s="94"/>
    </row>
    <row r="32" spans="1:6" ht="19.5" customHeight="1" x14ac:dyDescent="0.25">
      <c r="A32" s="88" t="s">
        <v>124</v>
      </c>
      <c r="B32" s="44" t="s">
        <v>245</v>
      </c>
      <c r="C32" s="28">
        <v>30</v>
      </c>
      <c r="D32" s="28">
        <v>0</v>
      </c>
      <c r="E32" s="28">
        <f t="shared" si="0"/>
        <v>30</v>
      </c>
      <c r="F32" s="28"/>
    </row>
    <row r="33" spans="1:9" ht="19.5" customHeight="1" x14ac:dyDescent="0.25">
      <c r="A33" s="27" t="s">
        <v>125</v>
      </c>
      <c r="B33" s="44" t="s">
        <v>250</v>
      </c>
      <c r="C33" s="28">
        <v>31</v>
      </c>
      <c r="D33" s="28">
        <v>1</v>
      </c>
      <c r="E33" s="28">
        <f t="shared" si="0"/>
        <v>30</v>
      </c>
      <c r="F33" s="29" t="s">
        <v>64</v>
      </c>
    </row>
    <row r="34" spans="1:9" ht="19.5" customHeight="1" x14ac:dyDescent="0.25">
      <c r="A34" s="27" t="s">
        <v>227</v>
      </c>
      <c r="B34" s="44" t="s">
        <v>249</v>
      </c>
      <c r="C34" s="28">
        <v>31</v>
      </c>
      <c r="D34" s="28">
        <v>1</v>
      </c>
      <c r="E34" s="28">
        <f t="shared" si="0"/>
        <v>30</v>
      </c>
      <c r="F34" s="28" t="str">
        <f>F29</f>
        <v>Sửa chữa, cải tạo lưới điện</v>
      </c>
    </row>
    <row r="35" spans="1:9" ht="19.5" customHeight="1" x14ac:dyDescent="0.3">
      <c r="A35" s="27" t="s">
        <v>247</v>
      </c>
      <c r="B35" s="44" t="s">
        <v>255</v>
      </c>
      <c r="C35" s="28">
        <v>28</v>
      </c>
      <c r="D35" s="28">
        <v>0</v>
      </c>
      <c r="E35" s="28">
        <f t="shared" si="0"/>
        <v>28</v>
      </c>
      <c r="F35" s="28"/>
      <c r="I35" s="86" t="s">
        <v>237</v>
      </c>
    </row>
    <row r="36" spans="1:9" ht="19.5" customHeight="1" x14ac:dyDescent="0.3">
      <c r="A36" s="27" t="s">
        <v>256</v>
      </c>
      <c r="B36" s="44" t="s">
        <v>282</v>
      </c>
      <c r="C36" s="28">
        <v>4</v>
      </c>
      <c r="D36" s="28">
        <v>0</v>
      </c>
      <c r="E36" s="28">
        <f t="shared" si="0"/>
        <v>4</v>
      </c>
      <c r="F36" s="28"/>
      <c r="I36" s="86"/>
    </row>
    <row r="37" spans="1:9" s="9" customFormat="1" ht="24" customHeight="1" x14ac:dyDescent="0.25">
      <c r="A37" s="30" t="s">
        <v>7</v>
      </c>
      <c r="B37" s="30"/>
      <c r="C37" s="31">
        <f>SUM(C23:C36)</f>
        <v>365</v>
      </c>
      <c r="D37" s="31">
        <f t="shared" ref="D37:E37" si="1">SUM(D23:D36)</f>
        <v>3.5</v>
      </c>
      <c r="E37" s="31">
        <f t="shared" si="1"/>
        <v>361.5</v>
      </c>
      <c r="F37" s="31"/>
    </row>
    <row r="38" spans="1:9" ht="24" customHeight="1" x14ac:dyDescent="0.25">
      <c r="A38" s="194" t="s">
        <v>71</v>
      </c>
      <c r="B38" s="194"/>
      <c r="C38" s="194"/>
      <c r="D38" s="194"/>
      <c r="E38" s="194"/>
      <c r="F38" s="194"/>
    </row>
    <row r="39" spans="1:9" ht="23.25" customHeight="1" x14ac:dyDescent="0.25">
      <c r="A39" s="9" t="s">
        <v>77</v>
      </c>
      <c r="B39" s="9"/>
    </row>
    <row r="40" spans="1:9" ht="48" customHeight="1" x14ac:dyDescent="0.25">
      <c r="A40" s="196" t="s">
        <v>153</v>
      </c>
      <c r="B40" s="196"/>
      <c r="C40" s="197"/>
      <c r="D40" s="197"/>
      <c r="E40" s="197"/>
      <c r="F40" s="197"/>
    </row>
    <row r="41" spans="1:9" ht="31.5" customHeight="1" x14ac:dyDescent="0.3">
      <c r="A41" s="196" t="s">
        <v>251</v>
      </c>
      <c r="B41" s="196"/>
      <c r="C41" s="196"/>
      <c r="D41" s="196"/>
      <c r="E41" s="196"/>
      <c r="F41" s="196"/>
      <c r="I41" s="32"/>
    </row>
    <row r="42" spans="1:9" ht="24.75" customHeight="1" x14ac:dyDescent="0.3">
      <c r="A42" s="197" t="s">
        <v>102</v>
      </c>
      <c r="B42" s="197"/>
      <c r="C42" s="197"/>
      <c r="D42" s="197"/>
      <c r="E42" s="197"/>
      <c r="F42" s="197"/>
      <c r="I42" s="32"/>
    </row>
    <row r="43" spans="1:9" ht="24.75" customHeight="1" x14ac:dyDescent="0.25">
      <c r="A43" s="197" t="s">
        <v>103</v>
      </c>
      <c r="B43" s="197"/>
      <c r="C43" s="197"/>
      <c r="D43" s="197"/>
      <c r="E43" s="197"/>
      <c r="F43" s="197"/>
    </row>
    <row r="44" spans="1:9" s="22" customFormat="1" ht="33.75" customHeight="1" x14ac:dyDescent="0.25">
      <c r="A44" s="196" t="s">
        <v>157</v>
      </c>
      <c r="B44" s="196"/>
      <c r="C44" s="196"/>
      <c r="D44" s="196"/>
      <c r="E44" s="196"/>
      <c r="F44" s="196"/>
    </row>
    <row r="45" spans="1:9" ht="18" customHeight="1" x14ac:dyDescent="0.25">
      <c r="A45" s="195" t="s">
        <v>91</v>
      </c>
      <c r="B45" s="195"/>
      <c r="C45" s="195"/>
      <c r="D45" s="195"/>
      <c r="E45" s="195"/>
      <c r="F45" s="195"/>
    </row>
    <row r="46" spans="1:9" ht="33.75" customHeight="1" x14ac:dyDescent="0.25">
      <c r="A46" s="196" t="s">
        <v>81</v>
      </c>
      <c r="B46" s="196"/>
      <c r="C46" s="197"/>
      <c r="D46" s="197"/>
      <c r="E46" s="197"/>
      <c r="F46" s="197"/>
    </row>
    <row r="47" spans="1:9" x14ac:dyDescent="0.25">
      <c r="E47" s="183" t="s">
        <v>263</v>
      </c>
      <c r="F47" s="183"/>
    </row>
    <row r="48" spans="1:9" ht="30.75" customHeight="1" x14ac:dyDescent="0.25">
      <c r="A48" s="182" t="s">
        <v>49</v>
      </c>
      <c r="B48" s="182"/>
      <c r="C48" s="182"/>
      <c r="E48" s="182" t="s">
        <v>51</v>
      </c>
      <c r="F48" s="184"/>
    </row>
  </sheetData>
  <mergeCells count="37">
    <mergeCell ref="D21:D22"/>
    <mergeCell ref="A7:F7"/>
    <mergeCell ref="A9:C9"/>
    <mergeCell ref="A8:E8"/>
    <mergeCell ref="A12:C12"/>
    <mergeCell ref="A11:C11"/>
    <mergeCell ref="A13:C13"/>
    <mergeCell ref="A21:A22"/>
    <mergeCell ref="A10:C10"/>
    <mergeCell ref="B21:C21"/>
    <mergeCell ref="F21:F22"/>
    <mergeCell ref="A18:F18"/>
    <mergeCell ref="A19:F19"/>
    <mergeCell ref="E21:E22"/>
    <mergeCell ref="A6:F6"/>
    <mergeCell ref="A16:F16"/>
    <mergeCell ref="A17:C17"/>
    <mergeCell ref="D1:F1"/>
    <mergeCell ref="D2:F2"/>
    <mergeCell ref="A14:C14"/>
    <mergeCell ref="A15:F15"/>
    <mergeCell ref="A1:C1"/>
    <mergeCell ref="A2:C2"/>
    <mergeCell ref="A3:F3"/>
    <mergeCell ref="A4:F4"/>
    <mergeCell ref="A5:F5"/>
    <mergeCell ref="A38:F38"/>
    <mergeCell ref="A45:F45"/>
    <mergeCell ref="A46:F46"/>
    <mergeCell ref="A48:C48"/>
    <mergeCell ref="E47:F47"/>
    <mergeCell ref="E48:F48"/>
    <mergeCell ref="A44:F44"/>
    <mergeCell ref="A43:F43"/>
    <mergeCell ref="A42:F42"/>
    <mergeCell ref="A41:F41"/>
    <mergeCell ref="A40:F40"/>
  </mergeCells>
  <phoneticPr fontId="10" type="noConversion"/>
  <pageMargins left="0.35" right="0.25" top="0.5" bottom="0.25" header="0" footer="0"/>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2692D-AF01-49F2-9355-BD7D0B1669D2}">
  <dimension ref="A1:R50"/>
  <sheetViews>
    <sheetView topLeftCell="A20" workbookViewId="0">
      <selection activeCell="K37" sqref="K37"/>
    </sheetView>
  </sheetViews>
  <sheetFormatPr defaultRowHeight="15.75" x14ac:dyDescent="0.25"/>
  <cols>
    <col min="1" max="1" width="15.140625" style="19" customWidth="1"/>
    <col min="2" max="2" width="24.42578125" style="19" customWidth="1"/>
    <col min="3" max="3" width="10.140625" style="19" customWidth="1"/>
    <col min="4" max="4" width="11.140625" style="19" customWidth="1"/>
    <col min="5" max="5" width="13.85546875" style="19" customWidth="1"/>
    <col min="6" max="6" width="24.42578125" style="19" customWidth="1"/>
    <col min="7" max="8" width="9.140625" style="19"/>
    <col min="9" max="9" width="10.140625" style="19" customWidth="1"/>
    <col min="10" max="16384" width="9.140625" style="19"/>
  </cols>
  <sheetData>
    <row r="1" spans="1:18" ht="32.25" customHeight="1" x14ac:dyDescent="0.25">
      <c r="A1" s="203" t="s">
        <v>79</v>
      </c>
      <c r="B1" s="203"/>
      <c r="C1" s="203"/>
      <c r="D1" s="201" t="s">
        <v>80</v>
      </c>
      <c r="E1" s="201"/>
      <c r="F1" s="201"/>
      <c r="G1" s="18"/>
      <c r="H1" s="18"/>
      <c r="I1" s="18"/>
      <c r="J1" s="18"/>
      <c r="K1" s="18"/>
      <c r="L1" s="18"/>
    </row>
    <row r="2" spans="1:18" ht="16.5" customHeight="1" x14ac:dyDescent="0.25">
      <c r="A2" s="201"/>
      <c r="B2" s="201"/>
      <c r="C2" s="201"/>
      <c r="D2" s="202"/>
      <c r="E2" s="202"/>
      <c r="F2" s="202"/>
      <c r="G2" s="18"/>
      <c r="H2" s="18"/>
      <c r="I2" s="18"/>
      <c r="J2" s="18"/>
      <c r="K2" s="18"/>
      <c r="L2" s="18"/>
    </row>
    <row r="3" spans="1:18" ht="48.75" customHeight="1" x14ac:dyDescent="0.25">
      <c r="A3" s="204" t="s">
        <v>82</v>
      </c>
      <c r="B3" s="204"/>
      <c r="C3" s="204"/>
      <c r="D3" s="204"/>
      <c r="E3" s="204"/>
      <c r="F3" s="204"/>
      <c r="G3" s="21"/>
      <c r="H3" s="21"/>
      <c r="I3" s="21"/>
      <c r="J3" s="21"/>
      <c r="K3" s="21"/>
      <c r="L3" s="21"/>
    </row>
    <row r="4" spans="1:18" ht="55.5" customHeight="1" x14ac:dyDescent="0.3">
      <c r="A4" s="196" t="s">
        <v>74</v>
      </c>
      <c r="B4" s="196"/>
      <c r="C4" s="197"/>
      <c r="D4" s="197"/>
      <c r="E4" s="197"/>
      <c r="F4" s="197"/>
      <c r="G4" s="32"/>
    </row>
    <row r="5" spans="1:18" ht="37.5" customHeight="1" x14ac:dyDescent="0.3">
      <c r="A5" s="196" t="s">
        <v>228</v>
      </c>
      <c r="B5" s="196"/>
      <c r="C5" s="197"/>
      <c r="D5" s="197"/>
      <c r="E5" s="197"/>
      <c r="F5" s="197"/>
      <c r="G5" s="32"/>
    </row>
    <row r="6" spans="1:18" ht="35.25" customHeight="1" x14ac:dyDescent="0.25">
      <c r="A6" s="198" t="s">
        <v>163</v>
      </c>
      <c r="B6" s="198"/>
      <c r="C6" s="199"/>
      <c r="D6" s="199"/>
      <c r="E6" s="199"/>
      <c r="F6" s="199"/>
      <c r="G6" s="20"/>
      <c r="H6" s="20"/>
      <c r="I6" s="20"/>
      <c r="J6" s="20"/>
      <c r="K6" s="20"/>
      <c r="L6" s="20"/>
      <c r="M6" s="20"/>
      <c r="N6" s="20"/>
      <c r="O6" s="20"/>
      <c r="P6" s="20"/>
      <c r="Q6" s="20"/>
      <c r="R6" s="20"/>
    </row>
    <row r="7" spans="1:18" ht="20.25" customHeight="1" x14ac:dyDescent="0.25">
      <c r="A7" s="206" t="s">
        <v>229</v>
      </c>
      <c r="B7" s="206"/>
      <c r="C7" s="206"/>
      <c r="D7" s="206"/>
      <c r="E7" s="206"/>
      <c r="F7" s="206"/>
    </row>
    <row r="8" spans="1:18" ht="17.25" customHeight="1" x14ac:dyDescent="0.25">
      <c r="A8" s="207" t="s">
        <v>94</v>
      </c>
      <c r="B8" s="207"/>
      <c r="C8" s="207"/>
      <c r="D8" s="207"/>
      <c r="E8" s="207"/>
    </row>
    <row r="9" spans="1:18" x14ac:dyDescent="0.25">
      <c r="A9" s="197" t="s">
        <v>66</v>
      </c>
      <c r="B9" s="197"/>
      <c r="C9" s="197"/>
      <c r="E9" s="19" t="s">
        <v>57</v>
      </c>
    </row>
    <row r="10" spans="1:18" x14ac:dyDescent="0.25">
      <c r="A10" s="197" t="s">
        <v>66</v>
      </c>
      <c r="B10" s="197"/>
      <c r="C10" s="197"/>
      <c r="E10" s="19" t="s">
        <v>57</v>
      </c>
    </row>
    <row r="11" spans="1:18" ht="18" customHeight="1" x14ac:dyDescent="0.25">
      <c r="A11" s="207" t="s">
        <v>72</v>
      </c>
      <c r="B11" s="207"/>
      <c r="C11" s="207"/>
      <c r="D11" s="23"/>
      <c r="E11" s="23"/>
    </row>
    <row r="12" spans="1:18" x14ac:dyDescent="0.25">
      <c r="A12" s="197" t="s">
        <v>67</v>
      </c>
      <c r="B12" s="197"/>
      <c r="C12" s="197"/>
      <c r="E12" s="19" t="s">
        <v>57</v>
      </c>
    </row>
    <row r="13" spans="1:18" x14ac:dyDescent="0.25">
      <c r="A13" s="197" t="s">
        <v>68</v>
      </c>
      <c r="B13" s="197"/>
      <c r="C13" s="197"/>
      <c r="E13" s="19" t="s">
        <v>58</v>
      </c>
    </row>
    <row r="14" spans="1:18" ht="15" customHeight="1" x14ac:dyDescent="0.25">
      <c r="A14" s="197" t="s">
        <v>69</v>
      </c>
      <c r="B14" s="197"/>
      <c r="C14" s="197"/>
    </row>
    <row r="15" spans="1:18" x14ac:dyDescent="0.25">
      <c r="A15" s="197" t="s">
        <v>70</v>
      </c>
      <c r="B15" s="197"/>
      <c r="C15" s="197"/>
      <c r="D15" s="197"/>
      <c r="E15" s="197"/>
      <c r="F15" s="197"/>
    </row>
    <row r="16" spans="1:18" ht="20.25" customHeight="1" x14ac:dyDescent="0.25">
      <c r="A16" s="200" t="s">
        <v>78</v>
      </c>
      <c r="B16" s="200"/>
      <c r="C16" s="200"/>
      <c r="D16" s="200"/>
      <c r="E16" s="200"/>
      <c r="F16" s="200"/>
    </row>
    <row r="17" spans="1:9" x14ac:dyDescent="0.25">
      <c r="A17" s="189" t="s">
        <v>75</v>
      </c>
      <c r="B17" s="189"/>
      <c r="C17" s="189"/>
      <c r="D17" s="24"/>
      <c r="E17" s="24"/>
      <c r="F17" s="24"/>
    </row>
    <row r="18" spans="1:9" ht="16.5" customHeight="1" x14ac:dyDescent="0.25">
      <c r="A18" s="210" t="s">
        <v>252</v>
      </c>
      <c r="B18" s="210"/>
      <c r="C18" s="210"/>
      <c r="D18" s="210"/>
      <c r="E18" s="210"/>
      <c r="F18" s="210"/>
    </row>
    <row r="19" spans="1:9" ht="34.5" customHeight="1" x14ac:dyDescent="0.25">
      <c r="A19" s="196" t="s">
        <v>76</v>
      </c>
      <c r="B19" s="196"/>
      <c r="C19" s="197"/>
      <c r="D19" s="197"/>
      <c r="E19" s="197"/>
      <c r="F19" s="197"/>
    </row>
    <row r="20" spans="1:9" ht="12" customHeight="1" x14ac:dyDescent="0.25"/>
    <row r="21" spans="1:9" ht="33" customHeight="1" x14ac:dyDescent="0.25">
      <c r="A21" s="205" t="s">
        <v>59</v>
      </c>
      <c r="B21" s="208" t="s">
        <v>73</v>
      </c>
      <c r="C21" s="209"/>
      <c r="D21" s="205" t="s">
        <v>159</v>
      </c>
      <c r="E21" s="205" t="s">
        <v>158</v>
      </c>
      <c r="F21" s="205" t="s">
        <v>60</v>
      </c>
    </row>
    <row r="22" spans="1:9" ht="24" customHeight="1" x14ac:dyDescent="0.25">
      <c r="A22" s="205"/>
      <c r="B22" s="39" t="s">
        <v>238</v>
      </c>
      <c r="C22" s="39" t="s">
        <v>131</v>
      </c>
      <c r="D22" s="205"/>
      <c r="E22" s="205"/>
      <c r="F22" s="205"/>
    </row>
    <row r="23" spans="1:9" ht="19.5" customHeight="1" x14ac:dyDescent="0.25">
      <c r="A23" s="27" t="s">
        <v>27</v>
      </c>
      <c r="B23" s="44" t="s">
        <v>254</v>
      </c>
      <c r="C23" s="28">
        <v>27</v>
      </c>
      <c r="D23" s="28">
        <v>0</v>
      </c>
      <c r="E23" s="28">
        <f>C23-D23</f>
        <v>27</v>
      </c>
      <c r="F23" s="28"/>
    </row>
    <row r="24" spans="1:9" ht="19.5" customHeight="1" x14ac:dyDescent="0.25">
      <c r="A24" s="27" t="s">
        <v>28</v>
      </c>
      <c r="B24" s="44" t="s">
        <v>239</v>
      </c>
      <c r="C24" s="28">
        <v>30</v>
      </c>
      <c r="D24" s="28">
        <v>0</v>
      </c>
      <c r="E24" s="28">
        <f t="shared" ref="E24:E36" si="0">C24-D24</f>
        <v>30</v>
      </c>
      <c r="F24" s="29" t="s">
        <v>61</v>
      </c>
    </row>
    <row r="25" spans="1:9" ht="19.5" customHeight="1" x14ac:dyDescent="0.25">
      <c r="A25" s="27" t="s">
        <v>97</v>
      </c>
      <c r="B25" s="44" t="s">
        <v>240</v>
      </c>
      <c r="C25" s="28">
        <v>31</v>
      </c>
      <c r="D25" s="28">
        <v>0</v>
      </c>
      <c r="E25" s="28">
        <f t="shared" si="0"/>
        <v>31</v>
      </c>
      <c r="F25" s="29" t="s">
        <v>62</v>
      </c>
    </row>
    <row r="26" spans="1:9" ht="19.5" customHeight="1" x14ac:dyDescent="0.25">
      <c r="A26" s="27" t="s">
        <v>98</v>
      </c>
      <c r="B26" s="44" t="s">
        <v>241</v>
      </c>
      <c r="C26" s="28">
        <v>30</v>
      </c>
      <c r="D26" s="28">
        <v>0</v>
      </c>
      <c r="E26" s="28">
        <f t="shared" si="0"/>
        <v>30</v>
      </c>
      <c r="F26" s="28"/>
    </row>
    <row r="27" spans="1:9" ht="19.5" customHeight="1" x14ac:dyDescent="0.25">
      <c r="A27" s="27" t="s">
        <v>99</v>
      </c>
      <c r="B27" s="44" t="s">
        <v>242</v>
      </c>
      <c r="C27" s="28">
        <v>31</v>
      </c>
      <c r="D27" s="28">
        <v>0</v>
      </c>
      <c r="E27" s="28">
        <f t="shared" si="0"/>
        <v>31</v>
      </c>
      <c r="F27" s="29" t="s">
        <v>63</v>
      </c>
    </row>
    <row r="28" spans="1:9" ht="19.5" customHeight="1" x14ac:dyDescent="0.25">
      <c r="A28" s="27" t="s">
        <v>100</v>
      </c>
      <c r="B28" s="44" t="s">
        <v>248</v>
      </c>
      <c r="C28" s="28">
        <v>31</v>
      </c>
      <c r="D28" s="28">
        <v>0</v>
      </c>
      <c r="E28" s="28">
        <f t="shared" si="0"/>
        <v>31</v>
      </c>
      <c r="F28" s="28"/>
    </row>
    <row r="29" spans="1:9" ht="19.5" customHeight="1" x14ac:dyDescent="0.25">
      <c r="A29" s="27" t="s">
        <v>110</v>
      </c>
      <c r="B29" s="44" t="s">
        <v>243</v>
      </c>
      <c r="C29" s="28">
        <v>30</v>
      </c>
      <c r="D29" s="28">
        <v>1</v>
      </c>
      <c r="E29" s="28">
        <f t="shared" si="0"/>
        <v>29</v>
      </c>
      <c r="F29" s="29" t="s">
        <v>64</v>
      </c>
    </row>
    <row r="30" spans="1:9" s="96" customFormat="1" ht="19.5" customHeight="1" x14ac:dyDescent="0.25">
      <c r="A30" s="92" t="s">
        <v>123</v>
      </c>
      <c r="B30" s="93" t="s">
        <v>244</v>
      </c>
      <c r="C30" s="94">
        <v>10</v>
      </c>
      <c r="D30" s="94">
        <v>0</v>
      </c>
      <c r="E30" s="28">
        <f t="shared" si="0"/>
        <v>10</v>
      </c>
      <c r="F30" s="95" t="s">
        <v>65</v>
      </c>
    </row>
    <row r="31" spans="1:9" s="96" customFormat="1" ht="19.5" customHeight="1" x14ac:dyDescent="0.25">
      <c r="A31" s="92" t="s">
        <v>123</v>
      </c>
      <c r="B31" s="93" t="s">
        <v>253</v>
      </c>
      <c r="C31" s="94">
        <v>21</v>
      </c>
      <c r="D31" s="94">
        <v>0.5</v>
      </c>
      <c r="E31" s="28">
        <f t="shared" si="0"/>
        <v>20.5</v>
      </c>
      <c r="F31" s="94"/>
      <c r="I31" s="96" t="s">
        <v>303</v>
      </c>
    </row>
    <row r="32" spans="1:9" ht="19.5" customHeight="1" x14ac:dyDescent="0.25">
      <c r="A32" s="88" t="s">
        <v>124</v>
      </c>
      <c r="B32" s="44" t="s">
        <v>245</v>
      </c>
      <c r="C32" s="28">
        <v>30</v>
      </c>
      <c r="D32" s="28">
        <v>0</v>
      </c>
      <c r="E32" s="28">
        <f t="shared" si="0"/>
        <v>30</v>
      </c>
      <c r="F32" s="28"/>
    </row>
    <row r="33" spans="1:9" ht="19.5" customHeight="1" x14ac:dyDescent="0.25">
      <c r="A33" s="27" t="s">
        <v>125</v>
      </c>
      <c r="B33" s="44" t="s">
        <v>250</v>
      </c>
      <c r="C33" s="28">
        <v>31</v>
      </c>
      <c r="D33" s="28">
        <v>1</v>
      </c>
      <c r="E33" s="28">
        <f t="shared" si="0"/>
        <v>30</v>
      </c>
      <c r="F33" s="29" t="s">
        <v>64</v>
      </c>
    </row>
    <row r="34" spans="1:9" ht="19.5" customHeight="1" x14ac:dyDescent="0.25">
      <c r="A34" s="27" t="s">
        <v>227</v>
      </c>
      <c r="B34" s="44" t="s">
        <v>249</v>
      </c>
      <c r="C34" s="28">
        <v>31</v>
      </c>
      <c r="D34" s="28">
        <v>4</v>
      </c>
      <c r="E34" s="28">
        <f t="shared" si="0"/>
        <v>27</v>
      </c>
      <c r="F34" s="28" t="s">
        <v>304</v>
      </c>
    </row>
    <row r="35" spans="1:9" ht="19.5" customHeight="1" x14ac:dyDescent="0.3">
      <c r="A35" s="27" t="s">
        <v>247</v>
      </c>
      <c r="B35" s="44" t="s">
        <v>255</v>
      </c>
      <c r="C35" s="28">
        <v>28</v>
      </c>
      <c r="D35" s="28">
        <v>5</v>
      </c>
      <c r="E35" s="28">
        <f t="shared" si="0"/>
        <v>23</v>
      </c>
      <c r="F35" s="28" t="s">
        <v>304</v>
      </c>
      <c r="I35" s="86" t="s">
        <v>237</v>
      </c>
    </row>
    <row r="36" spans="1:9" ht="19.5" customHeight="1" x14ac:dyDescent="0.3">
      <c r="A36" s="27" t="s">
        <v>256</v>
      </c>
      <c r="B36" s="44" t="s">
        <v>282</v>
      </c>
      <c r="C36" s="28">
        <v>4</v>
      </c>
      <c r="D36" s="28">
        <v>0</v>
      </c>
      <c r="E36" s="28">
        <f t="shared" si="0"/>
        <v>4</v>
      </c>
      <c r="F36" s="28"/>
      <c r="I36" s="86"/>
    </row>
    <row r="37" spans="1:9" s="9" customFormat="1" ht="24" customHeight="1" x14ac:dyDescent="0.25">
      <c r="A37" s="30" t="s">
        <v>7</v>
      </c>
      <c r="B37" s="30"/>
      <c r="C37" s="31">
        <f>SUM(C23:C36)</f>
        <v>365</v>
      </c>
      <c r="D37" s="31">
        <f t="shared" ref="D37:E37" si="1">SUM(D23:D36)</f>
        <v>11.5</v>
      </c>
      <c r="E37" s="31">
        <f t="shared" si="1"/>
        <v>353.5</v>
      </c>
      <c r="F37" s="31"/>
    </row>
    <row r="38" spans="1:9" ht="24" customHeight="1" x14ac:dyDescent="0.25">
      <c r="A38" s="197" t="s">
        <v>71</v>
      </c>
      <c r="B38" s="197"/>
      <c r="C38" s="197"/>
      <c r="D38" s="197"/>
      <c r="E38" s="197"/>
      <c r="F38" s="197"/>
    </row>
    <row r="39" spans="1:9" ht="24" customHeight="1" x14ac:dyDescent="0.25">
      <c r="A39" s="197" t="s">
        <v>300</v>
      </c>
      <c r="B39" s="197"/>
      <c r="C39" s="197"/>
      <c r="D39" s="197"/>
      <c r="E39" s="19">
        <f>SUM(E23:E30)</f>
        <v>219</v>
      </c>
      <c r="F39" s="19" t="s">
        <v>302</v>
      </c>
    </row>
    <row r="40" spans="1:9" ht="24" customHeight="1" x14ac:dyDescent="0.25">
      <c r="A40" s="197" t="s">
        <v>301</v>
      </c>
      <c r="B40" s="197"/>
      <c r="C40" s="197"/>
      <c r="D40" s="197"/>
      <c r="E40" s="19">
        <f>SUM(E31:E36)</f>
        <v>134.5</v>
      </c>
      <c r="F40" s="19" t="s">
        <v>302</v>
      </c>
    </row>
    <row r="41" spans="1:9" ht="23.25" customHeight="1" x14ac:dyDescent="0.25">
      <c r="A41" s="9" t="s">
        <v>77</v>
      </c>
      <c r="B41" s="9"/>
    </row>
    <row r="42" spans="1:9" ht="48" customHeight="1" x14ac:dyDescent="0.25">
      <c r="A42" s="196" t="s">
        <v>153</v>
      </c>
      <c r="B42" s="196"/>
      <c r="C42" s="197"/>
      <c r="D42" s="197"/>
      <c r="E42" s="197"/>
      <c r="F42" s="197"/>
    </row>
    <row r="43" spans="1:9" ht="31.5" customHeight="1" x14ac:dyDescent="0.3">
      <c r="A43" s="196" t="s">
        <v>251</v>
      </c>
      <c r="B43" s="196"/>
      <c r="C43" s="196"/>
      <c r="D43" s="196"/>
      <c r="E43" s="196"/>
      <c r="F43" s="196"/>
      <c r="I43" s="32"/>
    </row>
    <row r="44" spans="1:9" ht="24.75" customHeight="1" x14ac:dyDescent="0.3">
      <c r="A44" s="197" t="s">
        <v>102</v>
      </c>
      <c r="B44" s="197"/>
      <c r="C44" s="197"/>
      <c r="D44" s="197"/>
      <c r="E44" s="197"/>
      <c r="F44" s="197"/>
      <c r="I44" s="32"/>
    </row>
    <row r="45" spans="1:9" ht="24.75" customHeight="1" x14ac:dyDescent="0.25">
      <c r="A45" s="197" t="s">
        <v>103</v>
      </c>
      <c r="B45" s="197"/>
      <c r="C45" s="197"/>
      <c r="D45" s="197"/>
      <c r="E45" s="197"/>
      <c r="F45" s="197"/>
    </row>
    <row r="46" spans="1:9" s="22" customFormat="1" ht="33.75" customHeight="1" x14ac:dyDescent="0.25">
      <c r="A46" s="196" t="s">
        <v>157</v>
      </c>
      <c r="B46" s="196"/>
      <c r="C46" s="196"/>
      <c r="D46" s="196"/>
      <c r="E46" s="196"/>
      <c r="F46" s="196"/>
    </row>
    <row r="47" spans="1:9" ht="18" customHeight="1" x14ac:dyDescent="0.25">
      <c r="A47" s="195" t="s">
        <v>91</v>
      </c>
      <c r="B47" s="195"/>
      <c r="C47" s="195"/>
      <c r="D47" s="195"/>
      <c r="E47" s="195"/>
      <c r="F47" s="195"/>
    </row>
    <row r="48" spans="1:9" ht="33.75" customHeight="1" x14ac:dyDescent="0.25">
      <c r="A48" s="196" t="s">
        <v>81</v>
      </c>
      <c r="B48" s="196"/>
      <c r="C48" s="197"/>
      <c r="D48" s="197"/>
      <c r="E48" s="197"/>
      <c r="F48" s="197"/>
    </row>
    <row r="49" spans="1:6" x14ac:dyDescent="0.25">
      <c r="E49" s="183" t="s">
        <v>263</v>
      </c>
      <c r="F49" s="183"/>
    </row>
    <row r="50" spans="1:6" ht="30.75" customHeight="1" x14ac:dyDescent="0.25">
      <c r="A50" s="182" t="s">
        <v>49</v>
      </c>
      <c r="B50" s="182"/>
      <c r="C50" s="182"/>
      <c r="E50" s="182" t="s">
        <v>51</v>
      </c>
      <c r="F50" s="184"/>
    </row>
  </sheetData>
  <mergeCells count="39">
    <mergeCell ref="A47:F47"/>
    <mergeCell ref="A48:F48"/>
    <mergeCell ref="E49:F49"/>
    <mergeCell ref="A50:C50"/>
    <mergeCell ref="E50:F50"/>
    <mergeCell ref="A44:F44"/>
    <mergeCell ref="A45:F45"/>
    <mergeCell ref="A46:F46"/>
    <mergeCell ref="A17:C17"/>
    <mergeCell ref="A18:F18"/>
    <mergeCell ref="A19:F19"/>
    <mergeCell ref="A21:A22"/>
    <mergeCell ref="B21:C21"/>
    <mergeCell ref="D21:D22"/>
    <mergeCell ref="E21:E22"/>
    <mergeCell ref="F21:F22"/>
    <mergeCell ref="A39:D39"/>
    <mergeCell ref="A40:D40"/>
    <mergeCell ref="A38:F38"/>
    <mergeCell ref="A42:F42"/>
    <mergeCell ref="A43:F43"/>
    <mergeCell ref="A16:F16"/>
    <mergeCell ref="A5:F5"/>
    <mergeCell ref="A6:F6"/>
    <mergeCell ref="A7:F7"/>
    <mergeCell ref="A8:E8"/>
    <mergeCell ref="A9:C9"/>
    <mergeCell ref="A10:C10"/>
    <mergeCell ref="A11:C11"/>
    <mergeCell ref="A12:C12"/>
    <mergeCell ref="A13:C13"/>
    <mergeCell ref="A14:C14"/>
    <mergeCell ref="A15:F15"/>
    <mergeCell ref="A4:F4"/>
    <mergeCell ref="A1:C1"/>
    <mergeCell ref="D1:F1"/>
    <mergeCell ref="A2:C2"/>
    <mergeCell ref="D2:F2"/>
    <mergeCell ref="A3:F3"/>
  </mergeCells>
  <pageMargins left="0.35" right="0.25" top="0.5" bottom="0.25" header="0" footer="0"/>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26"/>
  <sheetViews>
    <sheetView topLeftCell="A5" workbookViewId="0">
      <selection activeCell="D20" sqref="D20"/>
    </sheetView>
  </sheetViews>
  <sheetFormatPr defaultRowHeight="12.75" x14ac:dyDescent="0.2"/>
  <cols>
    <col min="1" max="1" width="8" style="65" customWidth="1"/>
    <col min="2" max="2" width="8.85546875" style="60" customWidth="1"/>
    <col min="3" max="3" width="11.140625" style="60" customWidth="1"/>
    <col min="4" max="4" width="11.7109375" style="60" customWidth="1"/>
    <col min="5" max="11" width="6.85546875" style="60" customWidth="1"/>
    <col min="12" max="12" width="7.42578125" style="60" customWidth="1"/>
    <col min="13" max="14" width="7.7109375" style="60" customWidth="1"/>
    <col min="15" max="18" width="7.5703125" style="60" customWidth="1"/>
    <col min="19" max="19" width="7.140625" style="60" customWidth="1"/>
    <col min="20" max="16384" width="9.140625" style="60"/>
  </cols>
  <sheetData>
    <row r="1" spans="1:19" x14ac:dyDescent="0.2">
      <c r="A1" s="211" t="s">
        <v>133</v>
      </c>
      <c r="B1" s="211"/>
      <c r="C1" s="211"/>
      <c r="D1" s="211"/>
      <c r="E1" s="211"/>
      <c r="F1" s="211"/>
      <c r="G1" s="211"/>
      <c r="H1" s="211"/>
      <c r="I1" s="211"/>
      <c r="J1" s="211"/>
      <c r="K1" s="211"/>
      <c r="L1" s="211"/>
      <c r="M1" s="211"/>
      <c r="N1" s="211"/>
      <c r="O1" s="211"/>
      <c r="P1" s="211"/>
      <c r="Q1" s="211"/>
      <c r="R1" s="211"/>
      <c r="S1" s="211"/>
    </row>
    <row r="2" spans="1:19" x14ac:dyDescent="0.2">
      <c r="A2" s="222" t="s">
        <v>273</v>
      </c>
      <c r="B2" s="222"/>
      <c r="C2" s="222"/>
    </row>
    <row r="3" spans="1:19" s="61" customFormat="1" ht="29.25" customHeight="1" x14ac:dyDescent="0.25">
      <c r="A3" s="215" t="s">
        <v>95</v>
      </c>
      <c r="B3" s="214" t="s">
        <v>132</v>
      </c>
      <c r="C3" s="214" t="s">
        <v>162</v>
      </c>
      <c r="D3" s="214" t="s">
        <v>160</v>
      </c>
      <c r="E3" s="219" t="s">
        <v>272</v>
      </c>
      <c r="F3" s="220"/>
      <c r="G3" s="220"/>
      <c r="H3" s="220"/>
      <c r="I3" s="220"/>
      <c r="J3" s="220"/>
      <c r="K3" s="220"/>
      <c r="L3" s="220"/>
      <c r="M3" s="220"/>
      <c r="N3" s="220"/>
      <c r="O3" s="220"/>
      <c r="P3" s="220"/>
      <c r="Q3" s="221"/>
      <c r="R3" s="90"/>
      <c r="S3" s="215" t="s">
        <v>7</v>
      </c>
    </row>
    <row r="4" spans="1:19" s="63" customFormat="1" ht="47.25" customHeight="1" x14ac:dyDescent="0.25">
      <c r="A4" s="215"/>
      <c r="B4" s="214"/>
      <c r="C4" s="214"/>
      <c r="D4" s="214"/>
      <c r="E4" s="62" t="s">
        <v>257</v>
      </c>
      <c r="F4" s="62" t="s">
        <v>139</v>
      </c>
      <c r="G4" s="62" t="s">
        <v>258</v>
      </c>
      <c r="H4" s="62" t="s">
        <v>259</v>
      </c>
      <c r="I4" s="62" t="s">
        <v>260</v>
      </c>
      <c r="J4" s="62" t="s">
        <v>140</v>
      </c>
      <c r="K4" s="62" t="s">
        <v>261</v>
      </c>
      <c r="L4" s="62" t="s">
        <v>141</v>
      </c>
      <c r="M4" s="62" t="s">
        <v>142</v>
      </c>
      <c r="N4" s="62" t="s">
        <v>143</v>
      </c>
      <c r="O4" s="62" t="s">
        <v>125</v>
      </c>
      <c r="P4" s="62" t="s">
        <v>227</v>
      </c>
      <c r="Q4" s="62" t="s">
        <v>247</v>
      </c>
      <c r="R4" s="62" t="s">
        <v>256</v>
      </c>
      <c r="S4" s="215"/>
    </row>
    <row r="5" spans="1:19" ht="21" customHeight="1" x14ac:dyDescent="0.25">
      <c r="A5" s="51">
        <v>1</v>
      </c>
      <c r="B5" s="51" t="s">
        <v>104</v>
      </c>
      <c r="C5" s="51">
        <v>1806</v>
      </c>
      <c r="D5" s="51">
        <v>1893</v>
      </c>
      <c r="E5" s="50">
        <v>45</v>
      </c>
      <c r="F5" s="50">
        <v>50</v>
      </c>
      <c r="G5" s="50">
        <v>50</v>
      </c>
      <c r="H5" s="50">
        <v>50</v>
      </c>
      <c r="I5" s="50">
        <v>50</v>
      </c>
      <c r="J5" s="50">
        <v>50</v>
      </c>
      <c r="K5" s="50">
        <v>50</v>
      </c>
      <c r="L5" s="50">
        <v>16</v>
      </c>
      <c r="M5" s="50">
        <v>34</v>
      </c>
      <c r="N5" s="50">
        <v>50</v>
      </c>
      <c r="O5" s="50">
        <v>50</v>
      </c>
      <c r="P5" s="50">
        <v>50</v>
      </c>
      <c r="Q5" s="50">
        <v>50</v>
      </c>
      <c r="R5" s="50">
        <v>7</v>
      </c>
      <c r="S5" s="50"/>
    </row>
    <row r="6" spans="1:19" ht="21" customHeight="1" x14ac:dyDescent="0.25">
      <c r="A6" s="51">
        <v>2</v>
      </c>
      <c r="B6" s="51" t="s">
        <v>105</v>
      </c>
      <c r="C6" s="51">
        <v>1866</v>
      </c>
      <c r="D6" s="51">
        <v>1956</v>
      </c>
      <c r="E6" s="50">
        <v>45</v>
      </c>
      <c r="F6" s="50">
        <v>50</v>
      </c>
      <c r="G6" s="50">
        <v>50</v>
      </c>
      <c r="H6" s="50">
        <v>50</v>
      </c>
      <c r="I6" s="50">
        <v>50</v>
      </c>
      <c r="J6" s="50">
        <v>50</v>
      </c>
      <c r="K6" s="50">
        <v>50</v>
      </c>
      <c r="L6" s="50">
        <v>16</v>
      </c>
      <c r="M6" s="50">
        <v>34</v>
      </c>
      <c r="N6" s="50">
        <v>50</v>
      </c>
      <c r="O6" s="50">
        <v>50</v>
      </c>
      <c r="P6" s="50">
        <v>50</v>
      </c>
      <c r="Q6" s="50">
        <v>50</v>
      </c>
      <c r="R6" s="50">
        <v>7</v>
      </c>
      <c r="S6" s="50"/>
    </row>
    <row r="7" spans="1:19" ht="21" customHeight="1" x14ac:dyDescent="0.25">
      <c r="A7" s="51">
        <v>3</v>
      </c>
      <c r="B7" s="51" t="s">
        <v>106</v>
      </c>
      <c r="C7" s="51">
        <v>2167</v>
      </c>
      <c r="D7" s="51">
        <v>2271</v>
      </c>
      <c r="E7" s="50">
        <v>90</v>
      </c>
      <c r="F7" s="50">
        <v>90</v>
      </c>
      <c r="G7" s="50">
        <v>100</v>
      </c>
      <c r="H7" s="50">
        <v>100</v>
      </c>
      <c r="I7" s="50">
        <v>80</v>
      </c>
      <c r="J7" s="50">
        <v>100</v>
      </c>
      <c r="K7" s="50">
        <v>100</v>
      </c>
      <c r="L7" s="50">
        <v>33</v>
      </c>
      <c r="M7" s="50">
        <v>67</v>
      </c>
      <c r="N7" s="50">
        <v>100</v>
      </c>
      <c r="O7" s="50">
        <v>100</v>
      </c>
      <c r="P7" s="50">
        <v>100</v>
      </c>
      <c r="Q7" s="50">
        <v>100</v>
      </c>
      <c r="R7" s="50">
        <v>1</v>
      </c>
      <c r="S7" s="50"/>
    </row>
    <row r="8" spans="1:19" ht="21" customHeight="1" x14ac:dyDescent="0.25">
      <c r="A8" s="51">
        <v>4</v>
      </c>
      <c r="B8" s="51" t="s">
        <v>107</v>
      </c>
      <c r="C8" s="51">
        <v>2729</v>
      </c>
      <c r="D8" s="51">
        <v>2860</v>
      </c>
      <c r="E8" s="50">
        <v>45</v>
      </c>
      <c r="F8" s="50"/>
      <c r="G8" s="50">
        <v>50</v>
      </c>
      <c r="H8" s="50">
        <v>20</v>
      </c>
      <c r="I8" s="50"/>
      <c r="J8" s="50">
        <v>100</v>
      </c>
      <c r="K8" s="50">
        <v>100</v>
      </c>
      <c r="L8" s="50">
        <v>30</v>
      </c>
      <c r="M8" s="50">
        <v>60</v>
      </c>
      <c r="N8" s="50">
        <v>67</v>
      </c>
      <c r="O8" s="50">
        <v>10</v>
      </c>
      <c r="P8" s="50">
        <v>30</v>
      </c>
      <c r="Q8" s="50">
        <v>50</v>
      </c>
      <c r="R8" s="50"/>
      <c r="S8" s="50"/>
    </row>
    <row r="9" spans="1:19" ht="21" customHeight="1" x14ac:dyDescent="0.25">
      <c r="A9" s="51">
        <v>5</v>
      </c>
      <c r="B9" s="51" t="s">
        <v>108</v>
      </c>
      <c r="C9" s="51">
        <v>3050</v>
      </c>
      <c r="D9" s="51">
        <v>3197</v>
      </c>
      <c r="E9" s="50"/>
      <c r="F9" s="50"/>
      <c r="G9" s="50"/>
      <c r="H9" s="50"/>
      <c r="I9" s="50"/>
      <c r="J9" s="50"/>
      <c r="K9" s="50"/>
      <c r="L9" s="50"/>
      <c r="M9" s="50"/>
      <c r="N9" s="50"/>
      <c r="O9" s="50"/>
      <c r="P9" s="50"/>
      <c r="Q9" s="50"/>
      <c r="R9" s="50"/>
      <c r="S9" s="50"/>
    </row>
    <row r="10" spans="1:19" ht="21" customHeight="1" x14ac:dyDescent="0.25">
      <c r="A10" s="51">
        <v>6</v>
      </c>
      <c r="B10" s="51" t="s">
        <v>109</v>
      </c>
      <c r="C10" s="51">
        <v>3151</v>
      </c>
      <c r="D10" s="51">
        <v>3302</v>
      </c>
      <c r="E10" s="50"/>
      <c r="F10" s="50"/>
      <c r="G10" s="50"/>
      <c r="H10" s="50"/>
      <c r="I10" s="50"/>
      <c r="J10" s="50"/>
      <c r="K10" s="50"/>
      <c r="L10" s="50"/>
      <c r="M10" s="50"/>
      <c r="N10" s="50"/>
      <c r="O10" s="50"/>
      <c r="P10" s="50"/>
      <c r="Q10" s="50"/>
      <c r="R10" s="50"/>
      <c r="S10" s="50"/>
    </row>
    <row r="11" spans="1:19" s="64" customFormat="1" ht="21" customHeight="1" x14ac:dyDescent="0.2">
      <c r="A11" s="216" t="s">
        <v>7</v>
      </c>
      <c r="B11" s="216"/>
      <c r="C11" s="216"/>
      <c r="D11" s="49"/>
      <c r="E11" s="34">
        <f>SUM(E5:E10)</f>
        <v>225</v>
      </c>
      <c r="F11" s="34">
        <f t="shared" ref="F11:R11" si="0">SUM(F5:F10)</f>
        <v>190</v>
      </c>
      <c r="G11" s="34">
        <f t="shared" si="0"/>
        <v>250</v>
      </c>
      <c r="H11" s="34">
        <f t="shared" si="0"/>
        <v>220</v>
      </c>
      <c r="I11" s="34">
        <f t="shared" si="0"/>
        <v>180</v>
      </c>
      <c r="J11" s="34">
        <f t="shared" si="0"/>
        <v>300</v>
      </c>
      <c r="K11" s="34">
        <f t="shared" si="0"/>
        <v>300</v>
      </c>
      <c r="L11" s="34">
        <f t="shared" si="0"/>
        <v>95</v>
      </c>
      <c r="M11" s="34">
        <f t="shared" si="0"/>
        <v>195</v>
      </c>
      <c r="N11" s="34">
        <f t="shared" si="0"/>
        <v>267</v>
      </c>
      <c r="O11" s="34">
        <f t="shared" si="0"/>
        <v>210</v>
      </c>
      <c r="P11" s="34">
        <f t="shared" si="0"/>
        <v>230</v>
      </c>
      <c r="Q11" s="34">
        <f t="shared" si="0"/>
        <v>250</v>
      </c>
      <c r="R11" s="34">
        <f t="shared" si="0"/>
        <v>15</v>
      </c>
      <c r="S11" s="34">
        <f>SUM(E11:R11)</f>
        <v>2927</v>
      </c>
    </row>
    <row r="12" spans="1:19" s="64" customFormat="1" ht="21" customHeight="1" x14ac:dyDescent="0.2">
      <c r="A12" s="223" t="s">
        <v>283</v>
      </c>
      <c r="B12" s="224"/>
      <c r="C12" s="224"/>
      <c r="D12" s="225"/>
      <c r="E12" s="135"/>
      <c r="F12" s="136"/>
      <c r="G12" s="136"/>
      <c r="H12" s="136"/>
      <c r="I12" s="136"/>
      <c r="J12" s="136"/>
      <c r="K12" s="136"/>
      <c r="L12" s="136"/>
      <c r="M12" s="136"/>
      <c r="N12" s="136"/>
      <c r="O12" s="136"/>
      <c r="P12" s="136"/>
      <c r="Q12" s="137"/>
      <c r="R12" s="137"/>
      <c r="S12" s="34"/>
    </row>
    <row r="13" spans="1:19" s="64" customFormat="1" ht="27.75" customHeight="1" x14ac:dyDescent="0.2">
      <c r="A13" s="215" t="s">
        <v>95</v>
      </c>
      <c r="B13" s="214" t="s">
        <v>132</v>
      </c>
      <c r="C13" s="214" t="s">
        <v>162</v>
      </c>
      <c r="D13" s="214" t="s">
        <v>160</v>
      </c>
      <c r="E13" s="219" t="s">
        <v>272</v>
      </c>
      <c r="F13" s="220"/>
      <c r="G13" s="220"/>
      <c r="H13" s="220"/>
      <c r="I13" s="220"/>
      <c r="J13" s="220"/>
      <c r="K13" s="220"/>
      <c r="L13" s="220"/>
      <c r="M13" s="220"/>
      <c r="N13" s="220"/>
      <c r="O13" s="220"/>
      <c r="P13" s="220"/>
      <c r="Q13" s="221"/>
      <c r="R13" s="90"/>
      <c r="S13" s="215" t="s">
        <v>7</v>
      </c>
    </row>
    <row r="14" spans="1:19" s="64" customFormat="1" ht="39" customHeight="1" x14ac:dyDescent="0.2">
      <c r="A14" s="215"/>
      <c r="B14" s="214"/>
      <c r="C14" s="214"/>
      <c r="D14" s="214"/>
      <c r="E14" s="62" t="s">
        <v>257</v>
      </c>
      <c r="F14" s="62" t="s">
        <v>139</v>
      </c>
      <c r="G14" s="62" t="s">
        <v>258</v>
      </c>
      <c r="H14" s="62" t="s">
        <v>259</v>
      </c>
      <c r="I14" s="62" t="s">
        <v>260</v>
      </c>
      <c r="J14" s="62" t="s">
        <v>140</v>
      </c>
      <c r="K14" s="62" t="s">
        <v>261</v>
      </c>
      <c r="L14" s="62" t="s">
        <v>141</v>
      </c>
      <c r="M14" s="62" t="s">
        <v>142</v>
      </c>
      <c r="N14" s="62" t="s">
        <v>143</v>
      </c>
      <c r="O14" s="62" t="s">
        <v>125</v>
      </c>
      <c r="P14" s="62" t="s">
        <v>227</v>
      </c>
      <c r="Q14" s="62" t="s">
        <v>247</v>
      </c>
      <c r="R14" s="62" t="s">
        <v>256</v>
      </c>
      <c r="S14" s="215"/>
    </row>
    <row r="15" spans="1:19" s="64" customFormat="1" ht="30" customHeight="1" x14ac:dyDescent="0.25">
      <c r="A15" s="226" t="s">
        <v>278</v>
      </c>
      <c r="B15" s="139" t="s">
        <v>274</v>
      </c>
      <c r="C15" s="138">
        <v>2870</v>
      </c>
      <c r="D15" s="138"/>
      <c r="E15" s="50">
        <v>250</v>
      </c>
      <c r="F15" s="50">
        <v>210</v>
      </c>
      <c r="G15" s="50">
        <v>300</v>
      </c>
      <c r="H15" s="50">
        <v>150</v>
      </c>
      <c r="I15" s="50">
        <v>160</v>
      </c>
      <c r="J15" s="50">
        <v>260</v>
      </c>
      <c r="K15" s="50">
        <v>180</v>
      </c>
      <c r="L15" s="50">
        <v>90</v>
      </c>
      <c r="M15" s="50"/>
      <c r="N15" s="50"/>
      <c r="O15" s="50"/>
      <c r="P15" s="50"/>
      <c r="Q15" s="50"/>
      <c r="R15" s="50"/>
      <c r="S15" s="50">
        <f>SUM(E15:R15)</f>
        <v>1600</v>
      </c>
    </row>
    <row r="16" spans="1:19" s="64" customFormat="1" ht="30" customHeight="1" x14ac:dyDescent="0.25">
      <c r="A16" s="227"/>
      <c r="B16" s="139" t="s">
        <v>275</v>
      </c>
      <c r="C16" s="138">
        <v>1746</v>
      </c>
      <c r="D16" s="138"/>
      <c r="E16" s="50"/>
      <c r="F16" s="50"/>
      <c r="G16" s="50"/>
      <c r="H16" s="50"/>
      <c r="I16" s="50"/>
      <c r="J16" s="50"/>
      <c r="K16" s="50"/>
      <c r="L16" s="50"/>
      <c r="M16" s="50"/>
      <c r="N16" s="50"/>
      <c r="O16" s="50"/>
      <c r="P16" s="50"/>
      <c r="Q16" s="50"/>
      <c r="R16" s="50"/>
      <c r="S16" s="50"/>
    </row>
    <row r="17" spans="1:21" s="64" customFormat="1" ht="30" customHeight="1" x14ac:dyDescent="0.25">
      <c r="A17" s="228"/>
      <c r="B17" s="139" t="s">
        <v>276</v>
      </c>
      <c r="C17" s="138">
        <v>4937</v>
      </c>
      <c r="D17" s="138"/>
      <c r="E17" s="50"/>
      <c r="F17" s="50"/>
      <c r="G17" s="50"/>
      <c r="H17" s="50"/>
      <c r="I17" s="50"/>
      <c r="J17" s="50"/>
      <c r="K17" s="50"/>
      <c r="L17" s="50"/>
      <c r="M17" s="50"/>
      <c r="N17" s="50"/>
      <c r="O17" s="50"/>
      <c r="P17" s="50"/>
      <c r="Q17" s="50"/>
      <c r="R17" s="50"/>
      <c r="S17" s="50"/>
    </row>
    <row r="18" spans="1:21" s="64" customFormat="1" ht="30" customHeight="1" x14ac:dyDescent="0.25">
      <c r="A18" s="226" t="s">
        <v>279</v>
      </c>
      <c r="B18" s="139" t="s">
        <v>274</v>
      </c>
      <c r="C18" s="138"/>
      <c r="D18" s="138">
        <v>3007</v>
      </c>
      <c r="E18" s="50"/>
      <c r="F18" s="50"/>
      <c r="G18" s="50"/>
      <c r="H18" s="50"/>
      <c r="I18" s="50"/>
      <c r="J18" s="50"/>
      <c r="K18" s="50"/>
      <c r="L18" s="50"/>
      <c r="M18" s="50">
        <v>180</v>
      </c>
      <c r="N18" s="50">
        <v>290</v>
      </c>
      <c r="O18" s="50">
        <v>300</v>
      </c>
      <c r="P18" s="50">
        <v>150</v>
      </c>
      <c r="Q18" s="50">
        <v>120</v>
      </c>
      <c r="R18" s="50">
        <v>200</v>
      </c>
      <c r="S18" s="50">
        <f>SUM(M18:R18)</f>
        <v>1240</v>
      </c>
    </row>
    <row r="19" spans="1:21" s="64" customFormat="1" ht="30" customHeight="1" x14ac:dyDescent="0.25">
      <c r="A19" s="227"/>
      <c r="B19" s="139" t="s">
        <v>275</v>
      </c>
      <c r="C19" s="138"/>
      <c r="D19" s="138">
        <v>1830</v>
      </c>
      <c r="E19" s="50"/>
      <c r="F19" s="50"/>
      <c r="G19" s="50"/>
      <c r="H19" s="50"/>
      <c r="I19" s="50"/>
      <c r="J19" s="50"/>
      <c r="K19" s="50"/>
      <c r="L19" s="50"/>
      <c r="M19" s="50"/>
      <c r="N19" s="50"/>
      <c r="O19" s="50"/>
      <c r="P19" s="50"/>
      <c r="Q19" s="50"/>
      <c r="R19" s="50"/>
      <c r="S19" s="50"/>
    </row>
    <row r="20" spans="1:21" s="64" customFormat="1" ht="30" customHeight="1" x14ac:dyDescent="0.25">
      <c r="A20" s="228"/>
      <c r="B20" s="139" t="s">
        <v>276</v>
      </c>
      <c r="C20" s="138"/>
      <c r="D20" s="138">
        <v>5174</v>
      </c>
      <c r="E20" s="50"/>
      <c r="F20" s="50"/>
      <c r="G20" s="50"/>
      <c r="H20" s="50"/>
      <c r="I20" s="50"/>
      <c r="J20" s="50"/>
      <c r="K20" s="50"/>
      <c r="L20" s="50"/>
      <c r="M20" s="50"/>
      <c r="N20" s="50"/>
      <c r="O20" s="50"/>
      <c r="P20" s="50"/>
      <c r="Q20" s="50"/>
      <c r="R20" s="50"/>
      <c r="S20" s="50"/>
    </row>
    <row r="21" spans="1:21" s="64" customFormat="1" ht="21" customHeight="1" x14ac:dyDescent="0.2">
      <c r="A21" s="216" t="s">
        <v>7</v>
      </c>
      <c r="B21" s="216"/>
      <c r="C21" s="216"/>
      <c r="D21" s="49"/>
      <c r="E21" s="34">
        <f>SUM(E15:E20)</f>
        <v>250</v>
      </c>
      <c r="F21" s="34">
        <f t="shared" ref="F21:R21" si="1">SUM(F15:F20)</f>
        <v>210</v>
      </c>
      <c r="G21" s="34">
        <f t="shared" si="1"/>
        <v>300</v>
      </c>
      <c r="H21" s="34">
        <f t="shared" si="1"/>
        <v>150</v>
      </c>
      <c r="I21" s="34">
        <f t="shared" si="1"/>
        <v>160</v>
      </c>
      <c r="J21" s="34">
        <f t="shared" si="1"/>
        <v>260</v>
      </c>
      <c r="K21" s="34">
        <f t="shared" si="1"/>
        <v>180</v>
      </c>
      <c r="L21" s="34">
        <f t="shared" si="1"/>
        <v>90</v>
      </c>
      <c r="M21" s="34">
        <f t="shared" si="1"/>
        <v>180</v>
      </c>
      <c r="N21" s="34">
        <f t="shared" si="1"/>
        <v>290</v>
      </c>
      <c r="O21" s="34">
        <f t="shared" si="1"/>
        <v>300</v>
      </c>
      <c r="P21" s="34">
        <f t="shared" si="1"/>
        <v>150</v>
      </c>
      <c r="Q21" s="34">
        <f t="shared" si="1"/>
        <v>120</v>
      </c>
      <c r="R21" s="34">
        <f t="shared" si="1"/>
        <v>200</v>
      </c>
      <c r="S21" s="34">
        <f>SUM(E21:R21)</f>
        <v>2840</v>
      </c>
    </row>
    <row r="22" spans="1:21" s="64" customFormat="1" ht="21" customHeight="1" x14ac:dyDescent="0.2">
      <c r="A22" s="133"/>
      <c r="B22" s="133"/>
      <c r="C22" s="133"/>
      <c r="D22" s="133"/>
      <c r="E22" s="134"/>
      <c r="F22" s="134"/>
      <c r="G22" s="134"/>
      <c r="H22" s="134"/>
      <c r="I22" s="134"/>
      <c r="J22" s="134"/>
      <c r="K22" s="134"/>
      <c r="L22" s="134"/>
      <c r="M22" s="134"/>
      <c r="N22" s="134"/>
      <c r="O22" s="134"/>
      <c r="P22" s="134"/>
      <c r="Q22" s="16"/>
      <c r="R22" s="16"/>
      <c r="S22" s="16"/>
    </row>
    <row r="23" spans="1:21" x14ac:dyDescent="0.2">
      <c r="A23" s="217" t="s">
        <v>161</v>
      </c>
      <c r="B23" s="218"/>
      <c r="C23" s="218"/>
      <c r="D23" s="218"/>
      <c r="E23" s="218"/>
      <c r="F23" s="218"/>
      <c r="G23" s="218"/>
      <c r="H23" s="218"/>
      <c r="I23" s="218"/>
      <c r="J23" s="218"/>
      <c r="K23" s="218"/>
      <c r="L23" s="218"/>
      <c r="M23" s="218"/>
      <c r="N23" s="218"/>
      <c r="O23" s="218"/>
      <c r="P23" s="218"/>
      <c r="Q23" s="70"/>
      <c r="R23" s="70"/>
    </row>
    <row r="24" spans="1:21" ht="18.75" x14ac:dyDescent="0.3">
      <c r="A24" s="212" t="s">
        <v>134</v>
      </c>
      <c r="B24" s="212"/>
      <c r="C24" s="212"/>
      <c r="D24" s="212"/>
      <c r="E24" s="212"/>
      <c r="F24" s="212"/>
      <c r="G24" s="60">
        <v>2500</v>
      </c>
      <c r="U24" s="86" t="str">
        <f>'Thỏa thuận thời gian VP SHBT'!I35</f>
        <v>Đọc ghi chú trước khi nhập các bảng</v>
      </c>
    </row>
    <row r="25" spans="1:21" x14ac:dyDescent="0.2">
      <c r="A25" s="212" t="s">
        <v>231</v>
      </c>
      <c r="B25" s="212"/>
      <c r="C25" s="212"/>
      <c r="D25" s="212"/>
      <c r="E25" s="212"/>
      <c r="F25" s="212"/>
      <c r="G25" s="60">
        <v>2300</v>
      </c>
    </row>
    <row r="26" spans="1:21" x14ac:dyDescent="0.2">
      <c r="A26" s="212" t="s">
        <v>135</v>
      </c>
      <c r="B26" s="212"/>
      <c r="C26" s="212"/>
      <c r="D26" s="212"/>
      <c r="E26" s="212"/>
      <c r="F26" s="212"/>
      <c r="G26" s="60">
        <f>G24-G25</f>
        <v>200</v>
      </c>
      <c r="H26" s="60" t="s">
        <v>90</v>
      </c>
      <c r="I26" s="213" t="s">
        <v>264</v>
      </c>
      <c r="J26" s="213"/>
      <c r="K26" s="213"/>
      <c r="L26" s="213"/>
      <c r="M26" s="213"/>
      <c r="N26" s="213"/>
      <c r="O26" s="213"/>
      <c r="P26" s="213"/>
      <c r="Q26" s="66"/>
      <c r="R26" s="66"/>
    </row>
  </sheetData>
  <mergeCells count="24">
    <mergeCell ref="E13:Q13"/>
    <mergeCell ref="S13:S14"/>
    <mergeCell ref="A21:C21"/>
    <mergeCell ref="A2:C2"/>
    <mergeCell ref="A12:D12"/>
    <mergeCell ref="S3:S4"/>
    <mergeCell ref="A15:A17"/>
    <mergeCell ref="A18:A20"/>
    <mergeCell ref="A1:S1"/>
    <mergeCell ref="A24:F24"/>
    <mergeCell ref="A25:F25"/>
    <mergeCell ref="A26:F26"/>
    <mergeCell ref="I26:P26"/>
    <mergeCell ref="C3:C4"/>
    <mergeCell ref="B3:B4"/>
    <mergeCell ref="A3:A4"/>
    <mergeCell ref="A11:C11"/>
    <mergeCell ref="A23:P23"/>
    <mergeCell ref="D3:D4"/>
    <mergeCell ref="E3:Q3"/>
    <mergeCell ref="A13:A14"/>
    <mergeCell ref="B13:B14"/>
    <mergeCell ref="C13:C14"/>
    <mergeCell ref="D13:D14"/>
  </mergeCells>
  <pageMargins left="0.2" right="0.2" top="0.5" bottom="0.25" header="0" footer="0"/>
  <pageSetup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560"/>
  <sheetViews>
    <sheetView tabSelected="1" topLeftCell="A254" workbookViewId="0">
      <selection activeCell="K264" sqref="K264"/>
    </sheetView>
  </sheetViews>
  <sheetFormatPr defaultRowHeight="15" x14ac:dyDescent="0.25"/>
  <cols>
    <col min="1" max="1" width="7.85546875" style="91" customWidth="1"/>
    <col min="2" max="2" width="22.7109375" style="54" customWidth="1"/>
    <col min="3" max="3" width="8.42578125" style="54" customWidth="1"/>
    <col min="4" max="4" width="8.140625" style="54" customWidth="1"/>
    <col min="5" max="5" width="7.42578125" style="54" customWidth="1"/>
    <col min="6" max="6" width="13.7109375" style="54" customWidth="1"/>
    <col min="7" max="7" width="8.85546875" style="54" customWidth="1"/>
    <col min="8" max="8" width="10.42578125" style="126" customWidth="1"/>
    <col min="9" max="9" width="15.85546875" style="91" customWidth="1"/>
    <col min="10" max="10" width="10.7109375" style="290" customWidth="1"/>
    <col min="11" max="11" width="11.42578125" style="144" customWidth="1"/>
    <col min="12" max="12" width="10.140625" style="57" customWidth="1"/>
    <col min="13" max="13" width="14.28515625" style="57" customWidth="1"/>
    <col min="14" max="14" width="12.42578125" style="54" bestFit="1" customWidth="1"/>
    <col min="15" max="16384" width="9.140625" style="54"/>
  </cols>
  <sheetData>
    <row r="1" spans="1:13" ht="15.75" x14ac:dyDescent="0.25">
      <c r="A1" s="256" t="s">
        <v>92</v>
      </c>
      <c r="B1" s="256"/>
      <c r="C1" s="256"/>
      <c r="D1" s="1"/>
      <c r="E1" s="256" t="s">
        <v>0</v>
      </c>
      <c r="F1" s="256"/>
      <c r="G1" s="256"/>
      <c r="H1" s="256"/>
      <c r="I1" s="256"/>
      <c r="J1" s="256"/>
      <c r="K1" s="256"/>
      <c r="L1" s="256"/>
      <c r="M1" s="256"/>
    </row>
    <row r="2" spans="1:13" ht="16.5" x14ac:dyDescent="0.25">
      <c r="A2" s="257" t="s">
        <v>16</v>
      </c>
      <c r="B2" s="257"/>
      <c r="C2" s="257"/>
      <c r="D2" s="26"/>
      <c r="E2" s="258" t="s">
        <v>15</v>
      </c>
      <c r="F2" s="258"/>
      <c r="G2" s="258"/>
      <c r="H2" s="258"/>
      <c r="I2" s="258"/>
      <c r="J2" s="258"/>
      <c r="K2" s="258"/>
      <c r="L2" s="258"/>
      <c r="M2" s="258"/>
    </row>
    <row r="3" spans="1:13" ht="15.75" x14ac:dyDescent="0.25">
      <c r="A3" s="179"/>
      <c r="B3" s="7"/>
      <c r="C3" s="7"/>
      <c r="D3" s="7"/>
      <c r="E3" s="7"/>
      <c r="F3" s="7"/>
      <c r="G3" s="35"/>
      <c r="H3" s="122"/>
      <c r="I3" s="4"/>
      <c r="J3" s="96"/>
      <c r="K3" s="142"/>
      <c r="L3" s="117"/>
      <c r="M3" s="117"/>
    </row>
    <row r="4" spans="1:13" ht="15.75" x14ac:dyDescent="0.25">
      <c r="A4" s="176"/>
      <c r="B4" s="1"/>
      <c r="C4" s="1"/>
      <c r="D4" s="3"/>
      <c r="E4" s="1"/>
      <c r="F4" s="1"/>
      <c r="G4" s="35"/>
      <c r="H4" s="122"/>
      <c r="I4" s="4"/>
      <c r="J4" s="96"/>
      <c r="K4" s="142"/>
      <c r="L4" s="117"/>
      <c r="M4" s="117"/>
    </row>
    <row r="5" spans="1:13" ht="34.5" customHeight="1" x14ac:dyDescent="0.25">
      <c r="A5" s="259" t="s">
        <v>84</v>
      </c>
      <c r="B5" s="258"/>
      <c r="C5" s="258"/>
      <c r="D5" s="258"/>
      <c r="E5" s="258"/>
      <c r="F5" s="258"/>
      <c r="G5" s="258"/>
      <c r="H5" s="258"/>
      <c r="I5" s="258"/>
      <c r="J5" s="258"/>
      <c r="K5" s="258"/>
      <c r="L5" s="258"/>
      <c r="M5" s="258"/>
    </row>
    <row r="6" spans="1:13" ht="11.25" customHeight="1" x14ac:dyDescent="0.25">
      <c r="A6" s="48"/>
      <c r="B6" s="47"/>
      <c r="C6" s="47"/>
      <c r="D6" s="47"/>
      <c r="E6" s="47"/>
      <c r="F6" s="47"/>
      <c r="G6" s="36"/>
      <c r="H6" s="123"/>
      <c r="I6" s="47"/>
      <c r="J6" s="289"/>
      <c r="K6" s="143"/>
      <c r="L6" s="36"/>
      <c r="M6" s="36"/>
    </row>
    <row r="7" spans="1:13" ht="19.5" customHeight="1" x14ac:dyDescent="0.25">
      <c r="A7" s="245" t="s">
        <v>85</v>
      </c>
      <c r="B7" s="245"/>
      <c r="C7" s="245"/>
      <c r="D7" s="245"/>
      <c r="E7" s="245"/>
      <c r="F7" s="245"/>
      <c r="G7" s="245"/>
      <c r="H7" s="245"/>
      <c r="I7" s="245"/>
      <c r="J7" s="245"/>
      <c r="K7" s="245"/>
      <c r="L7" s="245"/>
      <c r="M7" s="245"/>
    </row>
    <row r="8" spans="1:13" ht="31.5" customHeight="1" x14ac:dyDescent="0.25">
      <c r="A8" s="245" t="s">
        <v>93</v>
      </c>
      <c r="B8" s="245"/>
      <c r="C8" s="245"/>
      <c r="D8" s="245"/>
      <c r="E8" s="245"/>
      <c r="F8" s="245"/>
      <c r="G8" s="245"/>
      <c r="H8" s="245"/>
      <c r="I8" s="245"/>
      <c r="J8" s="245"/>
      <c r="K8" s="245"/>
      <c r="L8" s="245"/>
      <c r="M8" s="245"/>
    </row>
    <row r="9" spans="1:13" ht="15.75" customHeight="1" x14ac:dyDescent="0.25">
      <c r="A9" s="245" t="s">
        <v>86</v>
      </c>
      <c r="B9" s="245"/>
      <c r="C9" s="245"/>
      <c r="D9" s="245"/>
      <c r="E9" s="245"/>
      <c r="F9" s="245"/>
      <c r="G9" s="245"/>
      <c r="H9" s="245"/>
      <c r="I9" s="245"/>
      <c r="J9" s="245"/>
      <c r="K9" s="245"/>
      <c r="L9" s="245"/>
      <c r="M9" s="245"/>
    </row>
    <row r="10" spans="1:13" ht="15.75" customHeight="1" x14ac:dyDescent="0.25">
      <c r="A10" s="260" t="s">
        <v>265</v>
      </c>
      <c r="B10" s="260"/>
      <c r="C10" s="260"/>
      <c r="D10" s="260"/>
      <c r="E10" s="260"/>
      <c r="F10" s="260"/>
      <c r="G10" s="260"/>
      <c r="H10" s="260"/>
      <c r="I10" s="260"/>
      <c r="J10" s="260"/>
      <c r="K10" s="260"/>
      <c r="L10" s="260"/>
      <c r="M10" s="260"/>
    </row>
    <row r="11" spans="1:13" ht="15.75" customHeight="1" x14ac:dyDescent="0.25">
      <c r="A11" s="261" t="s">
        <v>152</v>
      </c>
      <c r="B11" s="261"/>
      <c r="C11" s="261"/>
      <c r="D11" s="261"/>
      <c r="E11" s="261"/>
      <c r="F11" s="261"/>
      <c r="G11" s="261"/>
      <c r="H11" s="261"/>
      <c r="I11" s="261"/>
      <c r="J11" s="261"/>
      <c r="K11" s="261"/>
      <c r="L11" s="261"/>
      <c r="M11" s="261"/>
    </row>
    <row r="12" spans="1:13" ht="15.75" x14ac:dyDescent="0.25">
      <c r="A12" s="262" t="s">
        <v>266</v>
      </c>
      <c r="B12" s="262"/>
      <c r="C12" s="262"/>
      <c r="D12" s="262"/>
      <c r="E12" s="262"/>
      <c r="F12" s="262"/>
      <c r="G12" s="262"/>
      <c r="H12" s="262"/>
      <c r="I12" s="262"/>
      <c r="J12" s="262"/>
      <c r="K12" s="262"/>
      <c r="L12" s="262"/>
      <c r="M12" s="262"/>
    </row>
    <row r="13" spans="1:13" ht="15.75" x14ac:dyDescent="0.25">
      <c r="A13" s="175" t="s">
        <v>54</v>
      </c>
      <c r="B13" s="2"/>
      <c r="C13" s="2"/>
      <c r="D13" s="5"/>
      <c r="E13" s="2"/>
      <c r="F13" s="2"/>
      <c r="G13" s="37"/>
      <c r="H13" s="124"/>
      <c r="I13" s="4"/>
      <c r="J13" s="96"/>
      <c r="K13" s="142"/>
      <c r="L13" s="117"/>
      <c r="M13" s="117"/>
    </row>
    <row r="14" spans="1:13" ht="15.75" x14ac:dyDescent="0.25">
      <c r="A14" s="176" t="s">
        <v>1</v>
      </c>
      <c r="B14" s="263" t="s">
        <v>52</v>
      </c>
      <c r="C14" s="263"/>
      <c r="D14" s="6"/>
      <c r="E14" s="4"/>
      <c r="F14" s="4"/>
      <c r="G14" s="38" t="s">
        <v>2</v>
      </c>
      <c r="H14" s="125"/>
      <c r="I14" s="1" t="s">
        <v>3</v>
      </c>
      <c r="J14" s="96"/>
      <c r="K14" s="142"/>
      <c r="L14" s="117"/>
      <c r="M14" s="117"/>
    </row>
    <row r="15" spans="1:13" ht="15.75" x14ac:dyDescent="0.25">
      <c r="A15" s="176" t="s">
        <v>1</v>
      </c>
      <c r="B15" s="1" t="s">
        <v>53</v>
      </c>
      <c r="C15" s="1"/>
      <c r="D15" s="6"/>
      <c r="E15" s="4"/>
      <c r="F15" s="4"/>
      <c r="G15" s="38" t="s">
        <v>2</v>
      </c>
      <c r="H15" s="125"/>
      <c r="I15" s="1" t="s">
        <v>4</v>
      </c>
      <c r="J15" s="96"/>
      <c r="K15" s="142"/>
      <c r="L15" s="117"/>
      <c r="M15" s="117"/>
    </row>
    <row r="16" spans="1:13" ht="15.75" x14ac:dyDescent="0.25">
      <c r="A16" s="264" t="s">
        <v>17</v>
      </c>
      <c r="B16" s="264"/>
      <c r="C16" s="264"/>
      <c r="D16" s="264"/>
      <c r="E16" s="264"/>
      <c r="F16" s="264"/>
      <c r="G16" s="264"/>
      <c r="H16" s="264"/>
      <c r="I16" s="4"/>
      <c r="J16" s="96"/>
      <c r="K16" s="142"/>
      <c r="L16" s="117"/>
      <c r="M16" s="117"/>
    </row>
    <row r="17" spans="1:13" ht="15.75" x14ac:dyDescent="0.25">
      <c r="A17" s="176" t="s">
        <v>10</v>
      </c>
      <c r="B17" s="263" t="s">
        <v>30</v>
      </c>
      <c r="C17" s="263"/>
      <c r="D17" s="6"/>
      <c r="E17" s="4"/>
      <c r="F17" s="4"/>
      <c r="G17" s="38" t="s">
        <v>2</v>
      </c>
      <c r="H17" s="125"/>
      <c r="I17" s="46" t="s">
        <v>20</v>
      </c>
      <c r="J17" s="96"/>
      <c r="K17" s="142"/>
      <c r="L17" s="117"/>
      <c r="M17" s="117"/>
    </row>
    <row r="18" spans="1:13" ht="15.75" x14ac:dyDescent="0.25">
      <c r="A18" s="176" t="s">
        <v>31</v>
      </c>
      <c r="B18" s="1" t="s">
        <v>32</v>
      </c>
      <c r="C18" s="1"/>
      <c r="D18" s="6"/>
      <c r="E18" s="4"/>
      <c r="F18" s="4"/>
      <c r="G18" s="38" t="s">
        <v>19</v>
      </c>
      <c r="H18" s="125"/>
      <c r="I18" s="4" t="s">
        <v>18</v>
      </c>
      <c r="J18" s="254"/>
      <c r="K18" s="254"/>
      <c r="L18" s="254"/>
      <c r="M18" s="254"/>
    </row>
    <row r="19" spans="1:13" ht="15.75" customHeight="1" x14ac:dyDescent="0.25">
      <c r="A19" s="255" t="s">
        <v>26</v>
      </c>
      <c r="B19" s="255"/>
      <c r="C19" s="255"/>
      <c r="D19" s="255"/>
      <c r="E19" s="255"/>
      <c r="F19" s="255"/>
      <c r="G19" s="255"/>
      <c r="H19" s="255"/>
      <c r="I19" s="4"/>
      <c r="J19" s="96"/>
      <c r="K19" s="142"/>
      <c r="L19" s="117"/>
      <c r="M19" s="117"/>
    </row>
    <row r="20" spans="1:13" ht="15.75" customHeight="1" x14ac:dyDescent="0.25">
      <c r="A20" s="255" t="s">
        <v>21</v>
      </c>
      <c r="B20" s="255"/>
      <c r="C20" s="255"/>
      <c r="D20" s="255"/>
      <c r="E20" s="255"/>
      <c r="F20" s="255"/>
      <c r="G20" s="255"/>
      <c r="H20" s="255"/>
      <c r="I20" s="255"/>
      <c r="J20" s="255"/>
      <c r="K20" s="255"/>
      <c r="L20" s="255"/>
      <c r="M20" s="255"/>
    </row>
    <row r="21" spans="1:13" ht="15.75" x14ac:dyDescent="0.25">
      <c r="A21" s="245"/>
      <c r="B21" s="245"/>
      <c r="C21" s="245"/>
      <c r="D21" s="245"/>
      <c r="E21" s="245"/>
      <c r="F21" s="245"/>
      <c r="G21" s="245"/>
      <c r="H21" s="245"/>
      <c r="I21" s="245"/>
      <c r="J21" s="245"/>
      <c r="K21" s="245"/>
      <c r="L21" s="245"/>
      <c r="M21" s="245"/>
    </row>
    <row r="22" spans="1:13" ht="15.75" customHeight="1" x14ac:dyDescent="0.25">
      <c r="A22" s="269" t="s">
        <v>87</v>
      </c>
      <c r="B22" s="269"/>
      <c r="C22" s="269"/>
      <c r="D22" s="269"/>
      <c r="E22" s="269"/>
      <c r="F22" s="269"/>
      <c r="G22" s="269"/>
      <c r="H22" s="269"/>
      <c r="I22" s="269"/>
      <c r="J22" s="269"/>
      <c r="K22" s="269"/>
      <c r="L22" s="269"/>
      <c r="M22" s="269"/>
    </row>
    <row r="23" spans="1:13" ht="15.75" customHeight="1" x14ac:dyDescent="0.25">
      <c r="A23" s="245" t="s">
        <v>267</v>
      </c>
      <c r="B23" s="245"/>
      <c r="C23" s="245"/>
      <c r="D23" s="245"/>
      <c r="E23" s="245"/>
      <c r="F23" s="245"/>
      <c r="G23" s="245"/>
      <c r="H23" s="245"/>
      <c r="I23" s="245"/>
      <c r="J23" s="245"/>
      <c r="K23" s="245"/>
      <c r="L23" s="245"/>
      <c r="M23" s="245"/>
    </row>
    <row r="24" spans="1:13" ht="15.75" customHeight="1" x14ac:dyDescent="0.25">
      <c r="A24" s="245" t="s">
        <v>83</v>
      </c>
      <c r="B24" s="245"/>
      <c r="C24" s="245"/>
      <c r="D24" s="245"/>
      <c r="E24" s="245"/>
      <c r="F24" s="245"/>
      <c r="G24" s="245"/>
      <c r="H24" s="245"/>
      <c r="I24" s="245"/>
      <c r="J24" s="245"/>
      <c r="K24" s="245"/>
      <c r="L24" s="245"/>
      <c r="M24" s="245"/>
    </row>
    <row r="25" spans="1:13" ht="15.75" customHeight="1" x14ac:dyDescent="0.25">
      <c r="A25" s="245" t="s">
        <v>268</v>
      </c>
      <c r="B25" s="245"/>
      <c r="C25" s="245"/>
      <c r="D25" s="245"/>
      <c r="E25" s="245"/>
      <c r="F25" s="245"/>
      <c r="G25" s="245"/>
      <c r="H25" s="245"/>
      <c r="I25" s="245"/>
      <c r="J25" s="245"/>
      <c r="K25" s="245"/>
      <c r="L25" s="245"/>
      <c r="M25" s="245"/>
    </row>
    <row r="26" spans="1:13" ht="26.25" customHeight="1" x14ac:dyDescent="0.25">
      <c r="A26" s="175" t="s">
        <v>88</v>
      </c>
    </row>
    <row r="27" spans="1:13" ht="26.25" customHeight="1" x14ac:dyDescent="0.25">
      <c r="A27" s="276" t="s">
        <v>287</v>
      </c>
      <c r="B27" s="276"/>
      <c r="C27" s="276"/>
      <c r="D27" s="276"/>
    </row>
    <row r="28" spans="1:13" ht="22.5" customHeight="1" x14ac:dyDescent="0.25">
      <c r="A28" s="267" t="s">
        <v>136</v>
      </c>
      <c r="B28" s="267" t="s">
        <v>41</v>
      </c>
      <c r="C28" s="265" t="s">
        <v>5</v>
      </c>
      <c r="D28" s="247" t="s">
        <v>127</v>
      </c>
      <c r="E28" s="247" t="s">
        <v>126</v>
      </c>
      <c r="F28" s="271" t="s">
        <v>122</v>
      </c>
      <c r="G28" s="271" t="s">
        <v>121</v>
      </c>
      <c r="H28" s="270" t="s">
        <v>116</v>
      </c>
      <c r="I28" s="267" t="s">
        <v>120</v>
      </c>
      <c r="J28" s="267"/>
      <c r="K28" s="267"/>
      <c r="L28" s="267"/>
      <c r="M28" s="267"/>
    </row>
    <row r="29" spans="1:13" s="99" customFormat="1" ht="52.5" customHeight="1" x14ac:dyDescent="0.25">
      <c r="A29" s="267"/>
      <c r="B29" s="267"/>
      <c r="C29" s="248"/>
      <c r="D29" s="268"/>
      <c r="E29" s="248"/>
      <c r="F29" s="271"/>
      <c r="G29" s="271"/>
      <c r="H29" s="270"/>
      <c r="I29" s="97" t="s">
        <v>138</v>
      </c>
      <c r="J29" s="291" t="s">
        <v>117</v>
      </c>
      <c r="K29" s="145" t="s">
        <v>118</v>
      </c>
      <c r="L29" s="98" t="s">
        <v>119</v>
      </c>
      <c r="M29" s="98" t="s">
        <v>96</v>
      </c>
    </row>
    <row r="30" spans="1:13" s="99" customFormat="1" ht="20.25" customHeight="1" x14ac:dyDescent="0.2">
      <c r="A30" s="232" t="str">
        <f>'ĐN đã phát hành HĐ'!E4</f>
        <v>Tháng 
3/2024</v>
      </c>
      <c r="B30" s="234"/>
      <c r="C30" s="100"/>
      <c r="D30" s="101"/>
      <c r="E30" s="100"/>
      <c r="F30" s="102"/>
      <c r="G30" s="102"/>
      <c r="H30" s="127"/>
      <c r="I30" s="97"/>
      <c r="J30" s="291"/>
      <c r="K30" s="145"/>
      <c r="L30" s="98"/>
      <c r="M30" s="98"/>
    </row>
    <row r="31" spans="1:13" s="99" customFormat="1" ht="20.25" customHeight="1" x14ac:dyDescent="0.2">
      <c r="A31" s="240" t="s">
        <v>285</v>
      </c>
      <c r="B31" s="241"/>
      <c r="C31" s="100"/>
      <c r="D31" s="101"/>
      <c r="E31" s="100"/>
      <c r="F31" s="102"/>
      <c r="G31" s="102"/>
      <c r="H31" s="127"/>
      <c r="I31" s="97"/>
      <c r="J31" s="291"/>
      <c r="K31" s="145"/>
      <c r="L31" s="98"/>
      <c r="M31" s="98"/>
    </row>
    <row r="32" spans="1:13" ht="14.25" customHeight="1" x14ac:dyDescent="0.25">
      <c r="A32" s="104">
        <v>1</v>
      </c>
      <c r="B32" s="89" t="str">
        <f>'Bảng kê CS-SH'!B22</f>
        <v>Bóng đèn tròn</v>
      </c>
      <c r="C32" s="89">
        <f>'Bảng kê CS-SH'!D22</f>
        <v>1</v>
      </c>
      <c r="D32" s="89">
        <f>'Bảng kê CS-SH'!E22</f>
        <v>1</v>
      </c>
      <c r="E32" s="89">
        <v>1</v>
      </c>
      <c r="F32" s="89">
        <v>6</v>
      </c>
      <c r="G32" s="89">
        <f>'Thỏa thuận thời gian VP SHBT'!E23</f>
        <v>27</v>
      </c>
      <c r="H32" s="128">
        <f>C32*D32*E32*F32*G32</f>
        <v>162</v>
      </c>
      <c r="I32" s="104"/>
      <c r="J32" s="292"/>
      <c r="K32" s="146"/>
      <c r="L32" s="105"/>
      <c r="M32" s="105"/>
    </row>
    <row r="33" spans="1:13" ht="14.25" customHeight="1" x14ac:dyDescent="0.25">
      <c r="A33" s="106">
        <v>2</v>
      </c>
      <c r="B33" s="89" t="str">
        <f>'Bảng kê CS-SH'!B23</f>
        <v>Bóng đèn tuýp</v>
      </c>
      <c r="C33" s="89">
        <f>'Bảng kê CS-SH'!D23</f>
        <v>1</v>
      </c>
      <c r="D33" s="89">
        <f>'Bảng kê CS-SH'!E23</f>
        <v>1</v>
      </c>
      <c r="E33" s="89">
        <v>1</v>
      </c>
      <c r="F33" s="89">
        <v>6</v>
      </c>
      <c r="G33" s="89">
        <f>G32</f>
        <v>27</v>
      </c>
      <c r="H33" s="128">
        <f t="shared" ref="H33:H52" si="0">C33*D33*E33*F33*G33</f>
        <v>162</v>
      </c>
      <c r="I33" s="104"/>
      <c r="J33" s="292"/>
      <c r="K33" s="146"/>
      <c r="L33" s="105"/>
      <c r="M33" s="105"/>
    </row>
    <row r="34" spans="1:13" ht="14.25" customHeight="1" x14ac:dyDescent="0.25">
      <c r="A34" s="104">
        <v>3</v>
      </c>
      <c r="B34" s="89" t="str">
        <f>'Bảng kê CS-SH'!B24</f>
        <v>Nồi cơm điện</v>
      </c>
      <c r="C34" s="89">
        <f>'Bảng kê CS-SH'!D24</f>
        <v>1</v>
      </c>
      <c r="D34" s="89">
        <f>'Bảng kê CS-SH'!E24</f>
        <v>1</v>
      </c>
      <c r="E34" s="89">
        <v>1</v>
      </c>
      <c r="F34" s="89">
        <v>2</v>
      </c>
      <c r="G34" s="89">
        <f>G32</f>
        <v>27</v>
      </c>
      <c r="H34" s="128">
        <f t="shared" si="0"/>
        <v>54</v>
      </c>
      <c r="I34" s="104"/>
      <c r="J34" s="292"/>
      <c r="K34" s="146"/>
      <c r="L34" s="105"/>
      <c r="M34" s="105"/>
    </row>
    <row r="35" spans="1:13" ht="14.25" customHeight="1" x14ac:dyDescent="0.25">
      <c r="A35" s="104">
        <v>4</v>
      </c>
      <c r="B35" s="89" t="str">
        <f>'Bảng kê CS-SH'!B25</f>
        <v xml:space="preserve">Bếp từ </v>
      </c>
      <c r="C35" s="89">
        <f>'Bảng kê CS-SH'!D25</f>
        <v>1</v>
      </c>
      <c r="D35" s="89">
        <f>'Bảng kê CS-SH'!E25</f>
        <v>1</v>
      </c>
      <c r="E35" s="89">
        <v>1</v>
      </c>
      <c r="F35" s="89">
        <v>2</v>
      </c>
      <c r="G35" s="89">
        <f>G32</f>
        <v>27</v>
      </c>
      <c r="H35" s="128">
        <f t="shared" si="0"/>
        <v>54</v>
      </c>
      <c r="I35" s="104"/>
      <c r="J35" s="292"/>
      <c r="K35" s="146"/>
      <c r="L35" s="105"/>
      <c r="M35" s="105"/>
    </row>
    <row r="36" spans="1:13" ht="14.25" customHeight="1" x14ac:dyDescent="0.25">
      <c r="A36" s="106">
        <v>5</v>
      </c>
      <c r="B36" s="89" t="str">
        <f>'Bảng kê CS-SH'!B26</f>
        <v>Bình nóng lạnh</v>
      </c>
      <c r="C36" s="89">
        <f>'Bảng kê CS-SH'!D26</f>
        <v>1</v>
      </c>
      <c r="D36" s="89">
        <f>'Bảng kê CS-SH'!E26</f>
        <v>1</v>
      </c>
      <c r="E36" s="89">
        <v>1</v>
      </c>
      <c r="F36" s="89">
        <v>2</v>
      </c>
      <c r="G36" s="89">
        <f>G32</f>
        <v>27</v>
      </c>
      <c r="H36" s="128">
        <f t="shared" si="0"/>
        <v>54</v>
      </c>
      <c r="I36" s="104"/>
      <c r="J36" s="292"/>
      <c r="K36" s="146"/>
      <c r="L36" s="105"/>
      <c r="M36" s="105"/>
    </row>
    <row r="37" spans="1:13" ht="14.25" customHeight="1" x14ac:dyDescent="0.25">
      <c r="A37" s="104">
        <v>6</v>
      </c>
      <c r="B37" s="89" t="str">
        <f>'Bảng kê CS-SH'!B27</f>
        <v>Ấm điện</v>
      </c>
      <c r="C37" s="89">
        <f>'Bảng kê CS-SH'!D28</f>
        <v>1</v>
      </c>
      <c r="D37" s="89">
        <f>'Bảng kê CS-SH'!E28</f>
        <v>1</v>
      </c>
      <c r="E37" s="89">
        <v>1</v>
      </c>
      <c r="F37" s="89">
        <v>2</v>
      </c>
      <c r="G37" s="89">
        <f>G32</f>
        <v>27</v>
      </c>
      <c r="H37" s="128">
        <f t="shared" si="0"/>
        <v>54</v>
      </c>
      <c r="I37" s="104"/>
      <c r="J37" s="292"/>
      <c r="K37" s="146"/>
      <c r="L37" s="105"/>
      <c r="M37" s="105"/>
    </row>
    <row r="38" spans="1:13" ht="14.25" customHeight="1" x14ac:dyDescent="0.25">
      <c r="A38" s="104">
        <v>7</v>
      </c>
      <c r="B38" s="89" t="str">
        <f>'Bảng kê CS-SH'!B28</f>
        <v>Máy giặt</v>
      </c>
      <c r="C38" s="89">
        <f>'Bảng kê CS-SH'!D29</f>
        <v>1</v>
      </c>
      <c r="D38" s="89">
        <f>'Bảng kê CS-SH'!E29</f>
        <v>1</v>
      </c>
      <c r="E38" s="89">
        <v>0.9</v>
      </c>
      <c r="F38" s="89">
        <v>4</v>
      </c>
      <c r="G38" s="89">
        <f>G32</f>
        <v>27</v>
      </c>
      <c r="H38" s="128">
        <f t="shared" si="0"/>
        <v>97.2</v>
      </c>
      <c r="I38" s="104"/>
      <c r="J38" s="292"/>
      <c r="K38" s="146"/>
      <c r="L38" s="105"/>
      <c r="M38" s="105"/>
    </row>
    <row r="39" spans="1:13" ht="14.25" customHeight="1" x14ac:dyDescent="0.25">
      <c r="A39" s="106">
        <v>8</v>
      </c>
      <c r="B39" s="89" t="str">
        <f>'Bảng kê CS-SH'!B29</f>
        <v>Máy bơm nước</v>
      </c>
      <c r="C39" s="89">
        <v>1</v>
      </c>
      <c r="D39" s="89">
        <f>'Bảng kê CS-SH'!E30</f>
        <v>1</v>
      </c>
      <c r="E39" s="89">
        <v>0.9</v>
      </c>
      <c r="F39" s="89">
        <v>4</v>
      </c>
      <c r="G39" s="89">
        <f>G32</f>
        <v>27</v>
      </c>
      <c r="H39" s="128">
        <f t="shared" si="0"/>
        <v>97.2</v>
      </c>
      <c r="I39" s="104"/>
      <c r="J39" s="292"/>
      <c r="K39" s="146"/>
      <c r="L39" s="105"/>
      <c r="M39" s="105"/>
    </row>
    <row r="40" spans="1:13" ht="14.25" customHeight="1" x14ac:dyDescent="0.25">
      <c r="A40" s="104">
        <v>9</v>
      </c>
      <c r="B40" s="89" t="str">
        <f>'Bảng kê CS-SH'!B30</f>
        <v>Quạt cây</v>
      </c>
      <c r="C40" s="89">
        <v>1</v>
      </c>
      <c r="D40" s="89">
        <f>'Bảng kê CS-SH'!E31</f>
        <v>1</v>
      </c>
      <c r="E40" s="89">
        <v>0.9</v>
      </c>
      <c r="F40" s="89">
        <v>10</v>
      </c>
      <c r="G40" s="89">
        <f>G32</f>
        <v>27</v>
      </c>
      <c r="H40" s="128">
        <f t="shared" si="0"/>
        <v>243</v>
      </c>
      <c r="I40" s="104"/>
      <c r="J40" s="292"/>
      <c r="K40" s="146"/>
      <c r="L40" s="105"/>
      <c r="M40" s="105"/>
    </row>
    <row r="41" spans="1:13" ht="14.25" customHeight="1" x14ac:dyDescent="0.25">
      <c r="A41" s="104">
        <v>10</v>
      </c>
      <c r="B41" s="89" t="str">
        <f>'Bảng kê CS-SH'!B31</f>
        <v>Quạt trần</v>
      </c>
      <c r="C41" s="89">
        <v>1</v>
      </c>
      <c r="D41" s="89">
        <f>'Bảng kê CS-SH'!E32</f>
        <v>1</v>
      </c>
      <c r="E41" s="89">
        <v>0.9</v>
      </c>
      <c r="F41" s="89">
        <v>10</v>
      </c>
      <c r="G41" s="89">
        <f>G32</f>
        <v>27</v>
      </c>
      <c r="H41" s="128">
        <f t="shared" si="0"/>
        <v>243</v>
      </c>
      <c r="I41" s="104"/>
      <c r="J41" s="292"/>
      <c r="K41" s="146"/>
      <c r="L41" s="105"/>
      <c r="M41" s="105"/>
    </row>
    <row r="42" spans="1:13" ht="14.25" customHeight="1" x14ac:dyDescent="0.25">
      <c r="A42" s="106">
        <v>11</v>
      </c>
      <c r="B42" s="89" t="str">
        <f>'Bảng kê CS-SH'!B32</f>
        <v>Quạt hơi nước</v>
      </c>
      <c r="C42" s="89">
        <f>'Bảng kê CS-SH'!D33</f>
        <v>1</v>
      </c>
      <c r="D42" s="89">
        <f>'Bảng kê CS-SH'!E33</f>
        <v>1</v>
      </c>
      <c r="E42" s="89">
        <v>0.9</v>
      </c>
      <c r="F42" s="89">
        <v>10</v>
      </c>
      <c r="G42" s="89">
        <f>G32</f>
        <v>27</v>
      </c>
      <c r="H42" s="128">
        <f t="shared" si="0"/>
        <v>243</v>
      </c>
      <c r="I42" s="104"/>
      <c r="J42" s="292"/>
      <c r="K42" s="146"/>
      <c r="L42" s="53"/>
      <c r="M42" s="105"/>
    </row>
    <row r="43" spans="1:13" ht="14.25" customHeight="1" x14ac:dyDescent="0.25">
      <c r="A43" s="104">
        <v>12</v>
      </c>
      <c r="B43" s="89" t="str">
        <f>'Bảng kê CS-SH'!B33</f>
        <v>Ti vi</v>
      </c>
      <c r="C43" s="89">
        <f>'Bảng kê CS-SH'!D34</f>
        <v>1</v>
      </c>
      <c r="D43" s="89">
        <f>'Bảng kê CS-SH'!E34</f>
        <v>1</v>
      </c>
      <c r="E43" s="89">
        <v>1</v>
      </c>
      <c r="F43" s="89">
        <v>6</v>
      </c>
      <c r="G43" s="89">
        <f>G32</f>
        <v>27</v>
      </c>
      <c r="H43" s="128">
        <f t="shared" si="0"/>
        <v>162</v>
      </c>
      <c r="I43" s="104"/>
      <c r="J43" s="292"/>
      <c r="K43" s="146"/>
      <c r="L43" s="53"/>
      <c r="M43" s="105"/>
    </row>
    <row r="44" spans="1:13" ht="14.25" customHeight="1" x14ac:dyDescent="0.25">
      <c r="A44" s="104">
        <v>13</v>
      </c>
      <c r="B44" s="89" t="str">
        <f>'Bảng kê CS-SH'!B34</f>
        <v>Tủ lạnh</v>
      </c>
      <c r="C44" s="89">
        <f>'Bảng kê CS-SH'!D35</f>
        <v>1</v>
      </c>
      <c r="D44" s="89">
        <f>'Bảng kê CS-SH'!E35</f>
        <v>1</v>
      </c>
      <c r="E44" s="89">
        <v>0.9</v>
      </c>
      <c r="F44" s="89">
        <v>24</v>
      </c>
      <c r="G44" s="89">
        <f>G32</f>
        <v>27</v>
      </c>
      <c r="H44" s="128">
        <f t="shared" si="0"/>
        <v>583.20000000000005</v>
      </c>
      <c r="I44" s="104"/>
      <c r="J44" s="292"/>
      <c r="K44" s="146"/>
      <c r="L44" s="53"/>
      <c r="M44" s="105"/>
    </row>
    <row r="45" spans="1:13" ht="14.25" customHeight="1" x14ac:dyDescent="0.25">
      <c r="A45" s="106">
        <v>14</v>
      </c>
      <c r="B45" s="89" t="str">
        <f>'Bảng kê CS-SH'!B35</f>
        <v>Tủ bảo ôn</v>
      </c>
      <c r="C45" s="89">
        <v>1</v>
      </c>
      <c r="D45" s="89">
        <f>'Bảng kê CS-SH'!E36</f>
        <v>1</v>
      </c>
      <c r="E45" s="89">
        <v>0.9</v>
      </c>
      <c r="F45" s="89">
        <v>24</v>
      </c>
      <c r="G45" s="89">
        <f>G32</f>
        <v>27</v>
      </c>
      <c r="H45" s="128">
        <f t="shared" si="0"/>
        <v>583.20000000000005</v>
      </c>
      <c r="I45" s="104"/>
      <c r="J45" s="292"/>
      <c r="K45" s="146"/>
      <c r="L45" s="53"/>
      <c r="M45" s="105"/>
    </row>
    <row r="46" spans="1:13" ht="14.25" customHeight="1" x14ac:dyDescent="0.25">
      <c r="A46" s="104">
        <v>15</v>
      </c>
      <c r="B46" s="89" t="str">
        <f>'Bảng kê CS-SH'!B36</f>
        <v>Điều hòa 1 chiều</v>
      </c>
      <c r="C46" s="89">
        <f>'Bảng kê CS-SH'!D37</f>
        <v>1</v>
      </c>
      <c r="D46" s="89">
        <f>'Bảng kê CS-SH'!E37</f>
        <v>1</v>
      </c>
      <c r="E46" s="89">
        <v>0.9</v>
      </c>
      <c r="F46" s="89">
        <v>8</v>
      </c>
      <c r="G46" s="89">
        <f>G32</f>
        <v>27</v>
      </c>
      <c r="H46" s="128">
        <f t="shared" si="0"/>
        <v>194.4</v>
      </c>
      <c r="I46" s="104"/>
      <c r="J46" s="292"/>
      <c r="K46" s="146"/>
      <c r="L46" s="53"/>
      <c r="M46" s="105"/>
    </row>
    <row r="47" spans="1:13" ht="14.25" customHeight="1" x14ac:dyDescent="0.25">
      <c r="A47" s="104">
        <v>16</v>
      </c>
      <c r="B47" s="89" t="str">
        <f>'Bảng kê CS-SH'!B37</f>
        <v>Điều hòa 2 chiều</v>
      </c>
      <c r="C47" s="89">
        <f>'Bảng kê CS-SH'!D38</f>
        <v>1</v>
      </c>
      <c r="D47" s="89">
        <f>'Bảng kê CS-SH'!E38</f>
        <v>1</v>
      </c>
      <c r="E47" s="89">
        <v>0.9</v>
      </c>
      <c r="F47" s="89">
        <v>8</v>
      </c>
      <c r="G47" s="89">
        <f>G32</f>
        <v>27</v>
      </c>
      <c r="H47" s="128">
        <f t="shared" si="0"/>
        <v>194.4</v>
      </c>
      <c r="I47" s="104"/>
      <c r="J47" s="292"/>
      <c r="K47" s="146"/>
      <c r="L47" s="53"/>
      <c r="M47" s="105"/>
    </row>
    <row r="48" spans="1:13" ht="14.25" customHeight="1" x14ac:dyDescent="0.25">
      <c r="A48" s="106">
        <v>17</v>
      </c>
      <c r="B48" s="89" t="str">
        <f>'Bảng kê CS-SH'!B38</f>
        <v>Máy tính để bàn</v>
      </c>
      <c r="C48" s="89">
        <f>'Bảng kê CS-SH'!D39</f>
        <v>1</v>
      </c>
      <c r="D48" s="89">
        <f>'Bảng kê CS-SH'!E39</f>
        <v>1</v>
      </c>
      <c r="E48" s="89">
        <v>1</v>
      </c>
      <c r="F48" s="89">
        <v>6</v>
      </c>
      <c r="G48" s="89">
        <f>G32</f>
        <v>27</v>
      </c>
      <c r="H48" s="128">
        <f t="shared" si="0"/>
        <v>162</v>
      </c>
      <c r="I48" s="104" t="str">
        <f>'ĐN đã phát hành HĐ'!B5</f>
        <v>Bậc 1</v>
      </c>
      <c r="J48" s="292">
        <f>'ĐN đã phát hành HĐ'!E5</f>
        <v>45</v>
      </c>
      <c r="K48" s="146">
        <v>0</v>
      </c>
      <c r="L48" s="53">
        <f>'ĐN đã phát hành HĐ'!C5</f>
        <v>1806</v>
      </c>
      <c r="M48" s="105">
        <f>K48*L48</f>
        <v>0</v>
      </c>
    </row>
    <row r="49" spans="1:14" ht="14.25" customHeight="1" x14ac:dyDescent="0.25">
      <c r="A49" s="104">
        <v>18</v>
      </c>
      <c r="B49" s="89" t="str">
        <f>'Bảng kê CS-SH'!B39</f>
        <v>Bình đun nước nóng, lạnh</v>
      </c>
      <c r="C49" s="89">
        <f>'Bảng kê CS-SH'!D40</f>
        <v>1</v>
      </c>
      <c r="D49" s="89">
        <f>'Bảng kê CS-SH'!E40</f>
        <v>1</v>
      </c>
      <c r="E49" s="89">
        <v>1</v>
      </c>
      <c r="F49" s="89">
        <v>24</v>
      </c>
      <c r="G49" s="89">
        <f>G32</f>
        <v>27</v>
      </c>
      <c r="H49" s="128">
        <f t="shared" si="0"/>
        <v>648</v>
      </c>
      <c r="I49" s="104" t="str">
        <f>'ĐN đã phát hành HĐ'!B6</f>
        <v>Bậc 2</v>
      </c>
      <c r="J49" s="292">
        <f>'ĐN đã phát hành HĐ'!E6</f>
        <v>45</v>
      </c>
      <c r="K49" s="146">
        <v>0</v>
      </c>
      <c r="L49" s="53">
        <f>'ĐN đã phát hành HĐ'!C6</f>
        <v>1866</v>
      </c>
      <c r="M49" s="105">
        <f t="shared" ref="M49:M53" si="1">K49*L49</f>
        <v>0</v>
      </c>
    </row>
    <row r="50" spans="1:14" ht="14.25" customHeight="1" x14ac:dyDescent="0.25">
      <c r="A50" s="104">
        <v>19</v>
      </c>
      <c r="B50" s="89" t="str">
        <f>'Bảng kê CS-SH'!B40</f>
        <v>Camera</v>
      </c>
      <c r="C50" s="89">
        <v>1</v>
      </c>
      <c r="D50" s="89">
        <v>1</v>
      </c>
      <c r="E50" s="89">
        <v>1</v>
      </c>
      <c r="F50" s="89">
        <v>24</v>
      </c>
      <c r="G50" s="89">
        <f>G32</f>
        <v>27</v>
      </c>
      <c r="H50" s="128">
        <f t="shared" si="0"/>
        <v>648</v>
      </c>
      <c r="I50" s="104" t="str">
        <f>'ĐN đã phát hành HĐ'!B7</f>
        <v>Bậc 3</v>
      </c>
      <c r="J50" s="292">
        <f>'ĐN đã phát hành HĐ'!E7</f>
        <v>90</v>
      </c>
      <c r="K50" s="146">
        <v>0</v>
      </c>
      <c r="L50" s="53">
        <f>'ĐN đã phát hành HĐ'!C7</f>
        <v>2167</v>
      </c>
      <c r="M50" s="105">
        <f t="shared" si="1"/>
        <v>0</v>
      </c>
    </row>
    <row r="51" spans="1:14" ht="14.25" customHeight="1" x14ac:dyDescent="0.25">
      <c r="A51" s="106">
        <v>20</v>
      </c>
      <c r="B51" s="89" t="str">
        <f>'Bảng kê CS-SH'!B59</f>
        <v xml:space="preserve">Máy mài </v>
      </c>
      <c r="C51" s="89">
        <f>'Bảng kê CS-SH'!D59</f>
        <v>1</v>
      </c>
      <c r="D51" s="89">
        <f>'Bảng kê CS-SH'!E59</f>
        <v>1</v>
      </c>
      <c r="E51" s="89"/>
      <c r="F51" s="89"/>
      <c r="G51" s="89"/>
      <c r="H51" s="128">
        <f t="shared" si="0"/>
        <v>0</v>
      </c>
      <c r="I51" s="104" t="str">
        <f>'ĐN đã phát hành HĐ'!B8</f>
        <v>Bậc 4</v>
      </c>
      <c r="J51" s="292">
        <f>'ĐN đã phát hành HĐ'!E8</f>
        <v>45</v>
      </c>
      <c r="K51" s="146">
        <v>45</v>
      </c>
      <c r="L51" s="53">
        <f>'ĐN đã phát hành HĐ'!C8</f>
        <v>2729</v>
      </c>
      <c r="M51" s="105">
        <f t="shared" si="1"/>
        <v>122805</v>
      </c>
    </row>
    <row r="52" spans="1:14" ht="14.25" customHeight="1" x14ac:dyDescent="0.25">
      <c r="A52" s="104">
        <v>21</v>
      </c>
      <c r="B52" s="89" t="str">
        <f>'Bảng kê CS-SH'!B61</f>
        <v>Máy rửa xe</v>
      </c>
      <c r="C52" s="89">
        <f>'Bảng kê CS-SH'!D61</f>
        <v>1</v>
      </c>
      <c r="D52" s="89">
        <f>'Bảng kê CS-SH'!E61</f>
        <v>1</v>
      </c>
      <c r="E52" s="89"/>
      <c r="F52" s="89"/>
      <c r="G52" s="89"/>
      <c r="H52" s="128">
        <f t="shared" si="0"/>
        <v>0</v>
      </c>
      <c r="I52" s="104" t="str">
        <f>'ĐN đã phát hành HĐ'!B9</f>
        <v>Bậc 5</v>
      </c>
      <c r="J52" s="292">
        <f>'ĐN đã phát hành HĐ'!E9</f>
        <v>0</v>
      </c>
      <c r="K52" s="146">
        <v>90</v>
      </c>
      <c r="L52" s="53">
        <f>'ĐN đã phát hành HĐ'!C9</f>
        <v>3050</v>
      </c>
      <c r="M52" s="105">
        <f t="shared" si="1"/>
        <v>274500</v>
      </c>
    </row>
    <row r="53" spans="1:14" ht="14.25" customHeight="1" x14ac:dyDescent="0.25">
      <c r="A53" s="104">
        <v>22</v>
      </c>
      <c r="B53" s="89">
        <v>0</v>
      </c>
      <c r="C53" s="89">
        <v>0</v>
      </c>
      <c r="D53" s="89">
        <v>0</v>
      </c>
      <c r="E53" s="89"/>
      <c r="F53" s="89"/>
      <c r="G53" s="89"/>
      <c r="H53" s="128"/>
      <c r="I53" s="104" t="str">
        <f>'ĐN đã phát hành HĐ'!B10</f>
        <v>Bậc 6</v>
      </c>
      <c r="J53" s="292">
        <f>'ĐN đã phát hành HĐ'!E10</f>
        <v>0</v>
      </c>
      <c r="K53" s="146">
        <f>K54-K48-K49-K50-K51-K52</f>
        <v>4278.6000000000004</v>
      </c>
      <c r="L53" s="53">
        <f>'ĐN đã phát hành HĐ'!C10</f>
        <v>3151</v>
      </c>
      <c r="M53" s="105">
        <f t="shared" si="1"/>
        <v>13481868.600000001</v>
      </c>
    </row>
    <row r="54" spans="1:14" s="111" customFormat="1" ht="20.25" customHeight="1" x14ac:dyDescent="0.2">
      <c r="A54" s="240" t="s">
        <v>7</v>
      </c>
      <c r="B54" s="241"/>
      <c r="C54" s="108"/>
      <c r="D54" s="108"/>
      <c r="E54" s="108"/>
      <c r="F54" s="108"/>
      <c r="G54" s="108">
        <f>G49</f>
        <v>27</v>
      </c>
      <c r="H54" s="129">
        <f>SUM(H32:H53)</f>
        <v>4638.6000000000004</v>
      </c>
      <c r="I54" s="103"/>
      <c r="J54" s="293">
        <f>SUM(J48:J53)</f>
        <v>225</v>
      </c>
      <c r="K54" s="110">
        <f>H54-J54</f>
        <v>4413.6000000000004</v>
      </c>
      <c r="L54" s="109"/>
      <c r="M54" s="109">
        <f>SUM(M48:M53)</f>
        <v>13879173.600000001</v>
      </c>
      <c r="N54" s="151">
        <f>SUM(K48:K53)</f>
        <v>4413.6000000000004</v>
      </c>
    </row>
    <row r="55" spans="1:14" ht="20.25" customHeight="1" x14ac:dyDescent="0.25">
      <c r="A55" s="249" t="str">
        <f>'ĐN đã phát hành HĐ'!F4</f>
        <v>Tháng
 4/2024</v>
      </c>
      <c r="B55" s="249"/>
      <c r="C55" s="89"/>
      <c r="D55" s="89"/>
      <c r="E55" s="89"/>
      <c r="F55" s="89"/>
      <c r="G55" s="89"/>
      <c r="H55" s="129"/>
      <c r="I55" s="104"/>
      <c r="J55" s="292"/>
      <c r="K55" s="146"/>
      <c r="L55" s="105"/>
      <c r="M55" s="105"/>
    </row>
    <row r="56" spans="1:14" ht="20.25" customHeight="1" x14ac:dyDescent="0.25">
      <c r="A56" s="240" t="s">
        <v>285</v>
      </c>
      <c r="B56" s="241"/>
      <c r="C56" s="89"/>
      <c r="D56" s="89"/>
      <c r="E56" s="89"/>
      <c r="F56" s="89"/>
      <c r="G56" s="89"/>
      <c r="H56" s="129"/>
      <c r="I56" s="104"/>
      <c r="J56" s="292"/>
      <c r="K56" s="146"/>
      <c r="L56" s="105"/>
      <c r="M56" s="105"/>
    </row>
    <row r="57" spans="1:14" x14ac:dyDescent="0.25">
      <c r="A57" s="104">
        <f>'Bảng kê CS-SH'!A22</f>
        <v>1</v>
      </c>
      <c r="B57" s="89" t="str">
        <f t="shared" ref="B57:B75" si="2">B32</f>
        <v>Bóng đèn tròn</v>
      </c>
      <c r="C57" s="89">
        <v>1</v>
      </c>
      <c r="D57" s="89">
        <v>1</v>
      </c>
      <c r="E57" s="89">
        <v>1</v>
      </c>
      <c r="F57" s="89">
        <v>6</v>
      </c>
      <c r="G57" s="89">
        <f>'Thỏa thuận thời gian VP SHBT'!E24</f>
        <v>30</v>
      </c>
      <c r="H57" s="128">
        <f>C57*D57*E57*F57*G57</f>
        <v>180</v>
      </c>
      <c r="I57" s="104"/>
      <c r="J57" s="292"/>
      <c r="K57" s="146"/>
      <c r="L57" s="105"/>
      <c r="M57" s="105"/>
    </row>
    <row r="58" spans="1:14" x14ac:dyDescent="0.25">
      <c r="A58" s="104">
        <f>'Bảng kê CS-SH'!A23</f>
        <v>2</v>
      </c>
      <c r="B58" s="89" t="str">
        <f t="shared" si="2"/>
        <v>Bóng đèn tuýp</v>
      </c>
      <c r="C58" s="89">
        <v>1</v>
      </c>
      <c r="D58" s="89">
        <v>1</v>
      </c>
      <c r="E58" s="89">
        <v>1</v>
      </c>
      <c r="F58" s="89">
        <v>6</v>
      </c>
      <c r="G58" s="89">
        <f>G57</f>
        <v>30</v>
      </c>
      <c r="H58" s="128">
        <f t="shared" ref="H58:H75" si="3">C58*D58*E58*F58*G58</f>
        <v>180</v>
      </c>
      <c r="I58" s="104"/>
      <c r="J58" s="292"/>
      <c r="K58" s="146"/>
      <c r="L58" s="105"/>
      <c r="M58" s="105"/>
    </row>
    <row r="59" spans="1:14" x14ac:dyDescent="0.25">
      <c r="A59" s="104">
        <f>'Bảng kê CS-SH'!A24</f>
        <v>3</v>
      </c>
      <c r="B59" s="89" t="str">
        <f t="shared" si="2"/>
        <v>Nồi cơm điện</v>
      </c>
      <c r="C59" s="89">
        <v>1</v>
      </c>
      <c r="D59" s="89">
        <v>1</v>
      </c>
      <c r="E59" s="89">
        <v>1</v>
      </c>
      <c r="F59" s="89">
        <v>2</v>
      </c>
      <c r="G59" s="89">
        <f>G57</f>
        <v>30</v>
      </c>
      <c r="H59" s="128">
        <f t="shared" si="3"/>
        <v>60</v>
      </c>
      <c r="I59" s="104"/>
      <c r="J59" s="292"/>
      <c r="K59" s="146"/>
      <c r="L59" s="105"/>
      <c r="M59" s="105"/>
    </row>
    <row r="60" spans="1:14" x14ac:dyDescent="0.25">
      <c r="A60" s="104">
        <f>'Bảng kê CS-SH'!A25</f>
        <v>4</v>
      </c>
      <c r="B60" s="89" t="str">
        <f t="shared" si="2"/>
        <v xml:space="preserve">Bếp từ </v>
      </c>
      <c r="C60" s="89">
        <v>1</v>
      </c>
      <c r="D60" s="89">
        <v>1</v>
      </c>
      <c r="E60" s="89">
        <v>1</v>
      </c>
      <c r="F60" s="89">
        <v>2</v>
      </c>
      <c r="G60" s="89">
        <f>G57</f>
        <v>30</v>
      </c>
      <c r="H60" s="128">
        <f t="shared" si="3"/>
        <v>60</v>
      </c>
      <c r="I60" s="104"/>
      <c r="J60" s="292"/>
      <c r="K60" s="146"/>
      <c r="L60" s="105"/>
      <c r="M60" s="105"/>
    </row>
    <row r="61" spans="1:14" x14ac:dyDescent="0.25">
      <c r="A61" s="104">
        <f>'Bảng kê CS-SH'!A26</f>
        <v>5</v>
      </c>
      <c r="B61" s="89" t="str">
        <f t="shared" si="2"/>
        <v>Bình nóng lạnh</v>
      </c>
      <c r="C61" s="89">
        <v>1</v>
      </c>
      <c r="D61" s="89">
        <v>1</v>
      </c>
      <c r="E61" s="89">
        <v>1</v>
      </c>
      <c r="F61" s="89">
        <v>2</v>
      </c>
      <c r="G61" s="89">
        <f>G57</f>
        <v>30</v>
      </c>
      <c r="H61" s="128">
        <f t="shared" si="3"/>
        <v>60</v>
      </c>
      <c r="I61" s="104"/>
      <c r="J61" s="292"/>
      <c r="K61" s="146"/>
      <c r="L61" s="105"/>
      <c r="M61" s="105"/>
    </row>
    <row r="62" spans="1:14" x14ac:dyDescent="0.25">
      <c r="A62" s="104">
        <f>'Bảng kê CS-SH'!A27</f>
        <v>6</v>
      </c>
      <c r="B62" s="89" t="str">
        <f t="shared" si="2"/>
        <v>Ấm điện</v>
      </c>
      <c r="C62" s="89">
        <v>1</v>
      </c>
      <c r="D62" s="89">
        <v>1</v>
      </c>
      <c r="E62" s="89">
        <v>1</v>
      </c>
      <c r="F62" s="89">
        <v>2</v>
      </c>
      <c r="G62" s="89">
        <f>G57</f>
        <v>30</v>
      </c>
      <c r="H62" s="128">
        <f t="shared" si="3"/>
        <v>60</v>
      </c>
      <c r="I62" s="104"/>
      <c r="J62" s="292"/>
      <c r="K62" s="146"/>
      <c r="L62" s="105"/>
      <c r="M62" s="105"/>
    </row>
    <row r="63" spans="1:14" x14ac:dyDescent="0.25">
      <c r="A63" s="104">
        <f>'Bảng kê CS-SH'!A28</f>
        <v>7</v>
      </c>
      <c r="B63" s="89" t="str">
        <f t="shared" si="2"/>
        <v>Máy giặt</v>
      </c>
      <c r="C63" s="89">
        <v>1</v>
      </c>
      <c r="D63" s="89">
        <v>1</v>
      </c>
      <c r="E63" s="89">
        <v>0.9</v>
      </c>
      <c r="F63" s="89">
        <v>4</v>
      </c>
      <c r="G63" s="89">
        <f>G57</f>
        <v>30</v>
      </c>
      <c r="H63" s="128">
        <f t="shared" si="3"/>
        <v>108</v>
      </c>
      <c r="I63" s="104"/>
      <c r="J63" s="292"/>
      <c r="K63" s="146"/>
      <c r="L63" s="105"/>
      <c r="M63" s="105"/>
    </row>
    <row r="64" spans="1:14" x14ac:dyDescent="0.25">
      <c r="A64" s="104">
        <f>'Bảng kê CS-SH'!A29</f>
        <v>8</v>
      </c>
      <c r="B64" s="89" t="str">
        <f t="shared" si="2"/>
        <v>Máy bơm nước</v>
      </c>
      <c r="C64" s="89">
        <v>1</v>
      </c>
      <c r="D64" s="89">
        <v>1</v>
      </c>
      <c r="E64" s="89">
        <v>0.9</v>
      </c>
      <c r="F64" s="89">
        <v>4</v>
      </c>
      <c r="G64" s="89">
        <f>G57</f>
        <v>30</v>
      </c>
      <c r="H64" s="128">
        <f t="shared" si="3"/>
        <v>108</v>
      </c>
      <c r="I64" s="104"/>
      <c r="J64" s="292"/>
      <c r="K64" s="146"/>
      <c r="L64" s="105"/>
      <c r="M64" s="105"/>
    </row>
    <row r="65" spans="1:14" x14ac:dyDescent="0.25">
      <c r="A65" s="104">
        <f>'Bảng kê CS-SH'!A30</f>
        <v>9</v>
      </c>
      <c r="B65" s="89" t="str">
        <f t="shared" si="2"/>
        <v>Quạt cây</v>
      </c>
      <c r="C65" s="89">
        <v>1</v>
      </c>
      <c r="D65" s="89">
        <v>1</v>
      </c>
      <c r="E65" s="89">
        <v>0.9</v>
      </c>
      <c r="F65" s="89">
        <v>10</v>
      </c>
      <c r="G65" s="89">
        <f>G57</f>
        <v>30</v>
      </c>
      <c r="H65" s="128">
        <f t="shared" si="3"/>
        <v>270</v>
      </c>
      <c r="I65" s="104"/>
      <c r="J65" s="292"/>
      <c r="K65" s="146"/>
      <c r="L65" s="105"/>
      <c r="M65" s="105"/>
    </row>
    <row r="66" spans="1:14" x14ac:dyDescent="0.25">
      <c r="A66" s="104">
        <f>'Bảng kê CS-SH'!A31</f>
        <v>10</v>
      </c>
      <c r="B66" s="89" t="str">
        <f t="shared" si="2"/>
        <v>Quạt trần</v>
      </c>
      <c r="C66" s="89">
        <v>1</v>
      </c>
      <c r="D66" s="89">
        <v>1</v>
      </c>
      <c r="E66" s="89">
        <v>0.9</v>
      </c>
      <c r="F66" s="89">
        <v>10</v>
      </c>
      <c r="G66" s="89">
        <f>G57</f>
        <v>30</v>
      </c>
      <c r="H66" s="128">
        <f t="shared" si="3"/>
        <v>270</v>
      </c>
      <c r="I66" s="104"/>
      <c r="J66" s="292"/>
      <c r="K66" s="146"/>
      <c r="L66" s="105"/>
      <c r="M66" s="105"/>
      <c r="N66" s="54">
        <f>N136</f>
        <v>0</v>
      </c>
    </row>
    <row r="67" spans="1:14" x14ac:dyDescent="0.25">
      <c r="A67" s="104">
        <f>'Bảng kê CS-SH'!A32</f>
        <v>11</v>
      </c>
      <c r="B67" s="89" t="str">
        <f t="shared" si="2"/>
        <v>Quạt hơi nước</v>
      </c>
      <c r="C67" s="89">
        <v>1</v>
      </c>
      <c r="D67" s="89">
        <v>1</v>
      </c>
      <c r="E67" s="89">
        <v>0.9</v>
      </c>
      <c r="F67" s="89">
        <v>10</v>
      </c>
      <c r="G67" s="89">
        <f>G57</f>
        <v>30</v>
      </c>
      <c r="H67" s="128">
        <f t="shared" si="3"/>
        <v>270</v>
      </c>
      <c r="I67" s="104"/>
      <c r="J67" s="292"/>
      <c r="K67" s="146"/>
      <c r="L67" s="105"/>
      <c r="M67" s="105"/>
    </row>
    <row r="68" spans="1:14" x14ac:dyDescent="0.25">
      <c r="A68" s="104">
        <f>'Bảng kê CS-SH'!A33</f>
        <v>12</v>
      </c>
      <c r="B68" s="89" t="str">
        <f t="shared" si="2"/>
        <v>Ti vi</v>
      </c>
      <c r="C68" s="89">
        <v>1</v>
      </c>
      <c r="D68" s="89">
        <v>1</v>
      </c>
      <c r="E68" s="89">
        <v>1</v>
      </c>
      <c r="F68" s="89">
        <v>6</v>
      </c>
      <c r="G68" s="89">
        <f>G57</f>
        <v>30</v>
      </c>
      <c r="H68" s="128">
        <f t="shared" si="3"/>
        <v>180</v>
      </c>
      <c r="I68" s="104"/>
      <c r="J68" s="292"/>
      <c r="K68" s="146"/>
      <c r="L68" s="105"/>
      <c r="M68" s="105"/>
    </row>
    <row r="69" spans="1:14" x14ac:dyDescent="0.25">
      <c r="A69" s="104">
        <f>'Bảng kê CS-SH'!A34</f>
        <v>13</v>
      </c>
      <c r="B69" s="89" t="str">
        <f t="shared" si="2"/>
        <v>Tủ lạnh</v>
      </c>
      <c r="C69" s="89">
        <v>1</v>
      </c>
      <c r="D69" s="89">
        <v>1</v>
      </c>
      <c r="E69" s="89">
        <v>0.9</v>
      </c>
      <c r="F69" s="89">
        <v>24</v>
      </c>
      <c r="G69" s="89">
        <f>G57</f>
        <v>30</v>
      </c>
      <c r="H69" s="128">
        <f t="shared" si="3"/>
        <v>648</v>
      </c>
      <c r="I69" s="104"/>
      <c r="J69" s="292"/>
      <c r="K69" s="146"/>
      <c r="L69" s="105"/>
      <c r="M69" s="105"/>
    </row>
    <row r="70" spans="1:14" x14ac:dyDescent="0.25">
      <c r="A70" s="104">
        <f>'Bảng kê CS-SH'!A35</f>
        <v>14</v>
      </c>
      <c r="B70" s="89" t="str">
        <f t="shared" si="2"/>
        <v>Tủ bảo ôn</v>
      </c>
      <c r="C70" s="89">
        <v>1</v>
      </c>
      <c r="D70" s="89">
        <v>1</v>
      </c>
      <c r="E70" s="89">
        <v>0.9</v>
      </c>
      <c r="F70" s="89">
        <v>24</v>
      </c>
      <c r="G70" s="89">
        <v>30</v>
      </c>
      <c r="H70" s="128">
        <f t="shared" si="3"/>
        <v>648</v>
      </c>
      <c r="I70" s="104"/>
      <c r="J70" s="292"/>
      <c r="K70" s="146"/>
      <c r="L70" s="105"/>
      <c r="M70" s="105"/>
    </row>
    <row r="71" spans="1:14" x14ac:dyDescent="0.25">
      <c r="A71" s="104">
        <f>'Bảng kê CS-SH'!A36</f>
        <v>15</v>
      </c>
      <c r="B71" s="89" t="str">
        <f t="shared" si="2"/>
        <v>Điều hòa 1 chiều</v>
      </c>
      <c r="C71" s="89">
        <v>1</v>
      </c>
      <c r="D71" s="89">
        <v>1</v>
      </c>
      <c r="E71" s="89">
        <v>0.9</v>
      </c>
      <c r="F71" s="89">
        <v>8</v>
      </c>
      <c r="G71" s="89">
        <f>G57</f>
        <v>30</v>
      </c>
      <c r="H71" s="128">
        <f t="shared" si="3"/>
        <v>216</v>
      </c>
      <c r="I71" s="104"/>
      <c r="J71" s="292"/>
      <c r="K71" s="146"/>
      <c r="L71" s="105"/>
      <c r="M71" s="105"/>
    </row>
    <row r="72" spans="1:14" x14ac:dyDescent="0.25">
      <c r="A72" s="104">
        <f>'Bảng kê CS-SH'!A37</f>
        <v>16</v>
      </c>
      <c r="B72" s="89" t="str">
        <f t="shared" si="2"/>
        <v>Điều hòa 2 chiều</v>
      </c>
      <c r="C72" s="89">
        <v>1</v>
      </c>
      <c r="D72" s="89">
        <v>1</v>
      </c>
      <c r="E72" s="89">
        <v>0.9</v>
      </c>
      <c r="F72" s="89">
        <v>8</v>
      </c>
      <c r="G72" s="89">
        <f>G57</f>
        <v>30</v>
      </c>
      <c r="H72" s="128">
        <f t="shared" si="3"/>
        <v>216</v>
      </c>
      <c r="I72" s="104"/>
      <c r="J72" s="292"/>
      <c r="K72" s="146"/>
      <c r="L72" s="105"/>
      <c r="M72" s="105"/>
    </row>
    <row r="73" spans="1:14" s="111" customFormat="1" x14ac:dyDescent="0.25">
      <c r="A73" s="104">
        <f>'Bảng kê CS-SH'!A38</f>
        <v>17</v>
      </c>
      <c r="B73" s="89" t="str">
        <f t="shared" si="2"/>
        <v>Máy tính để bàn</v>
      </c>
      <c r="C73" s="89">
        <v>1</v>
      </c>
      <c r="D73" s="89">
        <v>1</v>
      </c>
      <c r="E73" s="89">
        <v>1</v>
      </c>
      <c r="F73" s="89">
        <v>6</v>
      </c>
      <c r="G73" s="89">
        <f>G57</f>
        <v>30</v>
      </c>
      <c r="H73" s="128">
        <f t="shared" si="3"/>
        <v>180</v>
      </c>
      <c r="I73" s="104" t="str">
        <f>'ĐN đã phát hành HĐ'!B5</f>
        <v>Bậc 1</v>
      </c>
      <c r="J73" s="292">
        <f>'ĐN đã phát hành HĐ'!F5</f>
        <v>50</v>
      </c>
      <c r="K73" s="146">
        <v>0</v>
      </c>
      <c r="L73" s="105">
        <f>'ĐN đã phát hành HĐ'!C5</f>
        <v>1806</v>
      </c>
      <c r="M73" s="105">
        <f>K73*L73</f>
        <v>0</v>
      </c>
    </row>
    <row r="74" spans="1:14" x14ac:dyDescent="0.25">
      <c r="A74" s="104">
        <f>'Bảng kê CS-SH'!A39</f>
        <v>18</v>
      </c>
      <c r="B74" s="89" t="str">
        <f t="shared" si="2"/>
        <v>Bình đun nước nóng, lạnh</v>
      </c>
      <c r="C74" s="89">
        <v>1</v>
      </c>
      <c r="D74" s="89">
        <v>1</v>
      </c>
      <c r="E74" s="89">
        <v>1</v>
      </c>
      <c r="F74" s="89">
        <v>24</v>
      </c>
      <c r="G74" s="89">
        <f>G57</f>
        <v>30</v>
      </c>
      <c r="H74" s="128">
        <f t="shared" si="3"/>
        <v>720</v>
      </c>
      <c r="I74" s="104" t="str">
        <f>'ĐN đã phát hành HĐ'!B6</f>
        <v>Bậc 2</v>
      </c>
      <c r="J74" s="292">
        <f>'ĐN đã phát hành HĐ'!F6</f>
        <v>50</v>
      </c>
      <c r="K74" s="146">
        <v>0</v>
      </c>
      <c r="L74" s="105">
        <f>'ĐN đã phát hành HĐ'!C6</f>
        <v>1866</v>
      </c>
      <c r="M74" s="105">
        <f t="shared" ref="M74:M78" si="4">K74*L74</f>
        <v>0</v>
      </c>
    </row>
    <row r="75" spans="1:14" x14ac:dyDescent="0.25">
      <c r="A75" s="104">
        <f>'Bảng kê CS-SH'!A40</f>
        <v>19</v>
      </c>
      <c r="B75" s="89" t="str">
        <f t="shared" si="2"/>
        <v>Camera</v>
      </c>
      <c r="C75" s="89">
        <v>1</v>
      </c>
      <c r="D75" s="89">
        <v>1</v>
      </c>
      <c r="E75" s="89">
        <v>1</v>
      </c>
      <c r="F75" s="89">
        <v>24</v>
      </c>
      <c r="G75" s="89">
        <f>G57</f>
        <v>30</v>
      </c>
      <c r="H75" s="128">
        <f t="shared" si="3"/>
        <v>720</v>
      </c>
      <c r="I75" s="104" t="str">
        <f>'ĐN đã phát hành HĐ'!B7</f>
        <v>Bậc 3</v>
      </c>
      <c r="J75" s="292">
        <f>'ĐN đã phát hành HĐ'!F7</f>
        <v>90</v>
      </c>
      <c r="K75" s="146">
        <v>10</v>
      </c>
      <c r="L75" s="105">
        <f>'ĐN đã phát hành HĐ'!C7</f>
        <v>2167</v>
      </c>
      <c r="M75" s="105">
        <f t="shared" si="4"/>
        <v>21670</v>
      </c>
    </row>
    <row r="76" spans="1:14" x14ac:dyDescent="0.25">
      <c r="A76" s="104">
        <f>'Bảng kê CS-SH'!A59</f>
        <v>18</v>
      </c>
      <c r="B76" s="89" t="str">
        <f>'Bảng kê CS-SH'!B59</f>
        <v xml:space="preserve">Máy mài </v>
      </c>
      <c r="C76" s="89">
        <f>'Bảng kê CS-SH'!D59</f>
        <v>1</v>
      </c>
      <c r="D76" s="89">
        <f>'Bảng kê CS-SH'!E59</f>
        <v>1</v>
      </c>
      <c r="E76" s="89"/>
      <c r="F76" s="89"/>
      <c r="G76" s="89"/>
      <c r="H76" s="128"/>
      <c r="I76" s="104" t="str">
        <f>'ĐN đã phát hành HĐ'!B8</f>
        <v>Bậc 4</v>
      </c>
      <c r="J76" s="292">
        <f>'ĐN đã phát hành HĐ'!F8</f>
        <v>0</v>
      </c>
      <c r="K76" s="146">
        <v>100</v>
      </c>
      <c r="L76" s="105">
        <f>'ĐN đã phát hành HĐ'!C8</f>
        <v>2729</v>
      </c>
      <c r="M76" s="105">
        <f t="shared" si="4"/>
        <v>272900</v>
      </c>
    </row>
    <row r="77" spans="1:14" x14ac:dyDescent="0.25">
      <c r="A77" s="104">
        <f>'Bảng kê CS-SH'!A61</f>
        <v>20</v>
      </c>
      <c r="B77" s="89" t="str">
        <f>'Bảng kê CS-SH'!B61</f>
        <v>Máy rửa xe</v>
      </c>
      <c r="C77" s="89">
        <f>'Bảng kê CS-SH'!D61</f>
        <v>1</v>
      </c>
      <c r="D77" s="89">
        <f>'Bảng kê CS-SH'!E61</f>
        <v>1</v>
      </c>
      <c r="E77" s="89"/>
      <c r="F77" s="89"/>
      <c r="G77" s="89"/>
      <c r="H77" s="128"/>
      <c r="I77" s="104" t="str">
        <f>'ĐN đã phát hành HĐ'!B9</f>
        <v>Bậc 5</v>
      </c>
      <c r="J77" s="292">
        <f>'ĐN đã phát hành HĐ'!F9</f>
        <v>0</v>
      </c>
      <c r="K77" s="146">
        <v>100</v>
      </c>
      <c r="L77" s="105">
        <f>'ĐN đã phát hành HĐ'!C9</f>
        <v>3050</v>
      </c>
      <c r="M77" s="105">
        <f t="shared" si="4"/>
        <v>305000</v>
      </c>
      <c r="N77" s="57"/>
    </row>
    <row r="78" spans="1:14" x14ac:dyDescent="0.25">
      <c r="A78" s="104"/>
      <c r="B78" s="89"/>
      <c r="C78" s="89"/>
      <c r="D78" s="89"/>
      <c r="E78" s="89"/>
      <c r="F78" s="89"/>
      <c r="G78" s="89"/>
      <c r="H78" s="128"/>
      <c r="I78" s="104" t="str">
        <f>'ĐN đã phát hành HĐ'!B10</f>
        <v>Bậc 6</v>
      </c>
      <c r="J78" s="292">
        <f>'ĐN đã phát hành HĐ'!F10</f>
        <v>0</v>
      </c>
      <c r="K78" s="146">
        <f>K79-K73-K74-K75-K76-K77</f>
        <v>4754</v>
      </c>
      <c r="L78" s="105">
        <f>'ĐN đã phát hành HĐ'!C10</f>
        <v>3151</v>
      </c>
      <c r="M78" s="105">
        <f t="shared" si="4"/>
        <v>14979854</v>
      </c>
    </row>
    <row r="79" spans="1:14" s="111" customFormat="1" ht="14.25" x14ac:dyDescent="0.2">
      <c r="A79" s="266" t="s">
        <v>7</v>
      </c>
      <c r="B79" s="266"/>
      <c r="C79" s="108"/>
      <c r="D79" s="108"/>
      <c r="E79" s="108"/>
      <c r="F79" s="108"/>
      <c r="G79" s="108">
        <f>G74</f>
        <v>30</v>
      </c>
      <c r="H79" s="129">
        <f>SUM(H57:H75)</f>
        <v>5154</v>
      </c>
      <c r="I79" s="103"/>
      <c r="J79" s="293">
        <f>SUM(J73:J78)</f>
        <v>190</v>
      </c>
      <c r="K79" s="110">
        <f>H79-J79</f>
        <v>4964</v>
      </c>
      <c r="L79" s="109"/>
      <c r="M79" s="109">
        <f>SUM(M73:M78)</f>
        <v>15579424</v>
      </c>
      <c r="N79" s="151">
        <f>SUM(K73:K78)</f>
        <v>4964</v>
      </c>
    </row>
    <row r="80" spans="1:14" x14ac:dyDescent="0.25">
      <c r="A80" s="249" t="str">
        <f>'ĐN đã phát hành HĐ'!G4</f>
        <v>Tháng
 5/2024</v>
      </c>
      <c r="B80" s="249"/>
      <c r="C80" s="89"/>
      <c r="D80" s="89"/>
      <c r="E80" s="89"/>
      <c r="F80" s="89"/>
      <c r="G80" s="89"/>
      <c r="H80" s="128"/>
      <c r="I80" s="104"/>
      <c r="J80" s="292"/>
      <c r="K80" s="146"/>
      <c r="L80" s="105"/>
      <c r="M80" s="105"/>
    </row>
    <row r="81" spans="1:13" x14ac:dyDescent="0.25">
      <c r="A81" s="240" t="s">
        <v>285</v>
      </c>
      <c r="B81" s="241"/>
      <c r="C81" s="89"/>
      <c r="D81" s="89"/>
      <c r="E81" s="89"/>
      <c r="F81" s="89"/>
      <c r="G81" s="89"/>
      <c r="H81" s="128"/>
      <c r="I81" s="104"/>
      <c r="J81" s="292"/>
      <c r="K81" s="146"/>
      <c r="L81" s="105"/>
      <c r="M81" s="105"/>
    </row>
    <row r="82" spans="1:13" x14ac:dyDescent="0.25">
      <c r="A82" s="104">
        <f>'Bảng kê CS-SH'!A22</f>
        <v>1</v>
      </c>
      <c r="B82" s="89" t="str">
        <f>'Bảng kê CS-SH'!B22</f>
        <v>Bóng đèn tròn</v>
      </c>
      <c r="C82" s="89">
        <f>'Bảng kê CS-SH'!D22</f>
        <v>1</v>
      </c>
      <c r="D82" s="89">
        <f>'Bảng kê CS-SH'!E22</f>
        <v>1</v>
      </c>
      <c r="E82" s="89">
        <v>1</v>
      </c>
      <c r="F82" s="89">
        <v>6</v>
      </c>
      <c r="G82" s="89">
        <f>'Thỏa thuận thời gian VP SHBT'!E25</f>
        <v>31</v>
      </c>
      <c r="H82" s="128">
        <f>C82*D82*E82*F82*G82</f>
        <v>186</v>
      </c>
      <c r="I82" s="104"/>
      <c r="J82" s="292"/>
      <c r="K82" s="146"/>
      <c r="L82" s="105"/>
      <c r="M82" s="105"/>
    </row>
    <row r="83" spans="1:13" x14ac:dyDescent="0.25">
      <c r="A83" s="104">
        <f>'Bảng kê CS-SH'!A23</f>
        <v>2</v>
      </c>
      <c r="B83" s="89" t="str">
        <f>'Bảng kê CS-SH'!B23</f>
        <v>Bóng đèn tuýp</v>
      </c>
      <c r="C83" s="89">
        <f>'Bảng kê CS-SH'!D23</f>
        <v>1</v>
      </c>
      <c r="D83" s="89">
        <f>'Bảng kê CS-SH'!E23</f>
        <v>1</v>
      </c>
      <c r="E83" s="89">
        <v>1</v>
      </c>
      <c r="F83" s="89">
        <v>6</v>
      </c>
      <c r="G83" s="89">
        <f>G82</f>
        <v>31</v>
      </c>
      <c r="H83" s="128">
        <f t="shared" ref="H83:H102" si="5">C83*D83*E83*F83*G83</f>
        <v>186</v>
      </c>
      <c r="I83" s="104"/>
      <c r="J83" s="292"/>
      <c r="K83" s="146"/>
      <c r="L83" s="105"/>
      <c r="M83" s="105"/>
    </row>
    <row r="84" spans="1:13" x14ac:dyDescent="0.25">
      <c r="A84" s="104">
        <f>'Bảng kê CS-SH'!A24</f>
        <v>3</v>
      </c>
      <c r="B84" s="89" t="str">
        <f>'Bảng kê CS-SH'!B24</f>
        <v>Nồi cơm điện</v>
      </c>
      <c r="C84" s="89">
        <f>'Bảng kê CS-SH'!D24</f>
        <v>1</v>
      </c>
      <c r="D84" s="89">
        <f>'Bảng kê CS-SH'!E24</f>
        <v>1</v>
      </c>
      <c r="E84" s="89">
        <v>1</v>
      </c>
      <c r="F84" s="89">
        <v>2</v>
      </c>
      <c r="G84" s="89">
        <f>G82</f>
        <v>31</v>
      </c>
      <c r="H84" s="128">
        <f t="shared" si="5"/>
        <v>62</v>
      </c>
      <c r="I84" s="104"/>
      <c r="J84" s="292"/>
      <c r="K84" s="146"/>
      <c r="L84" s="105"/>
      <c r="M84" s="105"/>
    </row>
    <row r="85" spans="1:13" x14ac:dyDescent="0.25">
      <c r="A85" s="104">
        <f>'Bảng kê CS-SH'!A25</f>
        <v>4</v>
      </c>
      <c r="B85" s="89" t="str">
        <f>'Bảng kê CS-SH'!B25</f>
        <v xml:space="preserve">Bếp từ </v>
      </c>
      <c r="C85" s="89">
        <f>'Bảng kê CS-SH'!D25</f>
        <v>1</v>
      </c>
      <c r="D85" s="89">
        <f>'Bảng kê CS-SH'!E25</f>
        <v>1</v>
      </c>
      <c r="E85" s="89">
        <v>1</v>
      </c>
      <c r="F85" s="89">
        <v>2</v>
      </c>
      <c r="G85" s="89">
        <f>G82</f>
        <v>31</v>
      </c>
      <c r="H85" s="128">
        <f t="shared" si="5"/>
        <v>62</v>
      </c>
      <c r="I85" s="104"/>
      <c r="J85" s="292"/>
      <c r="K85" s="146"/>
      <c r="L85" s="105"/>
      <c r="M85" s="105"/>
    </row>
    <row r="86" spans="1:13" x14ac:dyDescent="0.25">
      <c r="A86" s="104">
        <f>'Bảng kê CS-SH'!A26</f>
        <v>5</v>
      </c>
      <c r="B86" s="89" t="str">
        <f>'Bảng kê CS-SH'!B26</f>
        <v>Bình nóng lạnh</v>
      </c>
      <c r="C86" s="89">
        <f>'Bảng kê CS-SH'!D26</f>
        <v>1</v>
      </c>
      <c r="D86" s="89">
        <f>'Bảng kê CS-SH'!E26</f>
        <v>1</v>
      </c>
      <c r="E86" s="89">
        <v>1</v>
      </c>
      <c r="F86" s="89">
        <v>2</v>
      </c>
      <c r="G86" s="89">
        <f>G82</f>
        <v>31</v>
      </c>
      <c r="H86" s="128">
        <f t="shared" si="5"/>
        <v>62</v>
      </c>
      <c r="I86" s="104"/>
      <c r="J86" s="292"/>
      <c r="K86" s="146"/>
      <c r="L86" s="105"/>
      <c r="M86" s="105"/>
    </row>
    <row r="87" spans="1:13" x14ac:dyDescent="0.25">
      <c r="A87" s="104">
        <f>'Bảng kê CS-SH'!A27</f>
        <v>6</v>
      </c>
      <c r="B87" s="89" t="str">
        <f>'Bảng kê CS-SH'!B27</f>
        <v>Ấm điện</v>
      </c>
      <c r="C87" s="89">
        <f>'Bảng kê CS-SH'!D28</f>
        <v>1</v>
      </c>
      <c r="D87" s="89">
        <f>'Bảng kê CS-SH'!E28</f>
        <v>1</v>
      </c>
      <c r="E87" s="89">
        <v>1</v>
      </c>
      <c r="F87" s="89">
        <v>2</v>
      </c>
      <c r="G87" s="89">
        <f>G82</f>
        <v>31</v>
      </c>
      <c r="H87" s="128">
        <f t="shared" si="5"/>
        <v>62</v>
      </c>
      <c r="I87" s="104"/>
      <c r="J87" s="292"/>
      <c r="K87" s="146"/>
      <c r="L87" s="105"/>
      <c r="M87" s="105"/>
    </row>
    <row r="88" spans="1:13" x14ac:dyDescent="0.25">
      <c r="A88" s="104">
        <f>'Bảng kê CS-SH'!A28</f>
        <v>7</v>
      </c>
      <c r="B88" s="89" t="str">
        <f>'Bảng kê CS-SH'!B28</f>
        <v>Máy giặt</v>
      </c>
      <c r="C88" s="89">
        <f>'Bảng kê CS-SH'!D29</f>
        <v>1</v>
      </c>
      <c r="D88" s="89">
        <f>'Bảng kê CS-SH'!E29</f>
        <v>1</v>
      </c>
      <c r="E88" s="89">
        <v>0.9</v>
      </c>
      <c r="F88" s="89">
        <v>4</v>
      </c>
      <c r="G88" s="89">
        <f>G82</f>
        <v>31</v>
      </c>
      <c r="H88" s="128">
        <f t="shared" si="5"/>
        <v>111.60000000000001</v>
      </c>
      <c r="I88" s="104"/>
      <c r="J88" s="292"/>
      <c r="K88" s="146"/>
      <c r="L88" s="105"/>
      <c r="M88" s="105"/>
    </row>
    <row r="89" spans="1:13" x14ac:dyDescent="0.25">
      <c r="A89" s="104">
        <f>'Bảng kê CS-SH'!A29</f>
        <v>8</v>
      </c>
      <c r="B89" s="89" t="str">
        <f>'Bảng kê CS-SH'!B29</f>
        <v>Máy bơm nước</v>
      </c>
      <c r="C89" s="89">
        <v>1</v>
      </c>
      <c r="D89" s="89">
        <f>'Bảng kê CS-SH'!E30</f>
        <v>1</v>
      </c>
      <c r="E89" s="89">
        <v>0.9</v>
      </c>
      <c r="F89" s="89">
        <v>4</v>
      </c>
      <c r="G89" s="89">
        <f>G82</f>
        <v>31</v>
      </c>
      <c r="H89" s="128">
        <f t="shared" si="5"/>
        <v>111.60000000000001</v>
      </c>
      <c r="I89" s="104"/>
      <c r="J89" s="292"/>
      <c r="K89" s="146"/>
      <c r="L89" s="105"/>
      <c r="M89" s="105"/>
    </row>
    <row r="90" spans="1:13" x14ac:dyDescent="0.25">
      <c r="A90" s="104">
        <f>'Bảng kê CS-SH'!A30</f>
        <v>9</v>
      </c>
      <c r="B90" s="89" t="str">
        <f>'Bảng kê CS-SH'!B30</f>
        <v>Quạt cây</v>
      </c>
      <c r="C90" s="89">
        <v>1</v>
      </c>
      <c r="D90" s="89">
        <f>'Bảng kê CS-SH'!E31</f>
        <v>1</v>
      </c>
      <c r="E90" s="89">
        <v>0.9</v>
      </c>
      <c r="F90" s="89">
        <v>10</v>
      </c>
      <c r="G90" s="89">
        <f>G82</f>
        <v>31</v>
      </c>
      <c r="H90" s="128">
        <f t="shared" si="5"/>
        <v>279</v>
      </c>
      <c r="I90" s="104"/>
      <c r="J90" s="292"/>
      <c r="K90" s="146"/>
      <c r="L90" s="105"/>
      <c r="M90" s="105"/>
    </row>
    <row r="91" spans="1:13" x14ac:dyDescent="0.25">
      <c r="A91" s="104">
        <f>'Bảng kê CS-SH'!A31</f>
        <v>10</v>
      </c>
      <c r="B91" s="89" t="str">
        <f>'Bảng kê CS-SH'!B31</f>
        <v>Quạt trần</v>
      </c>
      <c r="C91" s="89">
        <v>1</v>
      </c>
      <c r="D91" s="89">
        <f>'Bảng kê CS-SH'!E32</f>
        <v>1</v>
      </c>
      <c r="E91" s="89">
        <v>0.9</v>
      </c>
      <c r="F91" s="89">
        <v>10</v>
      </c>
      <c r="G91" s="89">
        <f>G82</f>
        <v>31</v>
      </c>
      <c r="H91" s="128">
        <f t="shared" si="5"/>
        <v>279</v>
      </c>
      <c r="I91" s="104"/>
      <c r="J91" s="292"/>
      <c r="K91" s="146"/>
      <c r="L91" s="105"/>
      <c r="M91" s="105"/>
    </row>
    <row r="92" spans="1:13" x14ac:dyDescent="0.25">
      <c r="A92" s="104">
        <f>'Bảng kê CS-SH'!A32</f>
        <v>11</v>
      </c>
      <c r="B92" s="89" t="str">
        <f>'Bảng kê CS-SH'!B32</f>
        <v>Quạt hơi nước</v>
      </c>
      <c r="C92" s="89">
        <f>'Bảng kê CS-SH'!D33</f>
        <v>1</v>
      </c>
      <c r="D92" s="89">
        <f>'Bảng kê CS-SH'!E33</f>
        <v>1</v>
      </c>
      <c r="E92" s="89">
        <v>0.9</v>
      </c>
      <c r="F92" s="89">
        <v>10</v>
      </c>
      <c r="G92" s="89">
        <f>G82</f>
        <v>31</v>
      </c>
      <c r="H92" s="128">
        <f t="shared" si="5"/>
        <v>279</v>
      </c>
      <c r="I92" s="104"/>
      <c r="J92" s="292"/>
      <c r="K92" s="146"/>
      <c r="L92" s="105"/>
      <c r="M92" s="105"/>
    </row>
    <row r="93" spans="1:13" x14ac:dyDescent="0.25">
      <c r="A93" s="104">
        <f>'Bảng kê CS-SH'!A33</f>
        <v>12</v>
      </c>
      <c r="B93" s="89" t="str">
        <f>'Bảng kê CS-SH'!B33</f>
        <v>Ti vi</v>
      </c>
      <c r="C93" s="89">
        <f>'Bảng kê CS-SH'!D34</f>
        <v>1</v>
      </c>
      <c r="D93" s="89">
        <f>'Bảng kê CS-SH'!E34</f>
        <v>1</v>
      </c>
      <c r="E93" s="89">
        <v>1</v>
      </c>
      <c r="F93" s="89">
        <v>6</v>
      </c>
      <c r="G93" s="89">
        <f>G82</f>
        <v>31</v>
      </c>
      <c r="H93" s="128">
        <f t="shared" si="5"/>
        <v>186</v>
      </c>
      <c r="I93" s="104"/>
      <c r="J93" s="292"/>
      <c r="K93" s="146"/>
      <c r="L93" s="105"/>
      <c r="M93" s="105"/>
    </row>
    <row r="94" spans="1:13" x14ac:dyDescent="0.25">
      <c r="A94" s="104">
        <f>'Bảng kê CS-SH'!A34</f>
        <v>13</v>
      </c>
      <c r="B94" s="89" t="str">
        <f>'Bảng kê CS-SH'!B34</f>
        <v>Tủ lạnh</v>
      </c>
      <c r="C94" s="89">
        <f>'Bảng kê CS-SH'!D35</f>
        <v>1</v>
      </c>
      <c r="D94" s="89">
        <f>'Bảng kê CS-SH'!E35</f>
        <v>1</v>
      </c>
      <c r="E94" s="89">
        <v>0.9</v>
      </c>
      <c r="F94" s="89">
        <v>24</v>
      </c>
      <c r="G94" s="89">
        <f>G82</f>
        <v>31</v>
      </c>
      <c r="H94" s="128">
        <f t="shared" si="5"/>
        <v>669.6</v>
      </c>
      <c r="I94" s="104"/>
      <c r="J94" s="292"/>
      <c r="K94" s="146"/>
      <c r="L94" s="105"/>
      <c r="M94" s="105"/>
    </row>
    <row r="95" spans="1:13" x14ac:dyDescent="0.25">
      <c r="A95" s="104">
        <f>'Bảng kê CS-SH'!A35</f>
        <v>14</v>
      </c>
      <c r="B95" s="89" t="str">
        <f>'Bảng kê CS-SH'!B35</f>
        <v>Tủ bảo ôn</v>
      </c>
      <c r="C95" s="89">
        <v>1</v>
      </c>
      <c r="D95" s="89">
        <f>'Bảng kê CS-SH'!E36</f>
        <v>1</v>
      </c>
      <c r="E95" s="89">
        <v>0.9</v>
      </c>
      <c r="F95" s="89">
        <v>24</v>
      </c>
      <c r="G95" s="89">
        <f>G82</f>
        <v>31</v>
      </c>
      <c r="H95" s="128">
        <f t="shared" si="5"/>
        <v>669.6</v>
      </c>
      <c r="I95" s="104"/>
      <c r="J95" s="292"/>
      <c r="K95" s="146"/>
      <c r="L95" s="105"/>
      <c r="M95" s="105"/>
    </row>
    <row r="96" spans="1:13" x14ac:dyDescent="0.25">
      <c r="A96" s="104">
        <f>'Bảng kê CS-SH'!A36</f>
        <v>15</v>
      </c>
      <c r="B96" s="89" t="str">
        <f>'Bảng kê CS-SH'!B36</f>
        <v>Điều hòa 1 chiều</v>
      </c>
      <c r="C96" s="89">
        <f>'Bảng kê CS-SH'!D37</f>
        <v>1</v>
      </c>
      <c r="D96" s="89">
        <f>'Bảng kê CS-SH'!E37</f>
        <v>1</v>
      </c>
      <c r="E96" s="89">
        <v>0.9</v>
      </c>
      <c r="F96" s="89">
        <v>8</v>
      </c>
      <c r="G96" s="89">
        <f>G82</f>
        <v>31</v>
      </c>
      <c r="H96" s="128">
        <f t="shared" si="5"/>
        <v>223.20000000000002</v>
      </c>
      <c r="I96" s="104"/>
      <c r="J96" s="292"/>
      <c r="K96" s="146"/>
      <c r="L96" s="105"/>
      <c r="M96" s="105"/>
    </row>
    <row r="97" spans="1:16" x14ac:dyDescent="0.25">
      <c r="A97" s="104">
        <f>'Bảng kê CS-SH'!A37</f>
        <v>16</v>
      </c>
      <c r="B97" s="89" t="str">
        <f>'Bảng kê CS-SH'!B37</f>
        <v>Điều hòa 2 chiều</v>
      </c>
      <c r="C97" s="89">
        <f>'Bảng kê CS-SH'!D38</f>
        <v>1</v>
      </c>
      <c r="D97" s="89">
        <f>'Bảng kê CS-SH'!E38</f>
        <v>1</v>
      </c>
      <c r="E97" s="89">
        <v>0.9</v>
      </c>
      <c r="F97" s="89">
        <v>8</v>
      </c>
      <c r="G97" s="89">
        <f>G82</f>
        <v>31</v>
      </c>
      <c r="H97" s="128">
        <f t="shared" si="5"/>
        <v>223.20000000000002</v>
      </c>
      <c r="I97" s="104"/>
      <c r="J97" s="292"/>
      <c r="K97" s="146"/>
      <c r="L97" s="105"/>
      <c r="M97" s="105"/>
    </row>
    <row r="98" spans="1:16" x14ac:dyDescent="0.25">
      <c r="A98" s="104">
        <f>'Bảng kê CS-SH'!A38</f>
        <v>17</v>
      </c>
      <c r="B98" s="89" t="str">
        <f>'Bảng kê CS-SH'!B38</f>
        <v>Máy tính để bàn</v>
      </c>
      <c r="C98" s="89">
        <f>'Bảng kê CS-SH'!D39</f>
        <v>1</v>
      </c>
      <c r="D98" s="89">
        <f>'Bảng kê CS-SH'!E39</f>
        <v>1</v>
      </c>
      <c r="E98" s="89">
        <v>1</v>
      </c>
      <c r="F98" s="89">
        <v>6</v>
      </c>
      <c r="G98" s="89">
        <f>G82</f>
        <v>31</v>
      </c>
      <c r="H98" s="128">
        <f t="shared" si="5"/>
        <v>186</v>
      </c>
      <c r="I98" s="104" t="str">
        <f>'ĐN đã phát hành HĐ'!B5</f>
        <v>Bậc 1</v>
      </c>
      <c r="J98" s="292">
        <f>'ĐN đã phát hành HĐ'!G5</f>
        <v>50</v>
      </c>
      <c r="K98" s="146">
        <v>0</v>
      </c>
      <c r="L98" s="105">
        <f>'ĐN đã phát hành HĐ'!C5</f>
        <v>1806</v>
      </c>
      <c r="M98" s="105">
        <f>K98*L98</f>
        <v>0</v>
      </c>
    </row>
    <row r="99" spans="1:16" x14ac:dyDescent="0.25">
      <c r="A99" s="104">
        <f>'Bảng kê CS-SH'!A39</f>
        <v>18</v>
      </c>
      <c r="B99" s="89" t="str">
        <f>'Bảng kê CS-SH'!B39</f>
        <v>Bình đun nước nóng, lạnh</v>
      </c>
      <c r="C99" s="89">
        <f>'Bảng kê CS-SH'!D40</f>
        <v>1</v>
      </c>
      <c r="D99" s="89">
        <f>'Bảng kê CS-SH'!E40</f>
        <v>1</v>
      </c>
      <c r="E99" s="89">
        <v>1</v>
      </c>
      <c r="F99" s="89">
        <v>24</v>
      </c>
      <c r="G99" s="89">
        <f>G82</f>
        <v>31</v>
      </c>
      <c r="H99" s="128">
        <f t="shared" si="5"/>
        <v>744</v>
      </c>
      <c r="I99" s="104" t="str">
        <f>'ĐN đã phát hành HĐ'!B6</f>
        <v>Bậc 2</v>
      </c>
      <c r="J99" s="292">
        <f>'ĐN đã phát hành HĐ'!G6</f>
        <v>50</v>
      </c>
      <c r="K99" s="146">
        <v>0</v>
      </c>
      <c r="L99" s="105">
        <f>'ĐN đã phát hành HĐ'!C6</f>
        <v>1866</v>
      </c>
      <c r="M99" s="105">
        <f t="shared" ref="M99:M103" si="6">K99*L99</f>
        <v>0</v>
      </c>
    </row>
    <row r="100" spans="1:16" x14ac:dyDescent="0.25">
      <c r="A100" s="104">
        <f>'Bảng kê CS-SH'!A40</f>
        <v>19</v>
      </c>
      <c r="B100" s="89" t="str">
        <f>'Bảng kê CS-SH'!B40</f>
        <v>Camera</v>
      </c>
      <c r="C100" s="89">
        <v>1</v>
      </c>
      <c r="D100" s="89">
        <v>1</v>
      </c>
      <c r="E100" s="89">
        <v>1</v>
      </c>
      <c r="F100" s="89">
        <v>24</v>
      </c>
      <c r="G100" s="89">
        <v>31</v>
      </c>
      <c r="H100" s="128">
        <f t="shared" si="5"/>
        <v>744</v>
      </c>
      <c r="I100" s="104" t="str">
        <f>'ĐN đã phát hành HĐ'!B7</f>
        <v>Bậc 3</v>
      </c>
      <c r="J100" s="292">
        <f>'ĐN đã phát hành HĐ'!G7</f>
        <v>100</v>
      </c>
      <c r="K100" s="146">
        <v>0</v>
      </c>
      <c r="L100" s="105">
        <f>'ĐN đã phát hành HĐ'!C7</f>
        <v>2167</v>
      </c>
      <c r="M100" s="105">
        <f t="shared" si="6"/>
        <v>0</v>
      </c>
    </row>
    <row r="101" spans="1:16" x14ac:dyDescent="0.25">
      <c r="A101" s="104">
        <f>'Bảng kê CS-SH'!A59</f>
        <v>18</v>
      </c>
      <c r="B101" s="89" t="str">
        <f>'Bảng kê CS-SH'!B59</f>
        <v xml:space="preserve">Máy mài </v>
      </c>
      <c r="C101" s="89">
        <f>'Bảng kê CS-SH'!D59</f>
        <v>1</v>
      </c>
      <c r="D101" s="89">
        <f>'Bảng kê CS-SH'!E59</f>
        <v>1</v>
      </c>
      <c r="E101" s="89"/>
      <c r="F101" s="89"/>
      <c r="G101" s="89"/>
      <c r="H101" s="128">
        <f t="shared" si="5"/>
        <v>0</v>
      </c>
      <c r="I101" s="104" t="str">
        <f>'ĐN đã phát hành HĐ'!B8</f>
        <v>Bậc 4</v>
      </c>
      <c r="J101" s="292">
        <f>'ĐN đã phát hành HĐ'!G8</f>
        <v>50</v>
      </c>
      <c r="K101" s="146">
        <v>50</v>
      </c>
      <c r="L101" s="105">
        <f>'ĐN đã phát hành HĐ'!C8</f>
        <v>2729</v>
      </c>
      <c r="M101" s="105">
        <f t="shared" si="6"/>
        <v>136450</v>
      </c>
    </row>
    <row r="102" spans="1:16" x14ac:dyDescent="0.25">
      <c r="A102" s="104">
        <f>'Bảng kê CS-SH'!A61</f>
        <v>20</v>
      </c>
      <c r="B102" s="89" t="str">
        <f>'Bảng kê CS-SH'!B61</f>
        <v>Máy rửa xe</v>
      </c>
      <c r="C102" s="89">
        <f>'Bảng kê CS-SH'!D61</f>
        <v>1</v>
      </c>
      <c r="D102" s="89">
        <f>'Bảng kê CS-SH'!E61</f>
        <v>1</v>
      </c>
      <c r="E102" s="89"/>
      <c r="F102" s="89"/>
      <c r="G102" s="89"/>
      <c r="H102" s="128">
        <f t="shared" si="5"/>
        <v>0</v>
      </c>
      <c r="I102" s="104" t="str">
        <f>'ĐN đã phát hành HĐ'!B9</f>
        <v>Bậc 5</v>
      </c>
      <c r="J102" s="292">
        <f>'ĐN đã phát hành HĐ'!G9</f>
        <v>0</v>
      </c>
      <c r="K102" s="146">
        <v>100</v>
      </c>
      <c r="L102" s="105">
        <f>'ĐN đã phát hành HĐ'!C9</f>
        <v>3050</v>
      </c>
      <c r="M102" s="105">
        <f t="shared" si="6"/>
        <v>305000</v>
      </c>
    </row>
    <row r="103" spans="1:16" x14ac:dyDescent="0.25">
      <c r="A103" s="104"/>
      <c r="B103" s="89"/>
      <c r="C103" s="89"/>
      <c r="D103" s="89"/>
      <c r="E103" s="89"/>
      <c r="F103" s="89"/>
      <c r="G103" s="89"/>
      <c r="H103" s="128"/>
      <c r="I103" s="104" t="str">
        <f>'ĐN đã phát hành HĐ'!B10</f>
        <v>Bậc 6</v>
      </c>
      <c r="J103" s="292">
        <f>'ĐN đã phát hành HĐ'!G10</f>
        <v>0</v>
      </c>
      <c r="K103" s="146">
        <f>K104-K98-K99-K100-K101-K102</f>
        <v>4925.7999999999993</v>
      </c>
      <c r="L103" s="105">
        <f>'ĐN đã phát hành HĐ'!C10</f>
        <v>3151</v>
      </c>
      <c r="M103" s="105">
        <f t="shared" si="6"/>
        <v>15521195.799999997</v>
      </c>
    </row>
    <row r="104" spans="1:16" s="111" customFormat="1" ht="14.25" x14ac:dyDescent="0.2">
      <c r="A104" s="266" t="s">
        <v>7</v>
      </c>
      <c r="B104" s="266"/>
      <c r="C104" s="108"/>
      <c r="D104" s="108"/>
      <c r="E104" s="108"/>
      <c r="F104" s="108"/>
      <c r="G104" s="108">
        <f>G99</f>
        <v>31</v>
      </c>
      <c r="H104" s="129">
        <f>SUM(H82:H102)</f>
        <v>5325.7999999999993</v>
      </c>
      <c r="I104" s="103"/>
      <c r="J104" s="293">
        <f>SUM(J98:J103)</f>
        <v>250</v>
      </c>
      <c r="K104" s="110">
        <f>H104-J104</f>
        <v>5075.7999999999993</v>
      </c>
      <c r="L104" s="109"/>
      <c r="M104" s="109">
        <f>SUM(M98:M103)</f>
        <v>15962645.799999997</v>
      </c>
      <c r="N104" s="151">
        <f>SUM(K98:K103)</f>
        <v>5075.7999999999993</v>
      </c>
    </row>
    <row r="105" spans="1:16" x14ac:dyDescent="0.25">
      <c r="A105" s="249" t="str">
        <f>'ĐN đã phát hành HĐ'!H4</f>
        <v>Tháng 
6/2024</v>
      </c>
      <c r="B105" s="249"/>
      <c r="C105" s="89"/>
      <c r="D105" s="89"/>
      <c r="E105" s="89"/>
      <c r="F105" s="89"/>
      <c r="G105" s="89"/>
      <c r="H105" s="128"/>
      <c r="I105" s="104"/>
      <c r="J105" s="292"/>
      <c r="K105" s="146"/>
      <c r="L105" s="105"/>
      <c r="M105" s="105"/>
      <c r="P105" s="57"/>
    </row>
    <row r="106" spans="1:16" x14ac:dyDescent="0.25">
      <c r="A106" s="240" t="s">
        <v>285</v>
      </c>
      <c r="B106" s="241"/>
      <c r="C106" s="89"/>
      <c r="D106" s="89"/>
      <c r="E106" s="89"/>
      <c r="F106" s="89"/>
      <c r="G106" s="89"/>
      <c r="H106" s="128"/>
      <c r="I106" s="104"/>
      <c r="J106" s="292"/>
      <c r="K106" s="146"/>
      <c r="L106" s="105"/>
      <c r="M106" s="105"/>
      <c r="P106" s="57"/>
    </row>
    <row r="107" spans="1:16" x14ac:dyDescent="0.25">
      <c r="A107" s="104">
        <f>'Bảng kê CS-SH'!A22</f>
        <v>1</v>
      </c>
      <c r="B107" s="89" t="str">
        <f>'Bảng kê CS-SH'!B22</f>
        <v>Bóng đèn tròn</v>
      </c>
      <c r="C107" s="89">
        <f>'Bảng kê CS-SH'!D22</f>
        <v>1</v>
      </c>
      <c r="D107" s="89">
        <f>'Bảng kê CS-SH'!E22</f>
        <v>1</v>
      </c>
      <c r="E107" s="89">
        <v>1</v>
      </c>
      <c r="F107" s="89">
        <v>6</v>
      </c>
      <c r="G107" s="89">
        <f>'Thỏa thuận thời gian VP SHBT'!E26</f>
        <v>30</v>
      </c>
      <c r="H107" s="128">
        <f>C107*D107*E107*F107*G107</f>
        <v>180</v>
      </c>
      <c r="I107" s="104"/>
      <c r="J107" s="292"/>
      <c r="K107" s="146"/>
      <c r="L107" s="105"/>
      <c r="M107" s="105"/>
    </row>
    <row r="108" spans="1:16" x14ac:dyDescent="0.25">
      <c r="A108" s="104">
        <f>'Bảng kê CS-SH'!A23</f>
        <v>2</v>
      </c>
      <c r="B108" s="89" t="str">
        <f>'Bảng kê CS-SH'!B23</f>
        <v>Bóng đèn tuýp</v>
      </c>
      <c r="C108" s="89">
        <f>'Bảng kê CS-SH'!D23</f>
        <v>1</v>
      </c>
      <c r="D108" s="89">
        <f>'Bảng kê CS-SH'!E23</f>
        <v>1</v>
      </c>
      <c r="E108" s="89">
        <v>1</v>
      </c>
      <c r="F108" s="89">
        <v>6</v>
      </c>
      <c r="G108" s="89">
        <f>G107</f>
        <v>30</v>
      </c>
      <c r="H108" s="128">
        <f t="shared" ref="H108:H127" si="7">C108*D108*E108*F108*G108</f>
        <v>180</v>
      </c>
      <c r="I108" s="104"/>
      <c r="J108" s="292"/>
      <c r="K108" s="146"/>
      <c r="L108" s="105"/>
      <c r="M108" s="105"/>
    </row>
    <row r="109" spans="1:16" x14ac:dyDescent="0.25">
      <c r="A109" s="104">
        <f>'Bảng kê CS-SH'!A24</f>
        <v>3</v>
      </c>
      <c r="B109" s="89" t="str">
        <f>'Bảng kê CS-SH'!B24</f>
        <v>Nồi cơm điện</v>
      </c>
      <c r="C109" s="89">
        <f>'Bảng kê CS-SH'!D24</f>
        <v>1</v>
      </c>
      <c r="D109" s="89">
        <f>'Bảng kê CS-SH'!E24</f>
        <v>1</v>
      </c>
      <c r="E109" s="89">
        <v>1</v>
      </c>
      <c r="F109" s="89">
        <v>2</v>
      </c>
      <c r="G109" s="89">
        <f>G107</f>
        <v>30</v>
      </c>
      <c r="H109" s="128">
        <f t="shared" si="7"/>
        <v>60</v>
      </c>
      <c r="I109" s="104"/>
      <c r="J109" s="292"/>
      <c r="K109" s="146"/>
      <c r="L109" s="105"/>
      <c r="M109" s="105"/>
    </row>
    <row r="110" spans="1:16" x14ac:dyDescent="0.25">
      <c r="A110" s="104">
        <f>'Bảng kê CS-SH'!A25</f>
        <v>4</v>
      </c>
      <c r="B110" s="89" t="str">
        <f>'Bảng kê CS-SH'!B25</f>
        <v xml:space="preserve">Bếp từ </v>
      </c>
      <c r="C110" s="89">
        <f>'Bảng kê CS-SH'!D25</f>
        <v>1</v>
      </c>
      <c r="D110" s="89">
        <f>'Bảng kê CS-SH'!E25</f>
        <v>1</v>
      </c>
      <c r="E110" s="89">
        <v>1</v>
      </c>
      <c r="F110" s="89">
        <v>2</v>
      </c>
      <c r="G110" s="89">
        <f>G107</f>
        <v>30</v>
      </c>
      <c r="H110" s="128">
        <f t="shared" si="7"/>
        <v>60</v>
      </c>
      <c r="I110" s="104"/>
      <c r="J110" s="292"/>
      <c r="K110" s="146"/>
      <c r="L110" s="105"/>
      <c r="M110" s="105"/>
    </row>
    <row r="111" spans="1:16" x14ac:dyDescent="0.25">
      <c r="A111" s="104">
        <f>'Bảng kê CS-SH'!A26</f>
        <v>5</v>
      </c>
      <c r="B111" s="89" t="str">
        <f>'Bảng kê CS-SH'!B26</f>
        <v>Bình nóng lạnh</v>
      </c>
      <c r="C111" s="89">
        <f>'Bảng kê CS-SH'!D26</f>
        <v>1</v>
      </c>
      <c r="D111" s="89">
        <f>'Bảng kê CS-SH'!E26</f>
        <v>1</v>
      </c>
      <c r="E111" s="89">
        <v>1</v>
      </c>
      <c r="F111" s="89">
        <v>2</v>
      </c>
      <c r="G111" s="89">
        <f>G107</f>
        <v>30</v>
      </c>
      <c r="H111" s="128">
        <f t="shared" si="7"/>
        <v>60</v>
      </c>
      <c r="I111" s="104"/>
      <c r="J111" s="292"/>
      <c r="K111" s="146"/>
      <c r="L111" s="105"/>
      <c r="M111" s="105"/>
    </row>
    <row r="112" spans="1:16" x14ac:dyDescent="0.25">
      <c r="A112" s="104">
        <f>'Bảng kê CS-SH'!A27</f>
        <v>6</v>
      </c>
      <c r="B112" s="89" t="str">
        <f>'Bảng kê CS-SH'!B27</f>
        <v>Ấm điện</v>
      </c>
      <c r="C112" s="89">
        <f>'Bảng kê CS-SH'!D28</f>
        <v>1</v>
      </c>
      <c r="D112" s="89">
        <f>'Bảng kê CS-SH'!E28</f>
        <v>1</v>
      </c>
      <c r="E112" s="89">
        <v>1</v>
      </c>
      <c r="F112" s="89">
        <v>2</v>
      </c>
      <c r="G112" s="89">
        <f>G107</f>
        <v>30</v>
      </c>
      <c r="H112" s="128">
        <f t="shared" si="7"/>
        <v>60</v>
      </c>
      <c r="I112" s="104"/>
      <c r="J112" s="292"/>
      <c r="K112" s="146"/>
      <c r="L112" s="105"/>
      <c r="M112" s="105"/>
    </row>
    <row r="113" spans="1:14" x14ac:dyDescent="0.25">
      <c r="A113" s="104">
        <f>'Bảng kê CS-SH'!A28</f>
        <v>7</v>
      </c>
      <c r="B113" s="89" t="str">
        <f>'Bảng kê CS-SH'!B28</f>
        <v>Máy giặt</v>
      </c>
      <c r="C113" s="89">
        <f>'Bảng kê CS-SH'!D29</f>
        <v>1</v>
      </c>
      <c r="D113" s="89">
        <f>'Bảng kê CS-SH'!E29</f>
        <v>1</v>
      </c>
      <c r="E113" s="89">
        <v>0.9</v>
      </c>
      <c r="F113" s="89">
        <v>4</v>
      </c>
      <c r="G113" s="89">
        <f>G107</f>
        <v>30</v>
      </c>
      <c r="H113" s="128">
        <f t="shared" si="7"/>
        <v>108</v>
      </c>
      <c r="I113" s="104"/>
      <c r="J113" s="292"/>
      <c r="K113" s="146"/>
      <c r="L113" s="105"/>
      <c r="M113" s="105"/>
    </row>
    <row r="114" spans="1:14" x14ac:dyDescent="0.25">
      <c r="A114" s="104">
        <f>'Bảng kê CS-SH'!A29</f>
        <v>8</v>
      </c>
      <c r="B114" s="89" t="str">
        <f>'Bảng kê CS-SH'!B29</f>
        <v>Máy bơm nước</v>
      </c>
      <c r="C114" s="89">
        <f>'Bảng kê CS-SH'!D30</f>
        <v>1</v>
      </c>
      <c r="D114" s="89">
        <f>'Bảng kê CS-SH'!E30</f>
        <v>1</v>
      </c>
      <c r="E114" s="89">
        <v>0.9</v>
      </c>
      <c r="F114" s="89">
        <v>4</v>
      </c>
      <c r="G114" s="89">
        <f>G107</f>
        <v>30</v>
      </c>
      <c r="H114" s="128">
        <f t="shared" si="7"/>
        <v>108</v>
      </c>
      <c r="I114" s="104"/>
      <c r="J114" s="292"/>
      <c r="K114" s="146"/>
      <c r="L114" s="105"/>
      <c r="M114" s="105"/>
    </row>
    <row r="115" spans="1:14" x14ac:dyDescent="0.25">
      <c r="A115" s="104">
        <f>'Bảng kê CS-SH'!A30</f>
        <v>9</v>
      </c>
      <c r="B115" s="89" t="str">
        <f>'Bảng kê CS-SH'!B30</f>
        <v>Quạt cây</v>
      </c>
      <c r="C115" s="89">
        <f>'Bảng kê CS-SH'!D31</f>
        <v>1</v>
      </c>
      <c r="D115" s="89">
        <f>'Bảng kê CS-SH'!E31</f>
        <v>1</v>
      </c>
      <c r="E115" s="89">
        <v>0.9</v>
      </c>
      <c r="F115" s="89">
        <v>10</v>
      </c>
      <c r="G115" s="89">
        <f>G107</f>
        <v>30</v>
      </c>
      <c r="H115" s="128">
        <f t="shared" si="7"/>
        <v>270</v>
      </c>
      <c r="I115" s="104"/>
      <c r="J115" s="292"/>
      <c r="K115" s="146"/>
      <c r="L115" s="105"/>
      <c r="M115" s="105"/>
    </row>
    <row r="116" spans="1:14" x14ac:dyDescent="0.25">
      <c r="A116" s="104">
        <f>'Bảng kê CS-SH'!A31</f>
        <v>10</v>
      </c>
      <c r="B116" s="89" t="str">
        <f>'Bảng kê CS-SH'!B31</f>
        <v>Quạt trần</v>
      </c>
      <c r="C116" s="89">
        <f>'Bảng kê CS-SH'!D32</f>
        <v>1</v>
      </c>
      <c r="D116" s="89">
        <f>'Bảng kê CS-SH'!E32</f>
        <v>1</v>
      </c>
      <c r="E116" s="89">
        <v>0.9</v>
      </c>
      <c r="F116" s="89">
        <v>10</v>
      </c>
      <c r="G116" s="89">
        <f>G107</f>
        <v>30</v>
      </c>
      <c r="H116" s="128">
        <f t="shared" si="7"/>
        <v>270</v>
      </c>
      <c r="I116" s="104"/>
      <c r="J116" s="292"/>
      <c r="K116" s="146"/>
      <c r="L116" s="105"/>
      <c r="M116" s="105"/>
    </row>
    <row r="117" spans="1:14" x14ac:dyDescent="0.25">
      <c r="A117" s="104">
        <f>'Bảng kê CS-SH'!A32</f>
        <v>11</v>
      </c>
      <c r="B117" s="89" t="str">
        <f>'Bảng kê CS-SH'!B32</f>
        <v>Quạt hơi nước</v>
      </c>
      <c r="C117" s="89">
        <f>'Bảng kê CS-SH'!D33</f>
        <v>1</v>
      </c>
      <c r="D117" s="89">
        <f>'Bảng kê CS-SH'!E33</f>
        <v>1</v>
      </c>
      <c r="E117" s="89">
        <v>0.9</v>
      </c>
      <c r="F117" s="89">
        <v>10</v>
      </c>
      <c r="G117" s="89">
        <f>G107</f>
        <v>30</v>
      </c>
      <c r="H117" s="128">
        <f t="shared" si="7"/>
        <v>270</v>
      </c>
      <c r="I117" s="104"/>
      <c r="J117" s="292"/>
      <c r="K117" s="146"/>
      <c r="L117" s="105"/>
      <c r="M117" s="105"/>
    </row>
    <row r="118" spans="1:14" x14ac:dyDescent="0.25">
      <c r="A118" s="104">
        <f>'Bảng kê CS-SH'!A33</f>
        <v>12</v>
      </c>
      <c r="B118" s="89" t="str">
        <f>'Bảng kê CS-SH'!B33</f>
        <v>Ti vi</v>
      </c>
      <c r="C118" s="89">
        <f>'Bảng kê CS-SH'!D34</f>
        <v>1</v>
      </c>
      <c r="D118" s="89">
        <f>'Bảng kê CS-SH'!E34</f>
        <v>1</v>
      </c>
      <c r="E118" s="89">
        <v>1</v>
      </c>
      <c r="F118" s="89">
        <v>6</v>
      </c>
      <c r="G118" s="89">
        <f>G107</f>
        <v>30</v>
      </c>
      <c r="H118" s="128">
        <f t="shared" si="7"/>
        <v>180</v>
      </c>
      <c r="I118" s="104"/>
      <c r="J118" s="292"/>
      <c r="K118" s="146"/>
      <c r="L118" s="105"/>
      <c r="M118" s="105"/>
    </row>
    <row r="119" spans="1:14" x14ac:dyDescent="0.25">
      <c r="A119" s="104">
        <f>'Bảng kê CS-SH'!A34</f>
        <v>13</v>
      </c>
      <c r="B119" s="89" t="str">
        <f>'Bảng kê CS-SH'!B34</f>
        <v>Tủ lạnh</v>
      </c>
      <c r="C119" s="89">
        <f>'Bảng kê CS-SH'!D35</f>
        <v>1</v>
      </c>
      <c r="D119" s="89">
        <f>'Bảng kê CS-SH'!E35</f>
        <v>1</v>
      </c>
      <c r="E119" s="89">
        <v>0.9</v>
      </c>
      <c r="F119" s="89">
        <v>24</v>
      </c>
      <c r="G119" s="89">
        <f>G107</f>
        <v>30</v>
      </c>
      <c r="H119" s="128">
        <f t="shared" si="7"/>
        <v>648</v>
      </c>
      <c r="I119" s="104"/>
      <c r="J119" s="292"/>
      <c r="K119" s="146"/>
      <c r="L119" s="105"/>
      <c r="M119" s="105"/>
    </row>
    <row r="120" spans="1:14" x14ac:dyDescent="0.25">
      <c r="A120" s="104">
        <f>'Bảng kê CS-SH'!A35</f>
        <v>14</v>
      </c>
      <c r="B120" s="89" t="str">
        <f>'Bảng kê CS-SH'!B35</f>
        <v>Tủ bảo ôn</v>
      </c>
      <c r="C120" s="89">
        <f>'Bảng kê CS-SH'!D36</f>
        <v>1</v>
      </c>
      <c r="D120" s="89">
        <f>'Bảng kê CS-SH'!E36</f>
        <v>1</v>
      </c>
      <c r="E120" s="89">
        <v>0.9</v>
      </c>
      <c r="F120" s="89">
        <v>24</v>
      </c>
      <c r="G120" s="89">
        <f>G107</f>
        <v>30</v>
      </c>
      <c r="H120" s="128">
        <f t="shared" si="7"/>
        <v>648</v>
      </c>
      <c r="I120" s="104"/>
      <c r="J120" s="292"/>
      <c r="K120" s="146"/>
      <c r="L120" s="105"/>
      <c r="M120" s="105"/>
    </row>
    <row r="121" spans="1:14" x14ac:dyDescent="0.25">
      <c r="A121" s="104">
        <f>'Bảng kê CS-SH'!A36</f>
        <v>15</v>
      </c>
      <c r="B121" s="89" t="str">
        <f>'Bảng kê CS-SH'!B36</f>
        <v>Điều hòa 1 chiều</v>
      </c>
      <c r="C121" s="89">
        <f>'Bảng kê CS-SH'!D37</f>
        <v>1</v>
      </c>
      <c r="D121" s="89">
        <f>'Bảng kê CS-SH'!E37</f>
        <v>1</v>
      </c>
      <c r="E121" s="89">
        <v>0.9</v>
      </c>
      <c r="F121" s="89">
        <v>8</v>
      </c>
      <c r="G121" s="89">
        <f>G107</f>
        <v>30</v>
      </c>
      <c r="H121" s="128">
        <f t="shared" si="7"/>
        <v>216</v>
      </c>
      <c r="I121" s="104"/>
      <c r="J121" s="292"/>
      <c r="K121" s="146"/>
      <c r="L121" s="105"/>
      <c r="M121" s="105"/>
    </row>
    <row r="122" spans="1:14" x14ac:dyDescent="0.25">
      <c r="A122" s="104">
        <f>'Bảng kê CS-SH'!A37</f>
        <v>16</v>
      </c>
      <c r="B122" s="89" t="str">
        <f>'Bảng kê CS-SH'!B37</f>
        <v>Điều hòa 2 chiều</v>
      </c>
      <c r="C122" s="89">
        <f>'Bảng kê CS-SH'!D38</f>
        <v>1</v>
      </c>
      <c r="D122" s="89">
        <f>'Bảng kê CS-SH'!E38</f>
        <v>1</v>
      </c>
      <c r="E122" s="89">
        <v>0.9</v>
      </c>
      <c r="F122" s="89">
        <v>8</v>
      </c>
      <c r="G122" s="89">
        <f>G107</f>
        <v>30</v>
      </c>
      <c r="H122" s="128">
        <f t="shared" si="7"/>
        <v>216</v>
      </c>
      <c r="I122" s="104"/>
      <c r="J122" s="292"/>
      <c r="K122" s="146"/>
      <c r="L122" s="105"/>
      <c r="M122" s="105"/>
    </row>
    <row r="123" spans="1:14" x14ac:dyDescent="0.25">
      <c r="A123" s="104">
        <f>'Bảng kê CS-SH'!A38</f>
        <v>17</v>
      </c>
      <c r="B123" s="89" t="str">
        <f>'Bảng kê CS-SH'!B38</f>
        <v>Máy tính để bàn</v>
      </c>
      <c r="C123" s="89">
        <f>'Bảng kê CS-SH'!D39</f>
        <v>1</v>
      </c>
      <c r="D123" s="89">
        <f>'Bảng kê CS-SH'!E39</f>
        <v>1</v>
      </c>
      <c r="E123" s="89">
        <v>1</v>
      </c>
      <c r="F123" s="89">
        <v>6</v>
      </c>
      <c r="G123" s="89">
        <f>G107</f>
        <v>30</v>
      </c>
      <c r="H123" s="128">
        <f t="shared" si="7"/>
        <v>180</v>
      </c>
      <c r="I123" s="104" t="str">
        <f>'ĐN đã phát hành HĐ'!B5</f>
        <v>Bậc 1</v>
      </c>
      <c r="J123" s="292">
        <f>'ĐN đã phát hành HĐ'!H5</f>
        <v>50</v>
      </c>
      <c r="K123" s="146">
        <v>0</v>
      </c>
      <c r="L123" s="105">
        <f>'ĐN đã phát hành HĐ'!C5</f>
        <v>1806</v>
      </c>
      <c r="M123" s="105">
        <f>K123*L123</f>
        <v>0</v>
      </c>
    </row>
    <row r="124" spans="1:14" x14ac:dyDescent="0.25">
      <c r="A124" s="104">
        <f>'Bảng kê CS-SH'!A39</f>
        <v>18</v>
      </c>
      <c r="B124" s="89" t="str">
        <f>'Bảng kê CS-SH'!B39</f>
        <v>Bình đun nước nóng, lạnh</v>
      </c>
      <c r="C124" s="89">
        <f>'Bảng kê CS-SH'!D40</f>
        <v>1</v>
      </c>
      <c r="D124" s="89">
        <f>'Bảng kê CS-SH'!E40</f>
        <v>1</v>
      </c>
      <c r="E124" s="89">
        <v>1</v>
      </c>
      <c r="F124" s="89">
        <v>24</v>
      </c>
      <c r="G124" s="89">
        <f>G107</f>
        <v>30</v>
      </c>
      <c r="H124" s="128">
        <f t="shared" si="7"/>
        <v>720</v>
      </c>
      <c r="I124" s="104" t="str">
        <f>'ĐN đã phát hành HĐ'!B6</f>
        <v>Bậc 2</v>
      </c>
      <c r="J124" s="292">
        <f>'ĐN đã phát hành HĐ'!H6</f>
        <v>50</v>
      </c>
      <c r="K124" s="146">
        <v>0</v>
      </c>
      <c r="L124" s="105">
        <f>'ĐN đã phát hành HĐ'!C6</f>
        <v>1866</v>
      </c>
      <c r="M124" s="105">
        <f t="shared" ref="M124:M128" si="8">K124*L124</f>
        <v>0</v>
      </c>
    </row>
    <row r="125" spans="1:14" x14ac:dyDescent="0.25">
      <c r="A125" s="104">
        <f>'Bảng kê CS-SH'!A40</f>
        <v>19</v>
      </c>
      <c r="B125" s="89" t="str">
        <f>'Bảng kê CS-SH'!B40</f>
        <v>Camera</v>
      </c>
      <c r="C125" s="89">
        <v>1</v>
      </c>
      <c r="D125" s="89">
        <v>1</v>
      </c>
      <c r="E125" s="89">
        <v>1</v>
      </c>
      <c r="F125" s="89">
        <v>24</v>
      </c>
      <c r="G125" s="89">
        <f>G107</f>
        <v>30</v>
      </c>
      <c r="H125" s="128">
        <f t="shared" si="7"/>
        <v>720</v>
      </c>
      <c r="I125" s="104" t="str">
        <f>'ĐN đã phát hành HĐ'!B7</f>
        <v>Bậc 3</v>
      </c>
      <c r="J125" s="292">
        <f>'ĐN đã phát hành HĐ'!H7</f>
        <v>100</v>
      </c>
      <c r="K125" s="146">
        <v>0</v>
      </c>
      <c r="L125" s="105">
        <f>'ĐN đã phát hành HĐ'!C7</f>
        <v>2167</v>
      </c>
      <c r="M125" s="105">
        <f t="shared" si="8"/>
        <v>0</v>
      </c>
    </row>
    <row r="126" spans="1:14" x14ac:dyDescent="0.25">
      <c r="A126" s="104">
        <f>'Bảng kê CS-SH'!A59</f>
        <v>18</v>
      </c>
      <c r="B126" s="89" t="str">
        <f>'Bảng kê CS-SH'!B59</f>
        <v xml:space="preserve">Máy mài </v>
      </c>
      <c r="C126" s="89">
        <f>'Bảng kê CS-SH'!D59</f>
        <v>1</v>
      </c>
      <c r="D126" s="89">
        <f>'Bảng kê CS-SH'!E59</f>
        <v>1</v>
      </c>
      <c r="E126" s="89"/>
      <c r="F126" s="89"/>
      <c r="G126" s="89"/>
      <c r="H126" s="128">
        <f t="shared" si="7"/>
        <v>0</v>
      </c>
      <c r="I126" s="104" t="str">
        <f>'ĐN đã phát hành HĐ'!B8</f>
        <v>Bậc 4</v>
      </c>
      <c r="J126" s="292">
        <f>'ĐN đã phát hành HĐ'!H8</f>
        <v>20</v>
      </c>
      <c r="K126" s="146">
        <v>80</v>
      </c>
      <c r="L126" s="105">
        <f>'ĐN đã phát hành HĐ'!C8</f>
        <v>2729</v>
      </c>
      <c r="M126" s="105">
        <f t="shared" si="8"/>
        <v>218320</v>
      </c>
      <c r="N126" s="57"/>
    </row>
    <row r="127" spans="1:14" x14ac:dyDescent="0.25">
      <c r="A127" s="104">
        <f>'Bảng kê CS-SH'!A61</f>
        <v>20</v>
      </c>
      <c r="B127" s="89" t="str">
        <f>'Bảng kê CS-SH'!B61</f>
        <v>Máy rửa xe</v>
      </c>
      <c r="C127" s="89">
        <f>'Bảng kê CS-SH'!D61</f>
        <v>1</v>
      </c>
      <c r="D127" s="89">
        <f>'Bảng kê CS-SH'!E61</f>
        <v>1</v>
      </c>
      <c r="E127" s="89"/>
      <c r="F127" s="89"/>
      <c r="G127" s="89"/>
      <c r="H127" s="128">
        <f t="shared" si="7"/>
        <v>0</v>
      </c>
      <c r="I127" s="104" t="str">
        <f>'ĐN đã phát hành HĐ'!B9</f>
        <v>Bậc 5</v>
      </c>
      <c r="J127" s="292">
        <f>'ĐN đã phát hành HĐ'!H9</f>
        <v>0</v>
      </c>
      <c r="K127" s="146">
        <v>100</v>
      </c>
      <c r="L127" s="105">
        <f>'ĐN đã phát hành HĐ'!C9</f>
        <v>3050</v>
      </c>
      <c r="M127" s="105">
        <f t="shared" si="8"/>
        <v>305000</v>
      </c>
    </row>
    <row r="128" spans="1:14" x14ac:dyDescent="0.25">
      <c r="A128" s="104"/>
      <c r="B128" s="89"/>
      <c r="C128" s="89"/>
      <c r="D128" s="89"/>
      <c r="E128" s="89"/>
      <c r="F128" s="89"/>
      <c r="G128" s="89"/>
      <c r="H128" s="128"/>
      <c r="I128" s="104" t="str">
        <f>'ĐN đã phát hành HĐ'!B10</f>
        <v>Bậc 6</v>
      </c>
      <c r="J128" s="292">
        <f>'ĐN đã phát hành HĐ'!H10</f>
        <v>0</v>
      </c>
      <c r="K128" s="146">
        <f>K129-K123-K124-K125-K126-K127</f>
        <v>4754</v>
      </c>
      <c r="L128" s="105">
        <f>'ĐN đã phát hành HĐ'!C10</f>
        <v>3151</v>
      </c>
      <c r="M128" s="105">
        <f t="shared" si="8"/>
        <v>14979854</v>
      </c>
    </row>
    <row r="129" spans="1:14" s="111" customFormat="1" ht="14.25" x14ac:dyDescent="0.2">
      <c r="A129" s="266" t="s">
        <v>7</v>
      </c>
      <c r="B129" s="266"/>
      <c r="C129" s="108"/>
      <c r="D129" s="108"/>
      <c r="E129" s="108"/>
      <c r="F129" s="108"/>
      <c r="G129" s="108">
        <f>G124</f>
        <v>30</v>
      </c>
      <c r="H129" s="129">
        <f>SUM(H107:H127)</f>
        <v>5154</v>
      </c>
      <c r="I129" s="103"/>
      <c r="J129" s="293">
        <f>SUM(J123:J128)</f>
        <v>220</v>
      </c>
      <c r="K129" s="110">
        <f>H129-J129</f>
        <v>4934</v>
      </c>
      <c r="L129" s="109"/>
      <c r="M129" s="109">
        <f>SUM(M123:M128)</f>
        <v>15503174</v>
      </c>
      <c r="N129" s="151">
        <f>SUM(K123:K128)</f>
        <v>4934</v>
      </c>
    </row>
    <row r="130" spans="1:14" x14ac:dyDescent="0.25">
      <c r="A130" s="249" t="str">
        <f>'ĐN đã phát hành HĐ'!I4</f>
        <v>Tháng
 7/2024</v>
      </c>
      <c r="B130" s="249"/>
      <c r="C130" s="89"/>
      <c r="D130" s="89"/>
      <c r="E130" s="89"/>
      <c r="F130" s="89"/>
      <c r="G130" s="89"/>
      <c r="H130" s="128"/>
      <c r="I130" s="104"/>
      <c r="J130" s="292"/>
      <c r="K130" s="146"/>
      <c r="L130" s="105"/>
      <c r="M130" s="105"/>
    </row>
    <row r="131" spans="1:14" x14ac:dyDescent="0.25">
      <c r="A131" s="240" t="s">
        <v>285</v>
      </c>
      <c r="B131" s="241"/>
      <c r="C131" s="89"/>
      <c r="D131" s="89"/>
      <c r="E131" s="89"/>
      <c r="F131" s="89"/>
      <c r="G131" s="89"/>
      <c r="H131" s="128"/>
      <c r="I131" s="104"/>
      <c r="J131" s="292"/>
      <c r="K131" s="146"/>
      <c r="L131" s="105"/>
      <c r="M131" s="105"/>
    </row>
    <row r="132" spans="1:14" x14ac:dyDescent="0.25">
      <c r="A132" s="104">
        <f>'Bảng kê CS-SH'!A22</f>
        <v>1</v>
      </c>
      <c r="B132" s="89" t="str">
        <f>'Bảng kê CS-SH'!B22</f>
        <v>Bóng đèn tròn</v>
      </c>
      <c r="C132" s="89">
        <f>'Bảng kê CS-SH'!D22</f>
        <v>1</v>
      </c>
      <c r="D132" s="89">
        <f>'Bảng kê CS-SH'!E22</f>
        <v>1</v>
      </c>
      <c r="E132" s="89">
        <v>1</v>
      </c>
      <c r="F132" s="89">
        <v>6</v>
      </c>
      <c r="G132" s="89">
        <f>'Thỏa thuận thời gian VP SHBT'!E27</f>
        <v>31</v>
      </c>
      <c r="H132" s="128">
        <f>C132*D132*E132*F132*G132</f>
        <v>186</v>
      </c>
      <c r="I132" s="104"/>
      <c r="J132" s="292"/>
      <c r="K132" s="146"/>
      <c r="L132" s="105"/>
      <c r="M132" s="105"/>
    </row>
    <row r="133" spans="1:14" x14ac:dyDescent="0.25">
      <c r="A133" s="104">
        <f>'Bảng kê CS-SH'!A23</f>
        <v>2</v>
      </c>
      <c r="B133" s="89" t="str">
        <f>'Bảng kê CS-SH'!B23</f>
        <v>Bóng đèn tuýp</v>
      </c>
      <c r="C133" s="89">
        <f>'Bảng kê CS-SH'!D23</f>
        <v>1</v>
      </c>
      <c r="D133" s="89">
        <f>'Bảng kê CS-SH'!E23</f>
        <v>1</v>
      </c>
      <c r="E133" s="89">
        <v>1</v>
      </c>
      <c r="F133" s="89">
        <v>6</v>
      </c>
      <c r="G133" s="89">
        <f>G132</f>
        <v>31</v>
      </c>
      <c r="H133" s="128">
        <f t="shared" ref="H133:H152" si="9">C133*D133*E133*F133*G133</f>
        <v>186</v>
      </c>
      <c r="I133" s="104"/>
      <c r="J133" s="292"/>
      <c r="K133" s="146"/>
      <c r="L133" s="105"/>
      <c r="M133" s="105"/>
    </row>
    <row r="134" spans="1:14" x14ac:dyDescent="0.25">
      <c r="A134" s="104">
        <f>'Bảng kê CS-SH'!A24</f>
        <v>3</v>
      </c>
      <c r="B134" s="89" t="str">
        <f>'Bảng kê CS-SH'!B24</f>
        <v>Nồi cơm điện</v>
      </c>
      <c r="C134" s="89">
        <f>'Bảng kê CS-SH'!D24</f>
        <v>1</v>
      </c>
      <c r="D134" s="89">
        <f>'Bảng kê CS-SH'!E24</f>
        <v>1</v>
      </c>
      <c r="E134" s="89">
        <v>1</v>
      </c>
      <c r="F134" s="89">
        <v>2</v>
      </c>
      <c r="G134" s="89">
        <f>G132</f>
        <v>31</v>
      </c>
      <c r="H134" s="128">
        <f t="shared" si="9"/>
        <v>62</v>
      </c>
      <c r="I134" s="104"/>
      <c r="J134" s="292"/>
      <c r="K134" s="146"/>
      <c r="L134" s="105"/>
      <c r="M134" s="105"/>
    </row>
    <row r="135" spans="1:14" x14ac:dyDescent="0.25">
      <c r="A135" s="104">
        <f>'Bảng kê CS-SH'!A25</f>
        <v>4</v>
      </c>
      <c r="B135" s="89" t="str">
        <f>'Bảng kê CS-SH'!B25</f>
        <v xml:space="preserve">Bếp từ </v>
      </c>
      <c r="C135" s="89">
        <f>'Bảng kê CS-SH'!D25</f>
        <v>1</v>
      </c>
      <c r="D135" s="89">
        <f>'Bảng kê CS-SH'!E25</f>
        <v>1</v>
      </c>
      <c r="E135" s="89">
        <v>1</v>
      </c>
      <c r="F135" s="89">
        <v>2</v>
      </c>
      <c r="G135" s="89">
        <f>G132</f>
        <v>31</v>
      </c>
      <c r="H135" s="128">
        <f t="shared" si="9"/>
        <v>62</v>
      </c>
      <c r="I135" s="104"/>
      <c r="J135" s="292"/>
      <c r="K135" s="146"/>
      <c r="L135" s="105"/>
      <c r="M135" s="105"/>
    </row>
    <row r="136" spans="1:14" x14ac:dyDescent="0.25">
      <c r="A136" s="104">
        <f>'Bảng kê CS-SH'!A26</f>
        <v>5</v>
      </c>
      <c r="B136" s="89" t="str">
        <f>'Bảng kê CS-SH'!B26</f>
        <v>Bình nóng lạnh</v>
      </c>
      <c r="C136" s="89">
        <v>1</v>
      </c>
      <c r="D136" s="89">
        <f>'Bảng kê CS-SH'!E26</f>
        <v>1</v>
      </c>
      <c r="E136" s="89">
        <v>1</v>
      </c>
      <c r="F136" s="89">
        <v>2</v>
      </c>
      <c r="G136" s="89">
        <f>G132</f>
        <v>31</v>
      </c>
      <c r="H136" s="128">
        <f t="shared" si="9"/>
        <v>62</v>
      </c>
      <c r="I136" s="104"/>
      <c r="J136" s="292"/>
      <c r="K136" s="146"/>
      <c r="L136" s="105"/>
      <c r="M136" s="105"/>
      <c r="N136" s="54">
        <f>N186</f>
        <v>0</v>
      </c>
    </row>
    <row r="137" spans="1:14" x14ac:dyDescent="0.25">
      <c r="A137" s="104">
        <f>'Bảng kê CS-SH'!A27</f>
        <v>6</v>
      </c>
      <c r="B137" s="89" t="str">
        <f>'Bảng kê CS-SH'!B27</f>
        <v>Ấm điện</v>
      </c>
      <c r="C137" s="89">
        <f>'Bảng kê CS-SH'!D28</f>
        <v>1</v>
      </c>
      <c r="D137" s="89">
        <f>'Bảng kê CS-SH'!E28</f>
        <v>1</v>
      </c>
      <c r="E137" s="89">
        <v>1</v>
      </c>
      <c r="F137" s="89">
        <v>2</v>
      </c>
      <c r="G137" s="89">
        <f>G132</f>
        <v>31</v>
      </c>
      <c r="H137" s="128">
        <f t="shared" si="9"/>
        <v>62</v>
      </c>
      <c r="I137" s="104"/>
      <c r="J137" s="292"/>
      <c r="K137" s="146"/>
      <c r="L137" s="105"/>
      <c r="M137" s="105"/>
    </row>
    <row r="138" spans="1:14" x14ac:dyDescent="0.25">
      <c r="A138" s="104">
        <f>'Bảng kê CS-SH'!A28</f>
        <v>7</v>
      </c>
      <c r="B138" s="89" t="str">
        <f>'Bảng kê CS-SH'!B28</f>
        <v>Máy giặt</v>
      </c>
      <c r="C138" s="89">
        <f>'Bảng kê CS-SH'!D29</f>
        <v>1</v>
      </c>
      <c r="D138" s="89">
        <f>'Bảng kê CS-SH'!E29</f>
        <v>1</v>
      </c>
      <c r="E138" s="89">
        <v>0.9</v>
      </c>
      <c r="F138" s="89">
        <v>4</v>
      </c>
      <c r="G138" s="89">
        <f>G132</f>
        <v>31</v>
      </c>
      <c r="H138" s="128">
        <f t="shared" si="9"/>
        <v>111.60000000000001</v>
      </c>
      <c r="I138" s="104"/>
      <c r="J138" s="292"/>
      <c r="K138" s="146"/>
      <c r="L138" s="105"/>
      <c r="M138" s="105"/>
    </row>
    <row r="139" spans="1:14" x14ac:dyDescent="0.25">
      <c r="A139" s="104">
        <f>'Bảng kê CS-SH'!A29</f>
        <v>8</v>
      </c>
      <c r="B139" s="89" t="str">
        <f>'Bảng kê CS-SH'!B29</f>
        <v>Máy bơm nước</v>
      </c>
      <c r="C139" s="89">
        <f>'Bảng kê CS-SH'!D30</f>
        <v>1</v>
      </c>
      <c r="D139" s="89">
        <f>'Bảng kê CS-SH'!E30</f>
        <v>1</v>
      </c>
      <c r="E139" s="89">
        <v>0.9</v>
      </c>
      <c r="F139" s="89">
        <v>4</v>
      </c>
      <c r="G139" s="89">
        <f>G132</f>
        <v>31</v>
      </c>
      <c r="H139" s="128">
        <f t="shared" si="9"/>
        <v>111.60000000000001</v>
      </c>
      <c r="I139" s="104"/>
      <c r="J139" s="292"/>
      <c r="K139" s="146"/>
      <c r="L139" s="105"/>
      <c r="M139" s="105"/>
    </row>
    <row r="140" spans="1:14" x14ac:dyDescent="0.25">
      <c r="A140" s="104">
        <f>'Bảng kê CS-SH'!A30</f>
        <v>9</v>
      </c>
      <c r="B140" s="89" t="str">
        <f>'Bảng kê CS-SH'!B30</f>
        <v>Quạt cây</v>
      </c>
      <c r="C140" s="89">
        <f>'Bảng kê CS-SH'!D31</f>
        <v>1</v>
      </c>
      <c r="D140" s="89">
        <f>'Bảng kê CS-SH'!E31</f>
        <v>1</v>
      </c>
      <c r="E140" s="89">
        <v>0.9</v>
      </c>
      <c r="F140" s="89">
        <v>10</v>
      </c>
      <c r="G140" s="89">
        <f>G132</f>
        <v>31</v>
      </c>
      <c r="H140" s="128">
        <f t="shared" si="9"/>
        <v>279</v>
      </c>
      <c r="I140" s="104"/>
      <c r="J140" s="292"/>
      <c r="K140" s="146"/>
      <c r="L140" s="105"/>
      <c r="M140" s="105"/>
    </row>
    <row r="141" spans="1:14" x14ac:dyDescent="0.25">
      <c r="A141" s="104">
        <f>'Bảng kê CS-SH'!A31</f>
        <v>10</v>
      </c>
      <c r="B141" s="89" t="str">
        <f>'Bảng kê CS-SH'!B31</f>
        <v>Quạt trần</v>
      </c>
      <c r="C141" s="89">
        <f>'Bảng kê CS-SH'!D32</f>
        <v>1</v>
      </c>
      <c r="D141" s="89">
        <f>'Bảng kê CS-SH'!E32</f>
        <v>1</v>
      </c>
      <c r="E141" s="89">
        <v>0.9</v>
      </c>
      <c r="F141" s="89">
        <v>10</v>
      </c>
      <c r="G141" s="89">
        <f>G132</f>
        <v>31</v>
      </c>
      <c r="H141" s="128">
        <f t="shared" si="9"/>
        <v>279</v>
      </c>
      <c r="I141" s="104"/>
      <c r="J141" s="292"/>
      <c r="K141" s="146"/>
      <c r="L141" s="105"/>
      <c r="M141" s="105"/>
    </row>
    <row r="142" spans="1:14" x14ac:dyDescent="0.25">
      <c r="A142" s="104">
        <f>'Bảng kê CS-SH'!A32</f>
        <v>11</v>
      </c>
      <c r="B142" s="89" t="str">
        <f>'Bảng kê CS-SH'!B32</f>
        <v>Quạt hơi nước</v>
      </c>
      <c r="C142" s="89">
        <f>'Bảng kê CS-SH'!D33</f>
        <v>1</v>
      </c>
      <c r="D142" s="89">
        <f>'Bảng kê CS-SH'!E33</f>
        <v>1</v>
      </c>
      <c r="E142" s="89">
        <v>0.9</v>
      </c>
      <c r="F142" s="89">
        <v>10</v>
      </c>
      <c r="G142" s="89">
        <f>G132</f>
        <v>31</v>
      </c>
      <c r="H142" s="128">
        <f t="shared" si="9"/>
        <v>279</v>
      </c>
      <c r="I142" s="104"/>
      <c r="J142" s="292"/>
      <c r="K142" s="146"/>
      <c r="L142" s="105"/>
      <c r="M142" s="105"/>
    </row>
    <row r="143" spans="1:14" x14ac:dyDescent="0.25">
      <c r="A143" s="104">
        <f>'Bảng kê CS-SH'!A33</f>
        <v>12</v>
      </c>
      <c r="B143" s="89" t="str">
        <f>'Bảng kê CS-SH'!B33</f>
        <v>Ti vi</v>
      </c>
      <c r="C143" s="89">
        <f>'Bảng kê CS-SH'!D34</f>
        <v>1</v>
      </c>
      <c r="D143" s="89">
        <f>'Bảng kê CS-SH'!E34</f>
        <v>1</v>
      </c>
      <c r="E143" s="89">
        <v>1</v>
      </c>
      <c r="F143" s="89">
        <v>6</v>
      </c>
      <c r="G143" s="89">
        <f>G132</f>
        <v>31</v>
      </c>
      <c r="H143" s="128">
        <f t="shared" si="9"/>
        <v>186</v>
      </c>
      <c r="I143" s="104"/>
      <c r="J143" s="292"/>
      <c r="K143" s="146"/>
      <c r="L143" s="105"/>
      <c r="M143" s="105"/>
    </row>
    <row r="144" spans="1:14" x14ac:dyDescent="0.25">
      <c r="A144" s="104">
        <f>'Bảng kê CS-SH'!A34</f>
        <v>13</v>
      </c>
      <c r="B144" s="89" t="str">
        <f>'Bảng kê CS-SH'!B34</f>
        <v>Tủ lạnh</v>
      </c>
      <c r="C144" s="89">
        <f>'Bảng kê CS-SH'!D35</f>
        <v>1</v>
      </c>
      <c r="D144" s="89">
        <f>'Bảng kê CS-SH'!E35</f>
        <v>1</v>
      </c>
      <c r="E144" s="89">
        <v>0.9</v>
      </c>
      <c r="F144" s="89">
        <v>24</v>
      </c>
      <c r="G144" s="89">
        <f>G132</f>
        <v>31</v>
      </c>
      <c r="H144" s="128">
        <f t="shared" si="9"/>
        <v>669.6</v>
      </c>
      <c r="I144" s="104"/>
      <c r="J144" s="292"/>
      <c r="K144" s="146"/>
      <c r="L144" s="105"/>
      <c r="M144" s="105"/>
    </row>
    <row r="145" spans="1:14" x14ac:dyDescent="0.25">
      <c r="A145" s="104">
        <f>'Bảng kê CS-SH'!A35</f>
        <v>14</v>
      </c>
      <c r="B145" s="89" t="str">
        <f>'Bảng kê CS-SH'!B35</f>
        <v>Tủ bảo ôn</v>
      </c>
      <c r="C145" s="89">
        <f>'Bảng kê CS-SH'!D36</f>
        <v>1</v>
      </c>
      <c r="D145" s="89">
        <f>'Bảng kê CS-SH'!E36</f>
        <v>1</v>
      </c>
      <c r="E145" s="89">
        <v>0.9</v>
      </c>
      <c r="F145" s="89">
        <v>24</v>
      </c>
      <c r="G145" s="89">
        <f>G132</f>
        <v>31</v>
      </c>
      <c r="H145" s="128">
        <f t="shared" si="9"/>
        <v>669.6</v>
      </c>
      <c r="I145" s="104"/>
      <c r="J145" s="292"/>
      <c r="K145" s="146"/>
      <c r="L145" s="105"/>
      <c r="M145" s="105"/>
    </row>
    <row r="146" spans="1:14" x14ac:dyDescent="0.25">
      <c r="A146" s="104">
        <f>'Bảng kê CS-SH'!A36</f>
        <v>15</v>
      </c>
      <c r="B146" s="89" t="str">
        <f>'Bảng kê CS-SH'!B36</f>
        <v>Điều hòa 1 chiều</v>
      </c>
      <c r="C146" s="89">
        <f>'Bảng kê CS-SH'!D37</f>
        <v>1</v>
      </c>
      <c r="D146" s="89">
        <f>'Bảng kê CS-SH'!E37</f>
        <v>1</v>
      </c>
      <c r="E146" s="89">
        <v>0.9</v>
      </c>
      <c r="F146" s="89">
        <v>8</v>
      </c>
      <c r="G146" s="89">
        <f>G132</f>
        <v>31</v>
      </c>
      <c r="H146" s="128">
        <f t="shared" si="9"/>
        <v>223.20000000000002</v>
      </c>
      <c r="I146" s="104"/>
      <c r="J146" s="292"/>
      <c r="K146" s="146"/>
      <c r="L146" s="105"/>
      <c r="M146" s="105"/>
    </row>
    <row r="147" spans="1:14" x14ac:dyDescent="0.25">
      <c r="A147" s="104">
        <f>'Bảng kê CS-SH'!A37</f>
        <v>16</v>
      </c>
      <c r="B147" s="89" t="str">
        <f>'Bảng kê CS-SH'!B37</f>
        <v>Điều hòa 2 chiều</v>
      </c>
      <c r="C147" s="89">
        <f>'Bảng kê CS-SH'!D38</f>
        <v>1</v>
      </c>
      <c r="D147" s="89">
        <f>'Bảng kê CS-SH'!E38</f>
        <v>1</v>
      </c>
      <c r="E147" s="89">
        <v>0.9</v>
      </c>
      <c r="F147" s="89">
        <v>8</v>
      </c>
      <c r="G147" s="89">
        <f>G132</f>
        <v>31</v>
      </c>
      <c r="H147" s="128">
        <f t="shared" si="9"/>
        <v>223.20000000000002</v>
      </c>
      <c r="I147" s="104"/>
      <c r="J147" s="292"/>
      <c r="K147" s="146"/>
      <c r="L147" s="105"/>
      <c r="M147" s="105"/>
    </row>
    <row r="148" spans="1:14" x14ac:dyDescent="0.25">
      <c r="A148" s="104">
        <f>'Bảng kê CS-SH'!A38</f>
        <v>17</v>
      </c>
      <c r="B148" s="89" t="str">
        <f>'Bảng kê CS-SH'!B38</f>
        <v>Máy tính để bàn</v>
      </c>
      <c r="C148" s="89">
        <f>'Bảng kê CS-SH'!D39</f>
        <v>1</v>
      </c>
      <c r="D148" s="89">
        <f>'Bảng kê CS-SH'!E39</f>
        <v>1</v>
      </c>
      <c r="E148" s="89">
        <v>1</v>
      </c>
      <c r="F148" s="89">
        <v>6</v>
      </c>
      <c r="G148" s="89">
        <f>G132</f>
        <v>31</v>
      </c>
      <c r="H148" s="128">
        <f t="shared" si="9"/>
        <v>186</v>
      </c>
      <c r="I148" s="104" t="str">
        <f>'ĐN đã phát hành HĐ'!B5</f>
        <v>Bậc 1</v>
      </c>
      <c r="J148" s="292">
        <f>'ĐN đã phát hành HĐ'!I5</f>
        <v>50</v>
      </c>
      <c r="K148" s="146">
        <v>0</v>
      </c>
      <c r="L148" s="105">
        <f>'ĐN đã phát hành HĐ'!C5</f>
        <v>1806</v>
      </c>
      <c r="M148" s="105">
        <f>K148*L148</f>
        <v>0</v>
      </c>
    </row>
    <row r="149" spans="1:14" x14ac:dyDescent="0.25">
      <c r="A149" s="104">
        <f>'Bảng kê CS-SH'!A39</f>
        <v>18</v>
      </c>
      <c r="B149" s="89" t="str">
        <f>'Bảng kê CS-SH'!B39</f>
        <v>Bình đun nước nóng, lạnh</v>
      </c>
      <c r="C149" s="89">
        <f>'Bảng kê CS-SH'!D40</f>
        <v>1</v>
      </c>
      <c r="D149" s="89">
        <f>'Bảng kê CS-SH'!E40</f>
        <v>1</v>
      </c>
      <c r="E149" s="89">
        <v>1</v>
      </c>
      <c r="F149" s="89">
        <v>24</v>
      </c>
      <c r="G149" s="89">
        <f>G132</f>
        <v>31</v>
      </c>
      <c r="H149" s="128">
        <f t="shared" si="9"/>
        <v>744</v>
      </c>
      <c r="I149" s="104" t="str">
        <f>'ĐN đã phát hành HĐ'!B6</f>
        <v>Bậc 2</v>
      </c>
      <c r="J149" s="292">
        <f>'ĐN đã phát hành HĐ'!I6</f>
        <v>50</v>
      </c>
      <c r="K149" s="146">
        <v>0</v>
      </c>
      <c r="L149" s="105">
        <f>'ĐN đã phát hành HĐ'!C6</f>
        <v>1866</v>
      </c>
      <c r="M149" s="105">
        <f t="shared" ref="M149:M153" si="10">K149*L149</f>
        <v>0</v>
      </c>
    </row>
    <row r="150" spans="1:14" x14ac:dyDescent="0.25">
      <c r="A150" s="104">
        <f>'Bảng kê CS-SH'!A40</f>
        <v>19</v>
      </c>
      <c r="B150" s="89" t="str">
        <f>'Bảng kê CS-SH'!B40</f>
        <v>Camera</v>
      </c>
      <c r="C150" s="89">
        <v>1</v>
      </c>
      <c r="D150" s="89">
        <v>1</v>
      </c>
      <c r="E150" s="89">
        <v>1</v>
      </c>
      <c r="F150" s="89">
        <v>24</v>
      </c>
      <c r="G150" s="89">
        <v>31</v>
      </c>
      <c r="H150" s="128">
        <f t="shared" si="9"/>
        <v>744</v>
      </c>
      <c r="I150" s="104" t="str">
        <f>'ĐN đã phát hành HĐ'!B7</f>
        <v>Bậc 3</v>
      </c>
      <c r="J150" s="292">
        <f>'ĐN đã phát hành HĐ'!I7</f>
        <v>80</v>
      </c>
      <c r="K150" s="146">
        <v>20</v>
      </c>
      <c r="L150" s="105">
        <f>'ĐN đã phát hành HĐ'!C7</f>
        <v>2167</v>
      </c>
      <c r="M150" s="105">
        <f t="shared" si="10"/>
        <v>43340</v>
      </c>
    </row>
    <row r="151" spans="1:14" x14ac:dyDescent="0.25">
      <c r="A151" s="104">
        <f>'Bảng kê CS-SH'!A59</f>
        <v>18</v>
      </c>
      <c r="B151" s="89" t="str">
        <f>'Bảng kê CS-SH'!B59</f>
        <v xml:space="preserve">Máy mài </v>
      </c>
      <c r="C151" s="89">
        <f>'Bảng kê CS-SH'!D59</f>
        <v>1</v>
      </c>
      <c r="D151" s="89">
        <f>'Bảng kê CS-SH'!E59</f>
        <v>1</v>
      </c>
      <c r="E151" s="89"/>
      <c r="F151" s="89"/>
      <c r="G151" s="89"/>
      <c r="H151" s="128">
        <f t="shared" si="9"/>
        <v>0</v>
      </c>
      <c r="I151" s="104" t="str">
        <f>'ĐN đã phát hành HĐ'!B8</f>
        <v>Bậc 4</v>
      </c>
      <c r="J151" s="292">
        <f>'ĐN đã phát hành HĐ'!I8</f>
        <v>0</v>
      </c>
      <c r="K151" s="146">
        <v>100</v>
      </c>
      <c r="L151" s="105">
        <f>'ĐN đã phát hành HĐ'!C8</f>
        <v>2729</v>
      </c>
      <c r="M151" s="105">
        <f t="shared" si="10"/>
        <v>272900</v>
      </c>
    </row>
    <row r="152" spans="1:14" x14ac:dyDescent="0.25">
      <c r="A152" s="104">
        <f>'Bảng kê CS-SH'!A61</f>
        <v>20</v>
      </c>
      <c r="B152" s="89" t="str">
        <f>'Bảng kê CS-SH'!B61</f>
        <v>Máy rửa xe</v>
      </c>
      <c r="C152" s="89">
        <f>'Bảng kê CS-SH'!D61</f>
        <v>1</v>
      </c>
      <c r="D152" s="89">
        <f>'Bảng kê CS-SH'!E61</f>
        <v>1</v>
      </c>
      <c r="E152" s="89"/>
      <c r="F152" s="89"/>
      <c r="G152" s="89"/>
      <c r="H152" s="128">
        <f t="shared" si="9"/>
        <v>0</v>
      </c>
      <c r="I152" s="104" t="str">
        <f>'ĐN đã phát hành HĐ'!B9</f>
        <v>Bậc 5</v>
      </c>
      <c r="J152" s="292">
        <f>'ĐN đã phát hành HĐ'!I9</f>
        <v>0</v>
      </c>
      <c r="K152" s="146">
        <v>100</v>
      </c>
      <c r="L152" s="105">
        <f>'ĐN đã phát hành HĐ'!C9</f>
        <v>3050</v>
      </c>
      <c r="M152" s="105">
        <f t="shared" si="10"/>
        <v>305000</v>
      </c>
    </row>
    <row r="153" spans="1:14" x14ac:dyDescent="0.25">
      <c r="A153" s="104"/>
      <c r="B153" s="89"/>
      <c r="C153" s="89"/>
      <c r="D153" s="89"/>
      <c r="E153" s="89"/>
      <c r="F153" s="89"/>
      <c r="G153" s="89"/>
      <c r="H153" s="128"/>
      <c r="I153" s="104" t="str">
        <f>'ĐN đã phát hành HĐ'!B10</f>
        <v>Bậc 6</v>
      </c>
      <c r="J153" s="292">
        <f>'ĐN đã phát hành HĐ'!I10</f>
        <v>0</v>
      </c>
      <c r="K153" s="146">
        <f>K154-K148-K149-K150-K151-K152</f>
        <v>4925.7999999999993</v>
      </c>
      <c r="L153" s="105">
        <f>'ĐN đã phát hành HĐ'!C10</f>
        <v>3151</v>
      </c>
      <c r="M153" s="105">
        <f t="shared" si="10"/>
        <v>15521195.799999997</v>
      </c>
    </row>
    <row r="154" spans="1:14" s="111" customFormat="1" ht="14.25" x14ac:dyDescent="0.2">
      <c r="A154" s="240" t="s">
        <v>7</v>
      </c>
      <c r="B154" s="241"/>
      <c r="C154" s="108"/>
      <c r="D154" s="108"/>
      <c r="E154" s="108"/>
      <c r="F154" s="108"/>
      <c r="G154" s="108">
        <f>G149</f>
        <v>31</v>
      </c>
      <c r="H154" s="129">
        <f>SUM(H132:H152)</f>
        <v>5325.7999999999993</v>
      </c>
      <c r="I154" s="103"/>
      <c r="J154" s="293">
        <f>SUM(J148:J153)</f>
        <v>180</v>
      </c>
      <c r="K154" s="110">
        <f>H154-J154</f>
        <v>5145.7999999999993</v>
      </c>
      <c r="L154" s="109"/>
      <c r="M154" s="109">
        <f>SUM(M148:M153)</f>
        <v>16142435.799999997</v>
      </c>
      <c r="N154" s="151">
        <f>SUM(K148:K153)</f>
        <v>5145.7999999999993</v>
      </c>
    </row>
    <row r="155" spans="1:14" x14ac:dyDescent="0.25">
      <c r="A155" s="232" t="str">
        <f>'ĐN đã phát hành HĐ'!J4</f>
        <v>Tháng 
8/2024</v>
      </c>
      <c r="B155" s="234"/>
      <c r="C155" s="89"/>
      <c r="D155" s="89"/>
      <c r="E155" s="89"/>
      <c r="F155" s="89"/>
      <c r="G155" s="89"/>
      <c r="H155" s="128"/>
      <c r="I155" s="104"/>
      <c r="J155" s="292"/>
      <c r="K155" s="146"/>
      <c r="L155" s="105"/>
      <c r="M155" s="105"/>
    </row>
    <row r="156" spans="1:14" x14ac:dyDescent="0.25">
      <c r="A156" s="240" t="s">
        <v>288</v>
      </c>
      <c r="B156" s="241"/>
      <c r="C156" s="89"/>
      <c r="D156" s="89"/>
      <c r="E156" s="89"/>
      <c r="F156" s="89"/>
      <c r="G156" s="89"/>
      <c r="H156" s="128"/>
      <c r="I156" s="104"/>
      <c r="J156" s="292"/>
      <c r="K156" s="146"/>
      <c r="L156" s="105"/>
      <c r="M156" s="105"/>
    </row>
    <row r="157" spans="1:14" x14ac:dyDescent="0.25">
      <c r="A157" s="104">
        <f>'Bảng kê CS-SH'!A22</f>
        <v>1</v>
      </c>
      <c r="B157" s="89" t="str">
        <f>'Bảng kê CS-SH'!B22</f>
        <v>Bóng đèn tròn</v>
      </c>
      <c r="C157" s="89">
        <f>'Bảng kê CS-SH'!D22</f>
        <v>1</v>
      </c>
      <c r="D157" s="89">
        <f>'Bảng kê CS-SH'!E22</f>
        <v>1</v>
      </c>
      <c r="E157" s="89">
        <v>1</v>
      </c>
      <c r="F157" s="89">
        <v>6</v>
      </c>
      <c r="G157" s="89">
        <f>'Thỏa thuận thời gian VP SHBT'!E28</f>
        <v>31</v>
      </c>
      <c r="H157" s="128">
        <f>C157*D157*E157*F157*G157</f>
        <v>186</v>
      </c>
      <c r="I157" s="104"/>
      <c r="J157" s="292"/>
      <c r="K157" s="146"/>
      <c r="L157" s="105"/>
      <c r="M157" s="105"/>
    </row>
    <row r="158" spans="1:14" x14ac:dyDescent="0.25">
      <c r="A158" s="104">
        <f>'Bảng kê CS-SH'!A23</f>
        <v>2</v>
      </c>
      <c r="B158" s="89" t="str">
        <f>'Bảng kê CS-SH'!B23</f>
        <v>Bóng đèn tuýp</v>
      </c>
      <c r="C158" s="89">
        <f>'Bảng kê CS-SH'!D23</f>
        <v>1</v>
      </c>
      <c r="D158" s="89">
        <f>'Bảng kê CS-SH'!E23</f>
        <v>1</v>
      </c>
      <c r="E158" s="89">
        <v>1</v>
      </c>
      <c r="F158" s="89">
        <v>6</v>
      </c>
      <c r="G158" s="89">
        <f>G157</f>
        <v>31</v>
      </c>
      <c r="H158" s="128">
        <f t="shared" ref="H158:H177" si="11">C158*D158*E158*F158*G158</f>
        <v>186</v>
      </c>
      <c r="I158" s="104"/>
      <c r="J158" s="292"/>
      <c r="K158" s="146"/>
      <c r="L158" s="105"/>
      <c r="M158" s="105"/>
    </row>
    <row r="159" spans="1:14" x14ac:dyDescent="0.25">
      <c r="A159" s="104">
        <f>'Bảng kê CS-SH'!A24</f>
        <v>3</v>
      </c>
      <c r="B159" s="89" t="str">
        <f>'Bảng kê CS-SH'!B24</f>
        <v>Nồi cơm điện</v>
      </c>
      <c r="C159" s="89">
        <f>'Bảng kê CS-SH'!D24</f>
        <v>1</v>
      </c>
      <c r="D159" s="89">
        <f>'Bảng kê CS-SH'!E24</f>
        <v>1</v>
      </c>
      <c r="E159" s="89">
        <v>1</v>
      </c>
      <c r="F159" s="89">
        <v>2</v>
      </c>
      <c r="G159" s="89">
        <f>G157</f>
        <v>31</v>
      </c>
      <c r="H159" s="128">
        <f t="shared" si="11"/>
        <v>62</v>
      </c>
      <c r="I159" s="104"/>
      <c r="J159" s="292"/>
      <c r="K159" s="146"/>
      <c r="L159" s="105"/>
      <c r="M159" s="105"/>
    </row>
    <row r="160" spans="1:14" x14ac:dyDescent="0.25">
      <c r="A160" s="104">
        <f>'Bảng kê CS-SH'!A25</f>
        <v>4</v>
      </c>
      <c r="B160" s="89" t="str">
        <f>'Bảng kê CS-SH'!B25</f>
        <v xml:space="preserve">Bếp từ </v>
      </c>
      <c r="C160" s="89">
        <f>'Bảng kê CS-SH'!D25</f>
        <v>1</v>
      </c>
      <c r="D160" s="89">
        <f>'Bảng kê CS-SH'!E25</f>
        <v>1</v>
      </c>
      <c r="E160" s="89">
        <v>1</v>
      </c>
      <c r="F160" s="89">
        <v>2</v>
      </c>
      <c r="G160" s="89">
        <f>G157</f>
        <v>31</v>
      </c>
      <c r="H160" s="128">
        <f t="shared" si="11"/>
        <v>62</v>
      </c>
      <c r="I160" s="104"/>
      <c r="J160" s="292"/>
      <c r="K160" s="146"/>
      <c r="L160" s="105"/>
      <c r="M160" s="105"/>
    </row>
    <row r="161" spans="1:13" x14ac:dyDescent="0.25">
      <c r="A161" s="104">
        <f>'Bảng kê CS-SH'!A26</f>
        <v>5</v>
      </c>
      <c r="B161" s="89" t="str">
        <f>'Bảng kê CS-SH'!B26</f>
        <v>Bình nóng lạnh</v>
      </c>
      <c r="C161" s="89">
        <v>1</v>
      </c>
      <c r="D161" s="89">
        <f>'Bảng kê CS-SH'!E26</f>
        <v>1</v>
      </c>
      <c r="E161" s="89">
        <v>1</v>
      </c>
      <c r="F161" s="89">
        <v>2</v>
      </c>
      <c r="G161" s="89">
        <f>G157</f>
        <v>31</v>
      </c>
      <c r="H161" s="128">
        <f t="shared" si="11"/>
        <v>62</v>
      </c>
      <c r="I161" s="104"/>
      <c r="J161" s="292"/>
      <c r="K161" s="146"/>
      <c r="L161" s="105"/>
      <c r="M161" s="105"/>
    </row>
    <row r="162" spans="1:13" x14ac:dyDescent="0.25">
      <c r="A162" s="104">
        <f>'Bảng kê CS-SH'!A27</f>
        <v>6</v>
      </c>
      <c r="B162" s="89" t="str">
        <f>'Bảng kê CS-SH'!B27</f>
        <v>Ấm điện</v>
      </c>
      <c r="C162" s="89">
        <f>'Bảng kê CS-SH'!D28</f>
        <v>1</v>
      </c>
      <c r="D162" s="89">
        <f>'Bảng kê CS-SH'!E28</f>
        <v>1</v>
      </c>
      <c r="E162" s="89">
        <v>1</v>
      </c>
      <c r="F162" s="89">
        <v>2</v>
      </c>
      <c r="G162" s="89">
        <f>G157</f>
        <v>31</v>
      </c>
      <c r="H162" s="128">
        <f t="shared" si="11"/>
        <v>62</v>
      </c>
      <c r="I162" s="104"/>
      <c r="J162" s="292"/>
      <c r="K162" s="146"/>
      <c r="L162" s="105"/>
      <c r="M162" s="105"/>
    </row>
    <row r="163" spans="1:13" x14ac:dyDescent="0.25">
      <c r="A163" s="104">
        <f>'Bảng kê CS-SH'!A28</f>
        <v>7</v>
      </c>
      <c r="B163" s="89" t="str">
        <f>'Bảng kê CS-SH'!B28</f>
        <v>Máy giặt</v>
      </c>
      <c r="C163" s="89">
        <f>'Bảng kê CS-SH'!D29</f>
        <v>1</v>
      </c>
      <c r="D163" s="89">
        <f>'Bảng kê CS-SH'!E29</f>
        <v>1</v>
      </c>
      <c r="E163" s="89">
        <v>0.9</v>
      </c>
      <c r="F163" s="89">
        <v>4</v>
      </c>
      <c r="G163" s="89">
        <f>G157</f>
        <v>31</v>
      </c>
      <c r="H163" s="128">
        <f t="shared" si="11"/>
        <v>111.60000000000001</v>
      </c>
      <c r="I163" s="104"/>
      <c r="J163" s="292"/>
      <c r="K163" s="146"/>
      <c r="L163" s="105"/>
      <c r="M163" s="105"/>
    </row>
    <row r="164" spans="1:13" x14ac:dyDescent="0.25">
      <c r="A164" s="104">
        <f>'Bảng kê CS-SH'!A29</f>
        <v>8</v>
      </c>
      <c r="B164" s="89" t="str">
        <f>'Bảng kê CS-SH'!B29</f>
        <v>Máy bơm nước</v>
      </c>
      <c r="C164" s="89">
        <f>'Bảng kê CS-SH'!D30</f>
        <v>1</v>
      </c>
      <c r="D164" s="89">
        <f>'Bảng kê CS-SH'!E30</f>
        <v>1</v>
      </c>
      <c r="E164" s="89">
        <v>0.9</v>
      </c>
      <c r="F164" s="89">
        <v>4</v>
      </c>
      <c r="G164" s="89">
        <f>G157</f>
        <v>31</v>
      </c>
      <c r="H164" s="128">
        <f t="shared" si="11"/>
        <v>111.60000000000001</v>
      </c>
      <c r="I164" s="104"/>
      <c r="J164" s="292"/>
      <c r="K164" s="146"/>
      <c r="L164" s="105"/>
      <c r="M164" s="105"/>
    </row>
    <row r="165" spans="1:13" x14ac:dyDescent="0.25">
      <c r="A165" s="104">
        <f>'Bảng kê CS-SH'!A30</f>
        <v>9</v>
      </c>
      <c r="B165" s="89" t="str">
        <f>'Bảng kê CS-SH'!B30</f>
        <v>Quạt cây</v>
      </c>
      <c r="C165" s="89">
        <f>'Bảng kê CS-SH'!D31</f>
        <v>1</v>
      </c>
      <c r="D165" s="89">
        <f>'Bảng kê CS-SH'!E31</f>
        <v>1</v>
      </c>
      <c r="E165" s="89">
        <v>0.9</v>
      </c>
      <c r="F165" s="89">
        <v>10</v>
      </c>
      <c r="G165" s="89">
        <f>G157</f>
        <v>31</v>
      </c>
      <c r="H165" s="128">
        <f t="shared" si="11"/>
        <v>279</v>
      </c>
      <c r="I165" s="104"/>
      <c r="J165" s="292"/>
      <c r="K165" s="146"/>
      <c r="L165" s="105"/>
      <c r="M165" s="105"/>
    </row>
    <row r="166" spans="1:13" x14ac:dyDescent="0.25">
      <c r="A166" s="104">
        <f>'Bảng kê CS-SH'!A31</f>
        <v>10</v>
      </c>
      <c r="B166" s="89" t="str">
        <f>'Bảng kê CS-SH'!B31</f>
        <v>Quạt trần</v>
      </c>
      <c r="C166" s="89">
        <f>'Bảng kê CS-SH'!D32</f>
        <v>1</v>
      </c>
      <c r="D166" s="89">
        <f>'Bảng kê CS-SH'!E32</f>
        <v>1</v>
      </c>
      <c r="E166" s="89">
        <v>0.9</v>
      </c>
      <c r="F166" s="89">
        <v>10</v>
      </c>
      <c r="G166" s="89">
        <f>G157</f>
        <v>31</v>
      </c>
      <c r="H166" s="128">
        <f t="shared" si="11"/>
        <v>279</v>
      </c>
      <c r="I166" s="104"/>
      <c r="J166" s="292"/>
      <c r="K166" s="146"/>
      <c r="L166" s="105"/>
      <c r="M166" s="105"/>
    </row>
    <row r="167" spans="1:13" x14ac:dyDescent="0.25">
      <c r="A167" s="104">
        <f>'Bảng kê CS-SH'!A32</f>
        <v>11</v>
      </c>
      <c r="B167" s="89" t="str">
        <f>'Bảng kê CS-SH'!B32</f>
        <v>Quạt hơi nước</v>
      </c>
      <c r="C167" s="89">
        <f>'Bảng kê CS-SH'!D33</f>
        <v>1</v>
      </c>
      <c r="D167" s="89">
        <f>'Bảng kê CS-SH'!E33</f>
        <v>1</v>
      </c>
      <c r="E167" s="89">
        <v>0.9</v>
      </c>
      <c r="F167" s="89">
        <v>10</v>
      </c>
      <c r="G167" s="89">
        <f>G157</f>
        <v>31</v>
      </c>
      <c r="H167" s="128">
        <f t="shared" si="11"/>
        <v>279</v>
      </c>
      <c r="I167" s="104"/>
      <c r="J167" s="292"/>
      <c r="K167" s="146"/>
      <c r="L167" s="105"/>
      <c r="M167" s="105"/>
    </row>
    <row r="168" spans="1:13" x14ac:dyDescent="0.25">
      <c r="A168" s="104">
        <f>'Bảng kê CS-SH'!A33</f>
        <v>12</v>
      </c>
      <c r="B168" s="89" t="str">
        <f>'Bảng kê CS-SH'!B33</f>
        <v>Ti vi</v>
      </c>
      <c r="C168" s="89">
        <f>'Bảng kê CS-SH'!D34</f>
        <v>1</v>
      </c>
      <c r="D168" s="89">
        <f>'Bảng kê CS-SH'!E34</f>
        <v>1</v>
      </c>
      <c r="E168" s="89">
        <v>1</v>
      </c>
      <c r="F168" s="89">
        <v>6</v>
      </c>
      <c r="G168" s="89">
        <f>G157</f>
        <v>31</v>
      </c>
      <c r="H168" s="128">
        <f t="shared" si="11"/>
        <v>186</v>
      </c>
      <c r="I168" s="104"/>
      <c r="J168" s="292"/>
      <c r="K168" s="146"/>
      <c r="L168" s="105"/>
      <c r="M168" s="105"/>
    </row>
    <row r="169" spans="1:13" x14ac:dyDescent="0.25">
      <c r="A169" s="104">
        <f>'Bảng kê CS-SH'!A34</f>
        <v>13</v>
      </c>
      <c r="B169" s="89" t="str">
        <f>'Bảng kê CS-SH'!B34</f>
        <v>Tủ lạnh</v>
      </c>
      <c r="C169" s="89">
        <f>'Bảng kê CS-SH'!D35</f>
        <v>1</v>
      </c>
      <c r="D169" s="89">
        <f>'Bảng kê CS-SH'!E35</f>
        <v>1</v>
      </c>
      <c r="E169" s="89">
        <v>0.9</v>
      </c>
      <c r="F169" s="89">
        <v>24</v>
      </c>
      <c r="G169" s="89">
        <f>G157</f>
        <v>31</v>
      </c>
      <c r="H169" s="128">
        <f t="shared" si="11"/>
        <v>669.6</v>
      </c>
      <c r="I169" s="104"/>
      <c r="J169" s="292"/>
      <c r="K169" s="146"/>
      <c r="L169" s="105"/>
      <c r="M169" s="105"/>
    </row>
    <row r="170" spans="1:13" x14ac:dyDescent="0.25">
      <c r="A170" s="104">
        <f>'Bảng kê CS-SH'!A35</f>
        <v>14</v>
      </c>
      <c r="B170" s="89" t="str">
        <f>'Bảng kê CS-SH'!B35</f>
        <v>Tủ bảo ôn</v>
      </c>
      <c r="C170" s="89">
        <f>'Bảng kê CS-SH'!D36</f>
        <v>1</v>
      </c>
      <c r="D170" s="89">
        <f>'Bảng kê CS-SH'!E36</f>
        <v>1</v>
      </c>
      <c r="E170" s="89">
        <v>0.9</v>
      </c>
      <c r="F170" s="89">
        <v>24</v>
      </c>
      <c r="G170" s="89">
        <f>G157</f>
        <v>31</v>
      </c>
      <c r="H170" s="128">
        <f t="shared" si="11"/>
        <v>669.6</v>
      </c>
      <c r="I170" s="104"/>
      <c r="J170" s="292"/>
      <c r="K170" s="146"/>
      <c r="L170" s="105"/>
      <c r="M170" s="105"/>
    </row>
    <row r="171" spans="1:13" x14ac:dyDescent="0.25">
      <c r="A171" s="104">
        <f>'Bảng kê CS-SH'!A36</f>
        <v>15</v>
      </c>
      <c r="B171" s="89" t="str">
        <f>'Bảng kê CS-SH'!B36</f>
        <v>Điều hòa 1 chiều</v>
      </c>
      <c r="C171" s="89">
        <f>'Bảng kê CS-SH'!D37</f>
        <v>1</v>
      </c>
      <c r="D171" s="89">
        <f>'Bảng kê CS-SH'!E37</f>
        <v>1</v>
      </c>
      <c r="E171" s="89">
        <v>0.9</v>
      </c>
      <c r="F171" s="89">
        <v>8</v>
      </c>
      <c r="G171" s="89">
        <f>G157</f>
        <v>31</v>
      </c>
      <c r="H171" s="128">
        <f t="shared" si="11"/>
        <v>223.20000000000002</v>
      </c>
      <c r="I171" s="104"/>
      <c r="J171" s="292"/>
      <c r="K171" s="146"/>
      <c r="L171" s="105"/>
      <c r="M171" s="105"/>
    </row>
    <row r="172" spans="1:13" x14ac:dyDescent="0.25">
      <c r="A172" s="104">
        <f>'Bảng kê CS-SH'!A37</f>
        <v>16</v>
      </c>
      <c r="B172" s="89" t="str">
        <f>'Bảng kê CS-SH'!B37</f>
        <v>Điều hòa 2 chiều</v>
      </c>
      <c r="C172" s="89">
        <f>'Bảng kê CS-SH'!D38</f>
        <v>1</v>
      </c>
      <c r="D172" s="89">
        <f>'Bảng kê CS-SH'!E38</f>
        <v>1</v>
      </c>
      <c r="E172" s="89">
        <v>0.9</v>
      </c>
      <c r="F172" s="89">
        <v>8</v>
      </c>
      <c r="G172" s="89">
        <f>G157</f>
        <v>31</v>
      </c>
      <c r="H172" s="128">
        <f t="shared" si="11"/>
        <v>223.20000000000002</v>
      </c>
      <c r="I172" s="104"/>
      <c r="J172" s="292"/>
      <c r="K172" s="146"/>
      <c r="L172" s="105"/>
      <c r="M172" s="105"/>
    </row>
    <row r="173" spans="1:13" x14ac:dyDescent="0.25">
      <c r="A173" s="104">
        <f>'Bảng kê CS-SH'!A38</f>
        <v>17</v>
      </c>
      <c r="B173" s="89" t="str">
        <f>'Bảng kê CS-SH'!B38</f>
        <v>Máy tính để bàn</v>
      </c>
      <c r="C173" s="89">
        <f>'Bảng kê CS-SH'!D39</f>
        <v>1</v>
      </c>
      <c r="D173" s="89">
        <f>'Bảng kê CS-SH'!E39</f>
        <v>1</v>
      </c>
      <c r="E173" s="89">
        <v>1</v>
      </c>
      <c r="F173" s="89">
        <v>6</v>
      </c>
      <c r="G173" s="89">
        <f>G157</f>
        <v>31</v>
      </c>
      <c r="H173" s="128">
        <f t="shared" si="11"/>
        <v>186</v>
      </c>
      <c r="I173" s="104" t="str">
        <f>'ĐN đã phát hành HĐ'!B5</f>
        <v>Bậc 1</v>
      </c>
      <c r="J173" s="292">
        <f>'ĐN đã phát hành HĐ'!J5</f>
        <v>50</v>
      </c>
      <c r="K173" s="146">
        <v>0</v>
      </c>
      <c r="L173" s="105">
        <f>'ĐN đã phát hành HĐ'!C5</f>
        <v>1806</v>
      </c>
      <c r="M173" s="105">
        <f>K173*L173</f>
        <v>0</v>
      </c>
    </row>
    <row r="174" spans="1:13" x14ac:dyDescent="0.25">
      <c r="A174" s="104">
        <f>'Bảng kê CS-SH'!A39</f>
        <v>18</v>
      </c>
      <c r="B174" s="89" t="str">
        <f>'Bảng kê CS-SH'!B39</f>
        <v>Bình đun nước nóng, lạnh</v>
      </c>
      <c r="C174" s="89">
        <f>'Bảng kê CS-SH'!D40</f>
        <v>1</v>
      </c>
      <c r="D174" s="89">
        <f>'Bảng kê CS-SH'!E40</f>
        <v>1</v>
      </c>
      <c r="E174" s="89">
        <v>1</v>
      </c>
      <c r="F174" s="89">
        <v>24</v>
      </c>
      <c r="G174" s="89">
        <f>G157</f>
        <v>31</v>
      </c>
      <c r="H174" s="128">
        <f t="shared" si="11"/>
        <v>744</v>
      </c>
      <c r="I174" s="104" t="str">
        <f>'ĐN đã phát hành HĐ'!B6</f>
        <v>Bậc 2</v>
      </c>
      <c r="J174" s="292">
        <f>'ĐN đã phát hành HĐ'!J6</f>
        <v>50</v>
      </c>
      <c r="K174" s="146">
        <v>0</v>
      </c>
      <c r="L174" s="105">
        <f>'ĐN đã phát hành HĐ'!C6</f>
        <v>1866</v>
      </c>
      <c r="M174" s="105">
        <f t="shared" ref="M174:M178" si="12">K174*L174</f>
        <v>0</v>
      </c>
    </row>
    <row r="175" spans="1:13" x14ac:dyDescent="0.25">
      <c r="A175" s="104">
        <f>'Bảng kê CS-SH'!A58</f>
        <v>17</v>
      </c>
      <c r="B175" s="89" t="str">
        <f>'Bảng kê CS-SH'!B40</f>
        <v>Camera</v>
      </c>
      <c r="C175" s="89">
        <v>1</v>
      </c>
      <c r="D175" s="89">
        <v>1</v>
      </c>
      <c r="E175" s="89">
        <v>1</v>
      </c>
      <c r="F175" s="89">
        <v>24</v>
      </c>
      <c r="G175" s="89">
        <v>31</v>
      </c>
      <c r="H175" s="128">
        <f t="shared" si="11"/>
        <v>744</v>
      </c>
      <c r="I175" s="104" t="str">
        <f>'ĐN đã phát hành HĐ'!B7</f>
        <v>Bậc 3</v>
      </c>
      <c r="J175" s="292">
        <f>'ĐN đã phát hành HĐ'!J7</f>
        <v>100</v>
      </c>
      <c r="K175" s="146">
        <v>0</v>
      </c>
      <c r="L175" s="105">
        <f>'ĐN đã phát hành HĐ'!C7</f>
        <v>2167</v>
      </c>
      <c r="M175" s="105">
        <f t="shared" si="12"/>
        <v>0</v>
      </c>
    </row>
    <row r="176" spans="1:13" x14ac:dyDescent="0.25">
      <c r="A176" s="104">
        <f>'Bảng kê CS-SH'!A59</f>
        <v>18</v>
      </c>
      <c r="B176" s="89" t="str">
        <f>'Bảng kê CS-SH'!B59</f>
        <v xml:space="preserve">Máy mài </v>
      </c>
      <c r="C176" s="89">
        <f>'Bảng kê CS-SH'!D59</f>
        <v>1</v>
      </c>
      <c r="D176" s="89">
        <f>'Bảng kê CS-SH'!E59</f>
        <v>1</v>
      </c>
      <c r="E176" s="89"/>
      <c r="F176" s="89"/>
      <c r="G176" s="89"/>
      <c r="H176" s="128">
        <f t="shared" si="11"/>
        <v>0</v>
      </c>
      <c r="I176" s="104" t="str">
        <f>'ĐN đã phát hành HĐ'!B8</f>
        <v>Bậc 4</v>
      </c>
      <c r="J176" s="292">
        <f>'ĐN đã phát hành HĐ'!J8</f>
        <v>100</v>
      </c>
      <c r="K176" s="146">
        <v>0</v>
      </c>
      <c r="L176" s="105">
        <f>'ĐN đã phát hành HĐ'!C8</f>
        <v>2729</v>
      </c>
      <c r="M176" s="105">
        <f t="shared" si="12"/>
        <v>0</v>
      </c>
    </row>
    <row r="177" spans="1:14" x14ac:dyDescent="0.25">
      <c r="A177" s="104">
        <f>'Bảng kê CS-SH'!A61</f>
        <v>20</v>
      </c>
      <c r="B177" s="89" t="str">
        <f>'Bảng kê CS-SH'!B61</f>
        <v>Máy rửa xe</v>
      </c>
      <c r="C177" s="89">
        <f>'Bảng kê CS-SH'!D61</f>
        <v>1</v>
      </c>
      <c r="D177" s="89">
        <f>'Bảng kê CS-SH'!E61</f>
        <v>1</v>
      </c>
      <c r="E177" s="89"/>
      <c r="F177" s="89"/>
      <c r="G177" s="89"/>
      <c r="H177" s="128">
        <f t="shared" si="11"/>
        <v>0</v>
      </c>
      <c r="I177" s="104" t="str">
        <f>'ĐN đã phát hành HĐ'!B9</f>
        <v>Bậc 5</v>
      </c>
      <c r="J177" s="292">
        <f>'ĐN đã phát hành HĐ'!J9</f>
        <v>0</v>
      </c>
      <c r="K177" s="146">
        <v>100</v>
      </c>
      <c r="L177" s="105">
        <f>'ĐN đã phát hành HĐ'!C9</f>
        <v>3050</v>
      </c>
      <c r="M177" s="105">
        <f t="shared" si="12"/>
        <v>305000</v>
      </c>
    </row>
    <row r="178" spans="1:14" x14ac:dyDescent="0.25">
      <c r="A178" s="104"/>
      <c r="B178" s="89"/>
      <c r="C178" s="89"/>
      <c r="D178" s="89"/>
      <c r="E178" s="89"/>
      <c r="F178" s="89"/>
      <c r="G178" s="89"/>
      <c r="H178" s="128"/>
      <c r="I178" s="104" t="str">
        <f>'ĐN đã phát hành HĐ'!B10</f>
        <v>Bậc 6</v>
      </c>
      <c r="J178" s="292">
        <f>'ĐN đã phát hành HĐ'!J10</f>
        <v>0</v>
      </c>
      <c r="K178" s="146">
        <f>K179-K173-K174-K175-K176-K177</f>
        <v>4925.7999999999993</v>
      </c>
      <c r="L178" s="105">
        <f>'ĐN đã phát hành HĐ'!C10</f>
        <v>3151</v>
      </c>
      <c r="M178" s="105">
        <f t="shared" si="12"/>
        <v>15521195.799999997</v>
      </c>
    </row>
    <row r="179" spans="1:14" s="111" customFormat="1" ht="14.25" x14ac:dyDescent="0.2">
      <c r="A179" s="240" t="s">
        <v>7</v>
      </c>
      <c r="B179" s="241"/>
      <c r="C179" s="108"/>
      <c r="D179" s="108"/>
      <c r="E179" s="108"/>
      <c r="F179" s="108"/>
      <c r="G179" s="108">
        <f>G174</f>
        <v>31</v>
      </c>
      <c r="H179" s="129">
        <f>SUM(H157:H177)</f>
        <v>5325.7999999999993</v>
      </c>
      <c r="I179" s="103"/>
      <c r="J179" s="293">
        <f>SUM(J173:J178)</f>
        <v>300</v>
      </c>
      <c r="K179" s="110">
        <f>H179-J179</f>
        <v>5025.7999999999993</v>
      </c>
      <c r="L179" s="109"/>
      <c r="M179" s="109">
        <f>SUM(M173:M178)</f>
        <v>15826195.799999997</v>
      </c>
      <c r="N179" s="151">
        <f>SUM(K173:K178)</f>
        <v>5025.7999999999993</v>
      </c>
    </row>
    <row r="180" spans="1:14" x14ac:dyDescent="0.25">
      <c r="A180" s="232" t="str">
        <f>'ĐN đã phát hành HĐ'!K4</f>
        <v>Tháng 
9/2024</v>
      </c>
      <c r="B180" s="234"/>
      <c r="C180" s="89"/>
      <c r="D180" s="89"/>
      <c r="E180" s="89"/>
      <c r="F180" s="89"/>
      <c r="G180" s="89"/>
      <c r="H180" s="128"/>
      <c r="I180" s="104"/>
      <c r="J180" s="292"/>
      <c r="K180" s="146"/>
      <c r="L180" s="105"/>
      <c r="M180" s="105"/>
    </row>
    <row r="181" spans="1:14" x14ac:dyDescent="0.25">
      <c r="A181" s="240" t="s">
        <v>285</v>
      </c>
      <c r="B181" s="241"/>
      <c r="C181" s="89"/>
      <c r="D181" s="89"/>
      <c r="E181" s="89"/>
      <c r="F181" s="89"/>
      <c r="G181" s="89"/>
      <c r="H181" s="128"/>
      <c r="I181" s="104"/>
      <c r="J181" s="292"/>
      <c r="K181" s="146"/>
      <c r="L181" s="105"/>
      <c r="M181" s="105"/>
    </row>
    <row r="182" spans="1:14" x14ac:dyDescent="0.25">
      <c r="A182" s="104">
        <f>'Bảng kê CS-SH'!A22</f>
        <v>1</v>
      </c>
      <c r="B182" s="89" t="str">
        <f>'Bảng kê CS-SH'!B22</f>
        <v>Bóng đèn tròn</v>
      </c>
      <c r="C182" s="89">
        <f>'Bảng kê CS-SH'!D22</f>
        <v>1</v>
      </c>
      <c r="D182" s="89">
        <f>'Bảng kê CS-SH'!E22</f>
        <v>1</v>
      </c>
      <c r="E182" s="89">
        <v>1</v>
      </c>
      <c r="F182" s="89">
        <v>6</v>
      </c>
      <c r="G182" s="89">
        <f>'Thỏa thuận thời gian VP SHBT'!E29</f>
        <v>29</v>
      </c>
      <c r="H182" s="128">
        <f>C182*D182*E182*F182*G182</f>
        <v>174</v>
      </c>
      <c r="I182" s="104"/>
      <c r="J182" s="292"/>
      <c r="K182" s="146"/>
      <c r="L182" s="105"/>
      <c r="M182" s="105"/>
    </row>
    <row r="183" spans="1:14" x14ac:dyDescent="0.25">
      <c r="A183" s="104">
        <f>'Bảng kê CS-SH'!A23</f>
        <v>2</v>
      </c>
      <c r="B183" s="89" t="str">
        <f>'Bảng kê CS-SH'!B23</f>
        <v>Bóng đèn tuýp</v>
      </c>
      <c r="C183" s="89">
        <f>'Bảng kê CS-SH'!D23</f>
        <v>1</v>
      </c>
      <c r="D183" s="89">
        <f>'Bảng kê CS-SH'!E23</f>
        <v>1</v>
      </c>
      <c r="E183" s="89">
        <v>1</v>
      </c>
      <c r="F183" s="89">
        <v>6</v>
      </c>
      <c r="G183" s="89">
        <f>G182</f>
        <v>29</v>
      </c>
      <c r="H183" s="128">
        <f t="shared" ref="H183:H202" si="13">C183*D183*E183*F183*G183</f>
        <v>174</v>
      </c>
      <c r="I183" s="104"/>
      <c r="J183" s="292"/>
      <c r="K183" s="146"/>
      <c r="L183" s="105"/>
      <c r="M183" s="105"/>
    </row>
    <row r="184" spans="1:14" x14ac:dyDescent="0.25">
      <c r="A184" s="104">
        <f>'Bảng kê CS-SH'!A24</f>
        <v>3</v>
      </c>
      <c r="B184" s="89" t="str">
        <f>'Bảng kê CS-SH'!B24</f>
        <v>Nồi cơm điện</v>
      </c>
      <c r="C184" s="89">
        <f>'Bảng kê CS-SH'!D24</f>
        <v>1</v>
      </c>
      <c r="D184" s="89">
        <f>'Bảng kê CS-SH'!E24</f>
        <v>1</v>
      </c>
      <c r="E184" s="89">
        <v>1</v>
      </c>
      <c r="F184" s="89">
        <v>2</v>
      </c>
      <c r="G184" s="89">
        <f>G182</f>
        <v>29</v>
      </c>
      <c r="H184" s="128">
        <f t="shared" si="13"/>
        <v>58</v>
      </c>
      <c r="I184" s="104"/>
      <c r="J184" s="292"/>
      <c r="K184" s="146"/>
      <c r="L184" s="105"/>
      <c r="M184" s="105"/>
    </row>
    <row r="185" spans="1:14" x14ac:dyDescent="0.25">
      <c r="A185" s="104">
        <f>'Bảng kê CS-SH'!A25</f>
        <v>4</v>
      </c>
      <c r="B185" s="89" t="str">
        <f>'Bảng kê CS-SH'!B25</f>
        <v xml:space="preserve">Bếp từ </v>
      </c>
      <c r="C185" s="89">
        <f>'Bảng kê CS-SH'!D25</f>
        <v>1</v>
      </c>
      <c r="D185" s="89">
        <f>'Bảng kê CS-SH'!E25</f>
        <v>1</v>
      </c>
      <c r="E185" s="89">
        <v>1</v>
      </c>
      <c r="F185" s="89">
        <v>2</v>
      </c>
      <c r="G185" s="89">
        <f>G182</f>
        <v>29</v>
      </c>
      <c r="H185" s="128">
        <f t="shared" si="13"/>
        <v>58</v>
      </c>
      <c r="I185" s="104"/>
      <c r="J185" s="292"/>
      <c r="K185" s="146"/>
      <c r="L185" s="105"/>
      <c r="M185" s="105"/>
    </row>
    <row r="186" spans="1:14" x14ac:dyDescent="0.25">
      <c r="A186" s="104">
        <f>'Bảng kê CS-SH'!A26</f>
        <v>5</v>
      </c>
      <c r="B186" s="89" t="str">
        <f>'Bảng kê CS-SH'!B26</f>
        <v>Bình nóng lạnh</v>
      </c>
      <c r="C186" s="89">
        <v>1</v>
      </c>
      <c r="D186" s="89">
        <f>'Bảng kê CS-SH'!E26</f>
        <v>1</v>
      </c>
      <c r="E186" s="89">
        <v>1</v>
      </c>
      <c r="F186" s="89">
        <v>2</v>
      </c>
      <c r="G186" s="89">
        <v>30</v>
      </c>
      <c r="H186" s="128">
        <f t="shared" si="13"/>
        <v>60</v>
      </c>
      <c r="I186" s="104"/>
      <c r="J186" s="292"/>
      <c r="K186" s="146"/>
      <c r="L186" s="105"/>
      <c r="M186" s="105"/>
    </row>
    <row r="187" spans="1:14" x14ac:dyDescent="0.25">
      <c r="A187" s="104">
        <f>'Bảng kê CS-SH'!A27</f>
        <v>6</v>
      </c>
      <c r="B187" s="89" t="str">
        <f>'Bảng kê CS-SH'!B27</f>
        <v>Ấm điện</v>
      </c>
      <c r="C187" s="89">
        <f>'Bảng kê CS-SH'!D28</f>
        <v>1</v>
      </c>
      <c r="D187" s="89">
        <f>'Bảng kê CS-SH'!E28</f>
        <v>1</v>
      </c>
      <c r="E187" s="89">
        <v>1</v>
      </c>
      <c r="F187" s="89">
        <v>2</v>
      </c>
      <c r="G187" s="89">
        <f>G182</f>
        <v>29</v>
      </c>
      <c r="H187" s="128">
        <f t="shared" si="13"/>
        <v>58</v>
      </c>
      <c r="I187" s="104"/>
      <c r="J187" s="292"/>
      <c r="K187" s="146"/>
      <c r="L187" s="105"/>
      <c r="M187" s="105"/>
    </row>
    <row r="188" spans="1:14" x14ac:dyDescent="0.25">
      <c r="A188" s="104">
        <f>'Bảng kê CS-SH'!A28</f>
        <v>7</v>
      </c>
      <c r="B188" s="89" t="str">
        <f>'Bảng kê CS-SH'!B28</f>
        <v>Máy giặt</v>
      </c>
      <c r="C188" s="89">
        <f>'Bảng kê CS-SH'!D29</f>
        <v>1</v>
      </c>
      <c r="D188" s="89">
        <f>'Bảng kê CS-SH'!E29</f>
        <v>1</v>
      </c>
      <c r="E188" s="89">
        <v>0.9</v>
      </c>
      <c r="F188" s="89">
        <v>4</v>
      </c>
      <c r="G188" s="89">
        <f>G182</f>
        <v>29</v>
      </c>
      <c r="H188" s="128">
        <f t="shared" si="13"/>
        <v>104.4</v>
      </c>
      <c r="I188" s="104"/>
      <c r="J188" s="292"/>
      <c r="K188" s="146"/>
      <c r="L188" s="105"/>
      <c r="M188" s="105"/>
    </row>
    <row r="189" spans="1:14" x14ac:dyDescent="0.25">
      <c r="A189" s="104">
        <f>'Bảng kê CS-SH'!A29</f>
        <v>8</v>
      </c>
      <c r="B189" s="89" t="str">
        <f>'Bảng kê CS-SH'!B29</f>
        <v>Máy bơm nước</v>
      </c>
      <c r="C189" s="89">
        <f>'Bảng kê CS-SH'!D30</f>
        <v>1</v>
      </c>
      <c r="D189" s="89">
        <f>'Bảng kê CS-SH'!E30</f>
        <v>1</v>
      </c>
      <c r="E189" s="89">
        <v>0.9</v>
      </c>
      <c r="F189" s="89">
        <v>4</v>
      </c>
      <c r="G189" s="89">
        <f>G182</f>
        <v>29</v>
      </c>
      <c r="H189" s="128">
        <f t="shared" si="13"/>
        <v>104.4</v>
      </c>
      <c r="I189" s="104"/>
      <c r="J189" s="292"/>
      <c r="K189" s="146"/>
      <c r="L189" s="105"/>
      <c r="M189" s="105"/>
    </row>
    <row r="190" spans="1:14" x14ac:dyDescent="0.25">
      <c r="A190" s="104">
        <f>'Bảng kê CS-SH'!A30</f>
        <v>9</v>
      </c>
      <c r="B190" s="89" t="str">
        <f>'Bảng kê CS-SH'!B30</f>
        <v>Quạt cây</v>
      </c>
      <c r="C190" s="89">
        <f>'Bảng kê CS-SH'!D31</f>
        <v>1</v>
      </c>
      <c r="D190" s="89">
        <f>'Bảng kê CS-SH'!E31</f>
        <v>1</v>
      </c>
      <c r="E190" s="89">
        <v>0.9</v>
      </c>
      <c r="F190" s="89">
        <v>10</v>
      </c>
      <c r="G190" s="89">
        <f>G182</f>
        <v>29</v>
      </c>
      <c r="H190" s="128">
        <f t="shared" si="13"/>
        <v>261</v>
      </c>
      <c r="I190" s="104"/>
      <c r="J190" s="292"/>
      <c r="K190" s="146"/>
      <c r="L190" s="105"/>
      <c r="M190" s="105"/>
    </row>
    <row r="191" spans="1:14" x14ac:dyDescent="0.25">
      <c r="A191" s="104">
        <f>'Bảng kê CS-SH'!A31</f>
        <v>10</v>
      </c>
      <c r="B191" s="89" t="str">
        <f>'Bảng kê CS-SH'!B31</f>
        <v>Quạt trần</v>
      </c>
      <c r="C191" s="89">
        <f>'Bảng kê CS-SH'!D32</f>
        <v>1</v>
      </c>
      <c r="D191" s="89">
        <f>'Bảng kê CS-SH'!E32</f>
        <v>1</v>
      </c>
      <c r="E191" s="89">
        <v>0.9</v>
      </c>
      <c r="F191" s="89">
        <v>10</v>
      </c>
      <c r="G191" s="89">
        <f>G182</f>
        <v>29</v>
      </c>
      <c r="H191" s="128">
        <f t="shared" si="13"/>
        <v>261</v>
      </c>
      <c r="I191" s="104"/>
      <c r="J191" s="292"/>
      <c r="K191" s="146"/>
      <c r="L191" s="105"/>
      <c r="M191" s="105"/>
    </row>
    <row r="192" spans="1:14" x14ac:dyDescent="0.25">
      <c r="A192" s="104">
        <f>'Bảng kê CS-SH'!A32</f>
        <v>11</v>
      </c>
      <c r="B192" s="89" t="str">
        <f>'Bảng kê CS-SH'!B32</f>
        <v>Quạt hơi nước</v>
      </c>
      <c r="C192" s="89">
        <f>'Bảng kê CS-SH'!D33</f>
        <v>1</v>
      </c>
      <c r="D192" s="89">
        <f>'Bảng kê CS-SH'!E33</f>
        <v>1</v>
      </c>
      <c r="E192" s="89">
        <v>0.9</v>
      </c>
      <c r="F192" s="89">
        <v>10</v>
      </c>
      <c r="G192" s="89">
        <f>G182</f>
        <v>29</v>
      </c>
      <c r="H192" s="128">
        <f t="shared" si="13"/>
        <v>261</v>
      </c>
      <c r="I192" s="104"/>
      <c r="J192" s="292"/>
      <c r="K192" s="146"/>
      <c r="L192" s="105"/>
      <c r="M192" s="105"/>
    </row>
    <row r="193" spans="1:14" x14ac:dyDescent="0.25">
      <c r="A193" s="104">
        <f>'Bảng kê CS-SH'!A33</f>
        <v>12</v>
      </c>
      <c r="B193" s="89" t="str">
        <f>'Bảng kê CS-SH'!B33</f>
        <v>Ti vi</v>
      </c>
      <c r="C193" s="89">
        <f>'Bảng kê CS-SH'!D34</f>
        <v>1</v>
      </c>
      <c r="D193" s="89">
        <f>'Bảng kê CS-SH'!E34</f>
        <v>1</v>
      </c>
      <c r="E193" s="89">
        <v>1</v>
      </c>
      <c r="F193" s="89">
        <v>6</v>
      </c>
      <c r="G193" s="89">
        <f>G182</f>
        <v>29</v>
      </c>
      <c r="H193" s="128">
        <f t="shared" si="13"/>
        <v>174</v>
      </c>
      <c r="I193" s="104"/>
      <c r="J193" s="292"/>
      <c r="K193" s="146"/>
      <c r="L193" s="105"/>
      <c r="M193" s="105"/>
    </row>
    <row r="194" spans="1:14" x14ac:dyDescent="0.25">
      <c r="A194" s="104">
        <f>'Bảng kê CS-SH'!A34</f>
        <v>13</v>
      </c>
      <c r="B194" s="89" t="str">
        <f>'Bảng kê CS-SH'!B34</f>
        <v>Tủ lạnh</v>
      </c>
      <c r="C194" s="89">
        <f>'Bảng kê CS-SH'!D35</f>
        <v>1</v>
      </c>
      <c r="D194" s="89">
        <f>'Bảng kê CS-SH'!E35</f>
        <v>1</v>
      </c>
      <c r="E194" s="89">
        <v>0.9</v>
      </c>
      <c r="F194" s="89">
        <v>24</v>
      </c>
      <c r="G194" s="89">
        <f>G182</f>
        <v>29</v>
      </c>
      <c r="H194" s="128">
        <f t="shared" si="13"/>
        <v>626.40000000000009</v>
      </c>
      <c r="I194" s="104"/>
      <c r="J194" s="292"/>
      <c r="K194" s="146"/>
      <c r="L194" s="105"/>
      <c r="M194" s="105"/>
    </row>
    <row r="195" spans="1:14" x14ac:dyDescent="0.25">
      <c r="A195" s="104">
        <f>'Bảng kê CS-SH'!A35</f>
        <v>14</v>
      </c>
      <c r="B195" s="89" t="str">
        <f>'Bảng kê CS-SH'!B35</f>
        <v>Tủ bảo ôn</v>
      </c>
      <c r="C195" s="89">
        <f>'Bảng kê CS-SH'!D36</f>
        <v>1</v>
      </c>
      <c r="D195" s="89">
        <f>'Bảng kê CS-SH'!E36</f>
        <v>1</v>
      </c>
      <c r="E195" s="89">
        <v>0.9</v>
      </c>
      <c r="F195" s="89">
        <v>24</v>
      </c>
      <c r="G195" s="89">
        <f>G182</f>
        <v>29</v>
      </c>
      <c r="H195" s="128">
        <f t="shared" si="13"/>
        <v>626.40000000000009</v>
      </c>
      <c r="I195" s="104"/>
      <c r="J195" s="292"/>
      <c r="K195" s="146"/>
      <c r="L195" s="105"/>
      <c r="M195" s="105"/>
    </row>
    <row r="196" spans="1:14" x14ac:dyDescent="0.25">
      <c r="A196" s="104">
        <f>'Bảng kê CS-SH'!A36</f>
        <v>15</v>
      </c>
      <c r="B196" s="89" t="str">
        <f>'Bảng kê CS-SH'!B36</f>
        <v>Điều hòa 1 chiều</v>
      </c>
      <c r="C196" s="89">
        <f>'Bảng kê CS-SH'!D37</f>
        <v>1</v>
      </c>
      <c r="D196" s="89">
        <f>'Bảng kê CS-SH'!E37</f>
        <v>1</v>
      </c>
      <c r="E196" s="89">
        <v>0.9</v>
      </c>
      <c r="F196" s="89">
        <v>8</v>
      </c>
      <c r="G196" s="89">
        <f>G182</f>
        <v>29</v>
      </c>
      <c r="H196" s="128">
        <f t="shared" si="13"/>
        <v>208.8</v>
      </c>
      <c r="I196" s="104"/>
      <c r="J196" s="292"/>
      <c r="K196" s="146"/>
      <c r="L196" s="105"/>
      <c r="M196" s="105"/>
    </row>
    <row r="197" spans="1:14" x14ac:dyDescent="0.25">
      <c r="A197" s="104">
        <f>'Bảng kê CS-SH'!A37</f>
        <v>16</v>
      </c>
      <c r="B197" s="89" t="str">
        <f>'Bảng kê CS-SH'!B37</f>
        <v>Điều hòa 2 chiều</v>
      </c>
      <c r="C197" s="89">
        <f>'Bảng kê CS-SH'!D38</f>
        <v>1</v>
      </c>
      <c r="D197" s="89">
        <f>'Bảng kê CS-SH'!E38</f>
        <v>1</v>
      </c>
      <c r="E197" s="89">
        <v>0.9</v>
      </c>
      <c r="F197" s="89">
        <v>8</v>
      </c>
      <c r="G197" s="89">
        <f>G182</f>
        <v>29</v>
      </c>
      <c r="H197" s="128">
        <f t="shared" si="13"/>
        <v>208.8</v>
      </c>
      <c r="I197" s="104"/>
      <c r="J197" s="292"/>
      <c r="K197" s="146"/>
      <c r="L197" s="105"/>
      <c r="M197" s="105"/>
    </row>
    <row r="198" spans="1:14" x14ac:dyDescent="0.25">
      <c r="A198" s="104">
        <f>'Bảng kê CS-SH'!A38</f>
        <v>17</v>
      </c>
      <c r="B198" s="89" t="str">
        <f>'Bảng kê CS-SH'!B38</f>
        <v>Máy tính để bàn</v>
      </c>
      <c r="C198" s="89">
        <f>'Bảng kê CS-SH'!D39</f>
        <v>1</v>
      </c>
      <c r="D198" s="89">
        <f>'Bảng kê CS-SH'!E39</f>
        <v>1</v>
      </c>
      <c r="E198" s="89">
        <v>1</v>
      </c>
      <c r="F198" s="89">
        <v>6</v>
      </c>
      <c r="G198" s="89">
        <f>G182</f>
        <v>29</v>
      </c>
      <c r="H198" s="128">
        <f t="shared" si="13"/>
        <v>174</v>
      </c>
      <c r="I198" s="104" t="str">
        <f>'ĐN đã phát hành HĐ'!B5</f>
        <v>Bậc 1</v>
      </c>
      <c r="J198" s="292">
        <f>'ĐN đã phát hành HĐ'!K5</f>
        <v>50</v>
      </c>
      <c r="K198" s="146">
        <v>0</v>
      </c>
      <c r="L198" s="105">
        <f>'ĐN đã phát hành HĐ'!C5</f>
        <v>1806</v>
      </c>
      <c r="M198" s="105">
        <f>K198*L198</f>
        <v>0</v>
      </c>
    </row>
    <row r="199" spans="1:14" x14ac:dyDescent="0.25">
      <c r="A199" s="104">
        <f>'Bảng kê CS-SH'!A39</f>
        <v>18</v>
      </c>
      <c r="B199" s="89" t="str">
        <f>'Bảng kê CS-SH'!B39</f>
        <v>Bình đun nước nóng, lạnh</v>
      </c>
      <c r="C199" s="89">
        <f>'Bảng kê CS-SH'!D40</f>
        <v>1</v>
      </c>
      <c r="D199" s="89">
        <f>'Bảng kê CS-SH'!E40</f>
        <v>1</v>
      </c>
      <c r="E199" s="89">
        <v>1</v>
      </c>
      <c r="F199" s="89">
        <v>24</v>
      </c>
      <c r="G199" s="89">
        <f>G182</f>
        <v>29</v>
      </c>
      <c r="H199" s="128">
        <f t="shared" si="13"/>
        <v>696</v>
      </c>
      <c r="I199" s="104" t="str">
        <f>'ĐN đã phát hành HĐ'!B6</f>
        <v>Bậc 2</v>
      </c>
      <c r="J199" s="292">
        <f>'ĐN đã phát hành HĐ'!K6</f>
        <v>50</v>
      </c>
      <c r="K199" s="146">
        <v>0</v>
      </c>
      <c r="L199" s="105">
        <f>'ĐN đã phát hành HĐ'!C6</f>
        <v>1866</v>
      </c>
      <c r="M199" s="105">
        <f t="shared" ref="M199:M203" si="14">K199*L199</f>
        <v>0</v>
      </c>
    </row>
    <row r="200" spans="1:14" x14ac:dyDescent="0.25">
      <c r="A200" s="104">
        <f>'Bảng kê CS-SH'!A40</f>
        <v>19</v>
      </c>
      <c r="B200" s="89" t="str">
        <f>'Bảng kê CS-SH'!B40</f>
        <v>Camera</v>
      </c>
      <c r="C200" s="89">
        <v>1</v>
      </c>
      <c r="D200" s="89">
        <v>1</v>
      </c>
      <c r="E200" s="89">
        <v>1</v>
      </c>
      <c r="F200" s="89">
        <v>24</v>
      </c>
      <c r="G200" s="89">
        <v>29</v>
      </c>
      <c r="H200" s="128">
        <f t="shared" si="13"/>
        <v>696</v>
      </c>
      <c r="I200" s="104" t="str">
        <f>'ĐN đã phát hành HĐ'!B7</f>
        <v>Bậc 3</v>
      </c>
      <c r="J200" s="292">
        <f>'ĐN đã phát hành HĐ'!K7</f>
        <v>100</v>
      </c>
      <c r="K200" s="146">
        <v>0</v>
      </c>
      <c r="L200" s="105">
        <f>'ĐN đã phát hành HĐ'!C7</f>
        <v>2167</v>
      </c>
      <c r="M200" s="105">
        <f t="shared" si="14"/>
        <v>0</v>
      </c>
    </row>
    <row r="201" spans="1:14" x14ac:dyDescent="0.25">
      <c r="A201" s="104">
        <f>'Bảng kê CS-SH'!A59</f>
        <v>18</v>
      </c>
      <c r="B201" s="89" t="str">
        <f>'Bảng kê CS-SH'!B59</f>
        <v xml:space="preserve">Máy mài </v>
      </c>
      <c r="C201" s="89">
        <f>'Bảng kê CS-SH'!D59</f>
        <v>1</v>
      </c>
      <c r="D201" s="89">
        <f>'Bảng kê CS-SH'!E59</f>
        <v>1</v>
      </c>
      <c r="E201" s="89"/>
      <c r="F201" s="89"/>
      <c r="G201" s="89"/>
      <c r="H201" s="128">
        <f t="shared" si="13"/>
        <v>0</v>
      </c>
      <c r="I201" s="104" t="str">
        <f>'ĐN đã phát hành HĐ'!B8</f>
        <v>Bậc 4</v>
      </c>
      <c r="J201" s="292">
        <f>'ĐN đã phát hành HĐ'!K8</f>
        <v>100</v>
      </c>
      <c r="K201" s="146">
        <v>0</v>
      </c>
      <c r="L201" s="105">
        <f>'ĐN đã phát hành HĐ'!C8</f>
        <v>2729</v>
      </c>
      <c r="M201" s="105">
        <f t="shared" si="14"/>
        <v>0</v>
      </c>
    </row>
    <row r="202" spans="1:14" x14ac:dyDescent="0.25">
      <c r="A202" s="104">
        <f>'Bảng kê CS-SH'!A61</f>
        <v>20</v>
      </c>
      <c r="B202" s="89" t="str">
        <f>'Bảng kê CS-SH'!B61</f>
        <v>Máy rửa xe</v>
      </c>
      <c r="C202" s="89">
        <f>'Bảng kê CS-SH'!D61</f>
        <v>1</v>
      </c>
      <c r="D202" s="89">
        <f>'Bảng kê CS-SH'!E61</f>
        <v>1</v>
      </c>
      <c r="E202" s="89"/>
      <c r="F202" s="89"/>
      <c r="G202" s="89"/>
      <c r="H202" s="128">
        <f t="shared" si="13"/>
        <v>0</v>
      </c>
      <c r="I202" s="104" t="str">
        <f>'ĐN đã phát hành HĐ'!B9</f>
        <v>Bậc 5</v>
      </c>
      <c r="J202" s="292">
        <f>'ĐN đã phát hành HĐ'!K9</f>
        <v>0</v>
      </c>
      <c r="K202" s="146">
        <v>100</v>
      </c>
      <c r="L202" s="105">
        <f>'ĐN đã phát hành HĐ'!C9</f>
        <v>3050</v>
      </c>
      <c r="M202" s="105">
        <f t="shared" si="14"/>
        <v>305000</v>
      </c>
    </row>
    <row r="203" spans="1:14" x14ac:dyDescent="0.25">
      <c r="A203" s="104"/>
      <c r="B203" s="89"/>
      <c r="C203" s="89"/>
      <c r="D203" s="89"/>
      <c r="E203" s="89"/>
      <c r="F203" s="89"/>
      <c r="G203" s="89"/>
      <c r="H203" s="128"/>
      <c r="I203" s="104" t="str">
        <f>'ĐN đã phát hành HĐ'!B10</f>
        <v>Bậc 6</v>
      </c>
      <c r="J203" s="292">
        <f>'ĐN đã phát hành HĐ'!K10</f>
        <v>0</v>
      </c>
      <c r="K203" s="146">
        <f>K204-K198-K199-K200-K201-K202</f>
        <v>4584.2000000000007</v>
      </c>
      <c r="L203" s="105">
        <f>'ĐN đã phát hành HĐ'!C10</f>
        <v>3151</v>
      </c>
      <c r="M203" s="105">
        <f t="shared" si="14"/>
        <v>14444814.200000003</v>
      </c>
    </row>
    <row r="204" spans="1:14" s="111" customFormat="1" ht="14.25" x14ac:dyDescent="0.2">
      <c r="A204" s="240" t="s">
        <v>7</v>
      </c>
      <c r="B204" s="241"/>
      <c r="C204" s="108"/>
      <c r="D204" s="108"/>
      <c r="E204" s="108"/>
      <c r="F204" s="108"/>
      <c r="G204" s="108">
        <f>G199</f>
        <v>29</v>
      </c>
      <c r="H204" s="129">
        <f>SUM(H182:H201)</f>
        <v>4984.2000000000007</v>
      </c>
      <c r="I204" s="103"/>
      <c r="J204" s="293">
        <f>SUM(J198:J203)</f>
        <v>300</v>
      </c>
      <c r="K204" s="110">
        <f>H204-J204</f>
        <v>4684.2000000000007</v>
      </c>
      <c r="L204" s="109"/>
      <c r="M204" s="109">
        <f>SUM(M198:M203)</f>
        <v>14749814.200000003</v>
      </c>
      <c r="N204" s="151">
        <f>SUM(K198:K203)</f>
        <v>4684.2000000000007</v>
      </c>
    </row>
    <row r="205" spans="1:14" x14ac:dyDescent="0.25">
      <c r="A205" s="235" t="str">
        <f>'ĐN đã phát hành HĐ'!L4</f>
        <v>Tháng 10/2024 
giá cũ</v>
      </c>
      <c r="B205" s="236"/>
      <c r="C205" s="89"/>
      <c r="D205" s="89"/>
      <c r="E205" s="89"/>
      <c r="F205" s="89"/>
      <c r="G205" s="89"/>
      <c r="H205" s="128"/>
      <c r="I205" s="104"/>
      <c r="J205" s="292"/>
      <c r="K205" s="146"/>
      <c r="L205" s="105"/>
      <c r="M205" s="105"/>
    </row>
    <row r="206" spans="1:14" x14ac:dyDescent="0.25">
      <c r="A206" s="240" t="s">
        <v>285</v>
      </c>
      <c r="B206" s="241"/>
      <c r="C206" s="89"/>
      <c r="D206" s="89"/>
      <c r="E206" s="89"/>
      <c r="F206" s="89"/>
      <c r="G206" s="89"/>
      <c r="H206" s="128"/>
      <c r="I206" s="104"/>
      <c r="J206" s="292"/>
      <c r="K206" s="146"/>
      <c r="L206" s="105"/>
      <c r="M206" s="105"/>
    </row>
    <row r="207" spans="1:14" x14ac:dyDescent="0.25">
      <c r="A207" s="104">
        <f>'Bảng kê CS-SH'!A22</f>
        <v>1</v>
      </c>
      <c r="B207" s="89" t="str">
        <f>'Bảng kê CS-SH'!B22</f>
        <v>Bóng đèn tròn</v>
      </c>
      <c r="C207" s="89">
        <f>'Bảng kê CS-SH'!D22</f>
        <v>1</v>
      </c>
      <c r="D207" s="89">
        <f>'Bảng kê CS-SH'!E22</f>
        <v>1</v>
      </c>
      <c r="E207" s="89">
        <v>1</v>
      </c>
      <c r="F207" s="89">
        <v>6</v>
      </c>
      <c r="G207" s="89">
        <f>'Thỏa thuận thời gian VP SHBT'!E30</f>
        <v>10</v>
      </c>
      <c r="H207" s="128">
        <f>C207*D207*E207*F207*G207</f>
        <v>60</v>
      </c>
      <c r="I207" s="104"/>
      <c r="J207" s="292"/>
      <c r="K207" s="146"/>
      <c r="L207" s="105"/>
      <c r="M207" s="105"/>
    </row>
    <row r="208" spans="1:14" x14ac:dyDescent="0.25">
      <c r="A208" s="104">
        <f>'Bảng kê CS-SH'!A23</f>
        <v>2</v>
      </c>
      <c r="B208" s="89" t="str">
        <f>'Bảng kê CS-SH'!B23</f>
        <v>Bóng đèn tuýp</v>
      </c>
      <c r="C208" s="89">
        <f>'Bảng kê CS-SH'!D23</f>
        <v>1</v>
      </c>
      <c r="D208" s="89">
        <f>'Bảng kê CS-SH'!E23</f>
        <v>1</v>
      </c>
      <c r="E208" s="89">
        <v>1</v>
      </c>
      <c r="F208" s="89">
        <v>6</v>
      </c>
      <c r="G208" s="89">
        <f>G207</f>
        <v>10</v>
      </c>
      <c r="H208" s="128">
        <f t="shared" ref="H208:H227" si="15">C208*D208*E208*F208*G208</f>
        <v>60</v>
      </c>
      <c r="I208" s="104"/>
      <c r="J208" s="292"/>
      <c r="K208" s="146"/>
      <c r="L208" s="105"/>
      <c r="M208" s="105"/>
    </row>
    <row r="209" spans="1:13" x14ac:dyDescent="0.25">
      <c r="A209" s="104">
        <f>'Bảng kê CS-SH'!A24</f>
        <v>3</v>
      </c>
      <c r="B209" s="89" t="str">
        <f>'Bảng kê CS-SH'!B24</f>
        <v>Nồi cơm điện</v>
      </c>
      <c r="C209" s="89">
        <f>'Bảng kê CS-SH'!D24</f>
        <v>1</v>
      </c>
      <c r="D209" s="89">
        <f>'Bảng kê CS-SH'!E24</f>
        <v>1</v>
      </c>
      <c r="E209" s="89">
        <v>1</v>
      </c>
      <c r="F209" s="89">
        <v>2</v>
      </c>
      <c r="G209" s="89">
        <f>G207</f>
        <v>10</v>
      </c>
      <c r="H209" s="128">
        <f t="shared" si="15"/>
        <v>20</v>
      </c>
      <c r="I209" s="104"/>
      <c r="J209" s="292"/>
      <c r="K209" s="146"/>
      <c r="L209" s="105"/>
      <c r="M209" s="105"/>
    </row>
    <row r="210" spans="1:13" x14ac:dyDescent="0.25">
      <c r="A210" s="104">
        <f>'Bảng kê CS-SH'!A25</f>
        <v>4</v>
      </c>
      <c r="B210" s="89" t="str">
        <f>'Bảng kê CS-SH'!B25</f>
        <v xml:space="preserve">Bếp từ </v>
      </c>
      <c r="C210" s="89">
        <f>'Bảng kê CS-SH'!D25</f>
        <v>1</v>
      </c>
      <c r="D210" s="89">
        <f>'Bảng kê CS-SH'!E25</f>
        <v>1</v>
      </c>
      <c r="E210" s="89">
        <v>1</v>
      </c>
      <c r="F210" s="89">
        <v>2</v>
      </c>
      <c r="G210" s="89">
        <f>G207</f>
        <v>10</v>
      </c>
      <c r="H210" s="128">
        <f t="shared" si="15"/>
        <v>20</v>
      </c>
      <c r="I210" s="104"/>
      <c r="J210" s="292"/>
      <c r="K210" s="146"/>
      <c r="L210" s="105"/>
      <c r="M210" s="105"/>
    </row>
    <row r="211" spans="1:13" x14ac:dyDescent="0.25">
      <c r="A211" s="104">
        <f>'Bảng kê CS-SH'!A26</f>
        <v>5</v>
      </c>
      <c r="B211" s="89" t="str">
        <f>'Bảng kê CS-SH'!B26</f>
        <v>Bình nóng lạnh</v>
      </c>
      <c r="C211" s="89">
        <v>1</v>
      </c>
      <c r="D211" s="89">
        <f>'Bảng kê CS-SH'!E26</f>
        <v>1</v>
      </c>
      <c r="E211" s="89">
        <v>1</v>
      </c>
      <c r="F211" s="89">
        <v>2</v>
      </c>
      <c r="G211" s="89">
        <f>G207</f>
        <v>10</v>
      </c>
      <c r="H211" s="128">
        <f t="shared" si="15"/>
        <v>20</v>
      </c>
      <c r="I211" s="104"/>
      <c r="J211" s="292"/>
      <c r="K211" s="146"/>
      <c r="L211" s="105"/>
      <c r="M211" s="105"/>
    </row>
    <row r="212" spans="1:13" x14ac:dyDescent="0.25">
      <c r="A212" s="104">
        <f>'Bảng kê CS-SH'!A27</f>
        <v>6</v>
      </c>
      <c r="B212" s="89" t="str">
        <f>'Bảng kê CS-SH'!B27</f>
        <v>Ấm điện</v>
      </c>
      <c r="C212" s="89">
        <f>'Bảng kê CS-SH'!D28</f>
        <v>1</v>
      </c>
      <c r="D212" s="89">
        <f>'Bảng kê CS-SH'!E28</f>
        <v>1</v>
      </c>
      <c r="E212" s="89">
        <v>1</v>
      </c>
      <c r="F212" s="89">
        <v>2</v>
      </c>
      <c r="G212" s="89">
        <f>G207</f>
        <v>10</v>
      </c>
      <c r="H212" s="128">
        <f t="shared" si="15"/>
        <v>20</v>
      </c>
      <c r="I212" s="104"/>
      <c r="J212" s="292"/>
      <c r="K212" s="146"/>
      <c r="L212" s="105"/>
      <c r="M212" s="105"/>
    </row>
    <row r="213" spans="1:13" x14ac:dyDescent="0.25">
      <c r="A213" s="104">
        <f>'Bảng kê CS-SH'!A28</f>
        <v>7</v>
      </c>
      <c r="B213" s="89" t="str">
        <f>'Bảng kê CS-SH'!B28</f>
        <v>Máy giặt</v>
      </c>
      <c r="C213" s="89">
        <f>'Bảng kê CS-SH'!D29</f>
        <v>1</v>
      </c>
      <c r="D213" s="89">
        <f>'Bảng kê CS-SH'!E29</f>
        <v>1</v>
      </c>
      <c r="E213" s="89">
        <v>0.9</v>
      </c>
      <c r="F213" s="89">
        <v>4</v>
      </c>
      <c r="G213" s="89">
        <f>G207</f>
        <v>10</v>
      </c>
      <c r="H213" s="128">
        <f t="shared" si="15"/>
        <v>36</v>
      </c>
      <c r="I213" s="104"/>
      <c r="J213" s="292"/>
      <c r="K213" s="146"/>
      <c r="L213" s="105"/>
      <c r="M213" s="105"/>
    </row>
    <row r="214" spans="1:13" x14ac:dyDescent="0.25">
      <c r="A214" s="104">
        <f>'Bảng kê CS-SH'!A29</f>
        <v>8</v>
      </c>
      <c r="B214" s="89" t="str">
        <f>'Bảng kê CS-SH'!B29</f>
        <v>Máy bơm nước</v>
      </c>
      <c r="C214" s="89">
        <f>'Bảng kê CS-SH'!D30</f>
        <v>1</v>
      </c>
      <c r="D214" s="89">
        <f>'Bảng kê CS-SH'!E30</f>
        <v>1</v>
      </c>
      <c r="E214" s="89">
        <v>0.9</v>
      </c>
      <c r="F214" s="89">
        <v>4</v>
      </c>
      <c r="G214" s="89">
        <f>G207</f>
        <v>10</v>
      </c>
      <c r="H214" s="128">
        <f t="shared" si="15"/>
        <v>36</v>
      </c>
      <c r="I214" s="104"/>
      <c r="J214" s="292"/>
      <c r="K214" s="146"/>
      <c r="L214" s="105"/>
      <c r="M214" s="105"/>
    </row>
    <row r="215" spans="1:13" x14ac:dyDescent="0.25">
      <c r="A215" s="104">
        <f>'Bảng kê CS-SH'!A30</f>
        <v>9</v>
      </c>
      <c r="B215" s="89" t="str">
        <f>'Bảng kê CS-SH'!B30</f>
        <v>Quạt cây</v>
      </c>
      <c r="C215" s="89">
        <f>'Bảng kê CS-SH'!D31</f>
        <v>1</v>
      </c>
      <c r="D215" s="89">
        <f>'Bảng kê CS-SH'!E31</f>
        <v>1</v>
      </c>
      <c r="E215" s="89">
        <v>0.9</v>
      </c>
      <c r="F215" s="89">
        <v>10</v>
      </c>
      <c r="G215" s="89">
        <f>G207</f>
        <v>10</v>
      </c>
      <c r="H215" s="128">
        <f t="shared" si="15"/>
        <v>90</v>
      </c>
      <c r="I215" s="104"/>
      <c r="J215" s="292"/>
      <c r="K215" s="146"/>
      <c r="L215" s="105"/>
      <c r="M215" s="105"/>
    </row>
    <row r="216" spans="1:13" x14ac:dyDescent="0.25">
      <c r="A216" s="104">
        <f>'Bảng kê CS-SH'!A31</f>
        <v>10</v>
      </c>
      <c r="B216" s="89" t="str">
        <f>'Bảng kê CS-SH'!B31</f>
        <v>Quạt trần</v>
      </c>
      <c r="C216" s="89">
        <f>'Bảng kê CS-SH'!D32</f>
        <v>1</v>
      </c>
      <c r="D216" s="89">
        <f>'Bảng kê CS-SH'!E32</f>
        <v>1</v>
      </c>
      <c r="E216" s="89">
        <v>0.9</v>
      </c>
      <c r="F216" s="89">
        <v>10</v>
      </c>
      <c r="G216" s="89">
        <f>G207</f>
        <v>10</v>
      </c>
      <c r="H216" s="128">
        <f t="shared" si="15"/>
        <v>90</v>
      </c>
      <c r="I216" s="104"/>
      <c r="J216" s="292"/>
      <c r="K216" s="146"/>
      <c r="L216" s="105"/>
      <c r="M216" s="105"/>
    </row>
    <row r="217" spans="1:13" x14ac:dyDescent="0.25">
      <c r="A217" s="104">
        <f>'Bảng kê CS-SH'!A32</f>
        <v>11</v>
      </c>
      <c r="B217" s="89" t="str">
        <f>'Bảng kê CS-SH'!B32</f>
        <v>Quạt hơi nước</v>
      </c>
      <c r="C217" s="89">
        <f>'Bảng kê CS-SH'!D33</f>
        <v>1</v>
      </c>
      <c r="D217" s="89">
        <f>'Bảng kê CS-SH'!E33</f>
        <v>1</v>
      </c>
      <c r="E217" s="89">
        <v>0.9</v>
      </c>
      <c r="F217" s="89">
        <v>10</v>
      </c>
      <c r="G217" s="89">
        <f>G207</f>
        <v>10</v>
      </c>
      <c r="H217" s="128">
        <f t="shared" si="15"/>
        <v>90</v>
      </c>
      <c r="I217" s="104"/>
      <c r="J217" s="292"/>
      <c r="K217" s="146"/>
      <c r="L217" s="105"/>
      <c r="M217" s="105"/>
    </row>
    <row r="218" spans="1:13" x14ac:dyDescent="0.25">
      <c r="A218" s="104">
        <f>'Bảng kê CS-SH'!A33</f>
        <v>12</v>
      </c>
      <c r="B218" s="89" t="str">
        <f>'Bảng kê CS-SH'!B33</f>
        <v>Ti vi</v>
      </c>
      <c r="C218" s="89">
        <f>'Bảng kê CS-SH'!D34</f>
        <v>1</v>
      </c>
      <c r="D218" s="89">
        <f>'Bảng kê CS-SH'!E34</f>
        <v>1</v>
      </c>
      <c r="E218" s="89">
        <v>1</v>
      </c>
      <c r="F218" s="89">
        <v>6</v>
      </c>
      <c r="G218" s="89">
        <f>G207</f>
        <v>10</v>
      </c>
      <c r="H218" s="128">
        <f t="shared" si="15"/>
        <v>60</v>
      </c>
      <c r="I218" s="104"/>
      <c r="J218" s="292"/>
      <c r="K218" s="146"/>
      <c r="L218" s="105"/>
      <c r="M218" s="105"/>
    </row>
    <row r="219" spans="1:13" x14ac:dyDescent="0.25">
      <c r="A219" s="104">
        <f>'Bảng kê CS-SH'!A34</f>
        <v>13</v>
      </c>
      <c r="B219" s="89" t="str">
        <f>'Bảng kê CS-SH'!B34</f>
        <v>Tủ lạnh</v>
      </c>
      <c r="C219" s="89">
        <f>'Bảng kê CS-SH'!D35</f>
        <v>1</v>
      </c>
      <c r="D219" s="89">
        <f>'Bảng kê CS-SH'!E35</f>
        <v>1</v>
      </c>
      <c r="E219" s="89">
        <v>0.9</v>
      </c>
      <c r="F219" s="89">
        <v>24</v>
      </c>
      <c r="G219" s="89">
        <f>G207</f>
        <v>10</v>
      </c>
      <c r="H219" s="128">
        <f t="shared" si="15"/>
        <v>216</v>
      </c>
      <c r="I219" s="104"/>
      <c r="J219" s="292"/>
      <c r="K219" s="146"/>
      <c r="L219" s="105"/>
      <c r="M219" s="105"/>
    </row>
    <row r="220" spans="1:13" x14ac:dyDescent="0.25">
      <c r="A220" s="104">
        <f>'Bảng kê CS-SH'!A35</f>
        <v>14</v>
      </c>
      <c r="B220" s="89" t="str">
        <f>'Bảng kê CS-SH'!B35</f>
        <v>Tủ bảo ôn</v>
      </c>
      <c r="C220" s="89">
        <f>'Bảng kê CS-SH'!D36</f>
        <v>1</v>
      </c>
      <c r="D220" s="89">
        <f>'Bảng kê CS-SH'!E36</f>
        <v>1</v>
      </c>
      <c r="E220" s="89">
        <v>0.9</v>
      </c>
      <c r="F220" s="89">
        <v>24</v>
      </c>
      <c r="G220" s="89">
        <f>G207</f>
        <v>10</v>
      </c>
      <c r="H220" s="128">
        <f t="shared" si="15"/>
        <v>216</v>
      </c>
      <c r="I220" s="104"/>
      <c r="J220" s="292"/>
      <c r="K220" s="146"/>
      <c r="L220" s="105"/>
      <c r="M220" s="105"/>
    </row>
    <row r="221" spans="1:13" x14ac:dyDescent="0.25">
      <c r="A221" s="104">
        <f>'Bảng kê CS-SH'!A36</f>
        <v>15</v>
      </c>
      <c r="B221" s="89" t="str">
        <f>'Bảng kê CS-SH'!B36</f>
        <v>Điều hòa 1 chiều</v>
      </c>
      <c r="C221" s="89">
        <f>'Bảng kê CS-SH'!D37</f>
        <v>1</v>
      </c>
      <c r="D221" s="89">
        <f>'Bảng kê CS-SH'!E37</f>
        <v>1</v>
      </c>
      <c r="E221" s="89">
        <v>0.9</v>
      </c>
      <c r="F221" s="89">
        <v>8</v>
      </c>
      <c r="G221" s="89">
        <f>G207</f>
        <v>10</v>
      </c>
      <c r="H221" s="128">
        <f t="shared" si="15"/>
        <v>72</v>
      </c>
      <c r="I221" s="104"/>
      <c r="J221" s="292"/>
      <c r="K221" s="146"/>
      <c r="L221" s="105"/>
      <c r="M221" s="105"/>
    </row>
    <row r="222" spans="1:13" x14ac:dyDescent="0.25">
      <c r="A222" s="104">
        <f>'Bảng kê CS-SH'!A37</f>
        <v>16</v>
      </c>
      <c r="B222" s="89" t="str">
        <f>'Bảng kê CS-SH'!B37</f>
        <v>Điều hòa 2 chiều</v>
      </c>
      <c r="C222" s="89">
        <f>'Bảng kê CS-SH'!D38</f>
        <v>1</v>
      </c>
      <c r="D222" s="89">
        <f>'Bảng kê CS-SH'!E38</f>
        <v>1</v>
      </c>
      <c r="E222" s="89">
        <v>0.9</v>
      </c>
      <c r="F222" s="89">
        <v>8</v>
      </c>
      <c r="G222" s="89">
        <f>G207</f>
        <v>10</v>
      </c>
      <c r="H222" s="128">
        <f t="shared" si="15"/>
        <v>72</v>
      </c>
      <c r="I222" s="104"/>
      <c r="J222" s="292"/>
      <c r="K222" s="146"/>
      <c r="L222" s="105"/>
      <c r="M222" s="105"/>
    </row>
    <row r="223" spans="1:13" x14ac:dyDescent="0.25">
      <c r="A223" s="104">
        <f>'Bảng kê CS-SH'!A38</f>
        <v>17</v>
      </c>
      <c r="B223" s="89" t="str">
        <f>'Bảng kê CS-SH'!B38</f>
        <v>Máy tính để bàn</v>
      </c>
      <c r="C223" s="89">
        <f>'Bảng kê CS-SH'!D39</f>
        <v>1</v>
      </c>
      <c r="D223" s="89">
        <f>'Bảng kê CS-SH'!E39</f>
        <v>1</v>
      </c>
      <c r="E223" s="89">
        <v>1</v>
      </c>
      <c r="F223" s="89">
        <v>6</v>
      </c>
      <c r="G223" s="89">
        <f>G207</f>
        <v>10</v>
      </c>
      <c r="H223" s="128">
        <f t="shared" si="15"/>
        <v>60</v>
      </c>
      <c r="I223" s="104" t="str">
        <f>'ĐN đã phát hành HĐ'!B5</f>
        <v>Bậc 1</v>
      </c>
      <c r="J223" s="292">
        <f>'ĐN đã phát hành HĐ'!L5</f>
        <v>16</v>
      </c>
      <c r="K223" s="146">
        <v>0</v>
      </c>
      <c r="L223" s="105">
        <f>'ĐN đã phát hành HĐ'!C5</f>
        <v>1806</v>
      </c>
      <c r="M223" s="105">
        <f>K223*L223</f>
        <v>0</v>
      </c>
    </row>
    <row r="224" spans="1:13" x14ac:dyDescent="0.25">
      <c r="A224" s="104">
        <f>'Bảng kê CS-SH'!A39</f>
        <v>18</v>
      </c>
      <c r="B224" s="89" t="str">
        <f>'Bảng kê CS-SH'!B39</f>
        <v>Bình đun nước nóng, lạnh</v>
      </c>
      <c r="C224" s="89">
        <f>'Bảng kê CS-SH'!D40</f>
        <v>1</v>
      </c>
      <c r="D224" s="89">
        <f>'Bảng kê CS-SH'!E40</f>
        <v>1</v>
      </c>
      <c r="E224" s="89">
        <v>1</v>
      </c>
      <c r="F224" s="89">
        <v>24</v>
      </c>
      <c r="G224" s="89">
        <f>G207</f>
        <v>10</v>
      </c>
      <c r="H224" s="128">
        <f t="shared" si="15"/>
        <v>240</v>
      </c>
      <c r="I224" s="104" t="str">
        <f>'ĐN đã phát hành HĐ'!B6</f>
        <v>Bậc 2</v>
      </c>
      <c r="J224" s="292">
        <f>'ĐN đã phát hành HĐ'!L6</f>
        <v>16</v>
      </c>
      <c r="K224" s="146">
        <v>0</v>
      </c>
      <c r="L224" s="105">
        <f>'ĐN đã phát hành HĐ'!C6</f>
        <v>1866</v>
      </c>
      <c r="M224" s="105">
        <f t="shared" ref="M224:M228" si="16">K224*L224</f>
        <v>0</v>
      </c>
    </row>
    <row r="225" spans="1:14" x14ac:dyDescent="0.25">
      <c r="A225" s="104">
        <f>'Bảng kê CS-SH'!A58</f>
        <v>17</v>
      </c>
      <c r="B225" s="89" t="str">
        <f>'Bảng kê CS-SH'!B40</f>
        <v>Camera</v>
      </c>
      <c r="C225" s="89">
        <v>1</v>
      </c>
      <c r="D225" s="89">
        <v>1</v>
      </c>
      <c r="E225" s="89">
        <v>1</v>
      </c>
      <c r="F225" s="89">
        <v>24</v>
      </c>
      <c r="G225" s="89">
        <v>10</v>
      </c>
      <c r="H225" s="128">
        <f t="shared" si="15"/>
        <v>240</v>
      </c>
      <c r="I225" s="104" t="str">
        <f>'ĐN đã phát hành HĐ'!B7</f>
        <v>Bậc 3</v>
      </c>
      <c r="J225" s="292">
        <f>'ĐN đã phát hành HĐ'!L7</f>
        <v>33</v>
      </c>
      <c r="K225" s="146">
        <v>0</v>
      </c>
      <c r="L225" s="105">
        <f>'ĐN đã phát hành HĐ'!C7</f>
        <v>2167</v>
      </c>
      <c r="M225" s="105">
        <f t="shared" si="16"/>
        <v>0</v>
      </c>
    </row>
    <row r="226" spans="1:14" x14ac:dyDescent="0.25">
      <c r="A226" s="104">
        <f>'Bảng kê CS-SH'!A59</f>
        <v>18</v>
      </c>
      <c r="B226" s="89" t="str">
        <f>'Bảng kê CS-SH'!B59</f>
        <v xml:space="preserve">Máy mài </v>
      </c>
      <c r="C226" s="89">
        <f>'Bảng kê CS-SH'!D59</f>
        <v>1</v>
      </c>
      <c r="D226" s="89"/>
      <c r="E226" s="89"/>
      <c r="F226" s="89"/>
      <c r="G226" s="89"/>
      <c r="H226" s="128">
        <f t="shared" si="15"/>
        <v>0</v>
      </c>
      <c r="I226" s="104" t="str">
        <f>'ĐN đã phát hành HĐ'!B8</f>
        <v>Bậc 4</v>
      </c>
      <c r="J226" s="292">
        <f>'ĐN đã phát hành HĐ'!L8</f>
        <v>30</v>
      </c>
      <c r="K226" s="146">
        <v>3</v>
      </c>
      <c r="L226" s="105">
        <f>'ĐN đã phát hành HĐ'!C8</f>
        <v>2729</v>
      </c>
      <c r="M226" s="105">
        <f t="shared" si="16"/>
        <v>8187</v>
      </c>
    </row>
    <row r="227" spans="1:14" x14ac:dyDescent="0.25">
      <c r="A227" s="104">
        <f>'Bảng kê CS-SH'!A61</f>
        <v>20</v>
      </c>
      <c r="B227" s="89" t="str">
        <f>'Bảng kê CS-SH'!B61</f>
        <v>Máy rửa xe</v>
      </c>
      <c r="C227" s="89">
        <f>'Bảng kê CS-SH'!D61</f>
        <v>1</v>
      </c>
      <c r="D227" s="89"/>
      <c r="E227" s="89"/>
      <c r="F227" s="89"/>
      <c r="G227" s="89"/>
      <c r="H227" s="128">
        <f t="shared" si="15"/>
        <v>0</v>
      </c>
      <c r="I227" s="104" t="str">
        <f>'ĐN đã phát hành HĐ'!B9</f>
        <v>Bậc 5</v>
      </c>
      <c r="J227" s="292">
        <f>'ĐN đã phát hành HĐ'!L9</f>
        <v>0</v>
      </c>
      <c r="K227" s="146">
        <v>33</v>
      </c>
      <c r="L227" s="105">
        <f>'ĐN đã phát hành HĐ'!C9</f>
        <v>3050</v>
      </c>
      <c r="M227" s="105">
        <f t="shared" si="16"/>
        <v>100650</v>
      </c>
    </row>
    <row r="228" spans="1:14" x14ac:dyDescent="0.25">
      <c r="A228" s="104"/>
      <c r="B228" s="89"/>
      <c r="C228" s="89"/>
      <c r="D228" s="89"/>
      <c r="E228" s="89"/>
      <c r="F228" s="89"/>
      <c r="G228" s="89"/>
      <c r="H228" s="128"/>
      <c r="I228" s="104" t="str">
        <f>'ĐN đã phát hành HĐ'!B10</f>
        <v>Bậc 6</v>
      </c>
      <c r="J228" s="292">
        <f>'ĐN đã phát hành HĐ'!L10</f>
        <v>0</v>
      </c>
      <c r="K228" s="146">
        <f>K229-K223-K224-K225-K226-K227</f>
        <v>1587</v>
      </c>
      <c r="L228" s="105">
        <f>'ĐN đã phát hành HĐ'!C10</f>
        <v>3151</v>
      </c>
      <c r="M228" s="105">
        <f t="shared" si="16"/>
        <v>5000637</v>
      </c>
    </row>
    <row r="229" spans="1:14" s="111" customFormat="1" ht="14.25" x14ac:dyDescent="0.2">
      <c r="A229" s="240" t="s">
        <v>7</v>
      </c>
      <c r="B229" s="241"/>
      <c r="C229" s="108"/>
      <c r="D229" s="108"/>
      <c r="E229" s="108"/>
      <c r="F229" s="108"/>
      <c r="G229" s="108">
        <f>G224</f>
        <v>10</v>
      </c>
      <c r="H229" s="129">
        <f>SUM(H207:H227)</f>
        <v>1718</v>
      </c>
      <c r="I229" s="103"/>
      <c r="J229" s="293">
        <f>SUM(J223:J228)</f>
        <v>95</v>
      </c>
      <c r="K229" s="110">
        <f>H229-J229</f>
        <v>1623</v>
      </c>
      <c r="L229" s="109"/>
      <c r="M229" s="109">
        <f>SUM(M223:M228)</f>
        <v>5109474</v>
      </c>
      <c r="N229" s="151">
        <f>SUM(K223:K228)</f>
        <v>1623</v>
      </c>
    </row>
    <row r="230" spans="1:14" x14ac:dyDescent="0.25">
      <c r="A230" s="235" t="str">
        <f>'ĐN đã phát hành HĐ'!M4</f>
        <v>Tháng 10/2024 
giá mới</v>
      </c>
      <c r="B230" s="236"/>
      <c r="C230" s="89"/>
      <c r="D230" s="89"/>
      <c r="E230" s="89"/>
      <c r="F230" s="89"/>
      <c r="G230" s="89"/>
      <c r="H230" s="128"/>
      <c r="I230" s="104"/>
      <c r="J230" s="292"/>
      <c r="K230" s="146"/>
      <c r="L230" s="105"/>
      <c r="M230" s="105"/>
    </row>
    <row r="231" spans="1:14" x14ac:dyDescent="0.25">
      <c r="A231" s="240" t="s">
        <v>285</v>
      </c>
      <c r="B231" s="241"/>
      <c r="C231" s="89"/>
      <c r="D231" s="89"/>
      <c r="E231" s="89"/>
      <c r="F231" s="89"/>
      <c r="G231" s="89"/>
      <c r="H231" s="128"/>
      <c r="I231" s="104"/>
      <c r="J231" s="292"/>
      <c r="K231" s="146"/>
      <c r="L231" s="105"/>
      <c r="M231" s="105"/>
    </row>
    <row r="232" spans="1:14" x14ac:dyDescent="0.25">
      <c r="A232" s="104">
        <f>'Bảng kê CS-SH'!A22</f>
        <v>1</v>
      </c>
      <c r="B232" s="89" t="str">
        <f>'Bảng kê CS-SH'!B22</f>
        <v>Bóng đèn tròn</v>
      </c>
      <c r="C232" s="89">
        <f>'Bảng kê CS-SH'!D22</f>
        <v>1</v>
      </c>
      <c r="D232" s="89">
        <f>'Bảng kê CS-SH'!E22</f>
        <v>1</v>
      </c>
      <c r="E232" s="89">
        <v>1</v>
      </c>
      <c r="F232" s="89">
        <v>6</v>
      </c>
      <c r="G232" s="89">
        <f>'Thỏa thuận thời gian VP SHBT'!E31</f>
        <v>20.5</v>
      </c>
      <c r="H232" s="128">
        <f>C232*D232*E232*F232*G232</f>
        <v>123</v>
      </c>
      <c r="I232" s="104"/>
      <c r="J232" s="292"/>
      <c r="K232" s="146"/>
      <c r="L232" s="105"/>
      <c r="M232" s="105"/>
    </row>
    <row r="233" spans="1:14" x14ac:dyDescent="0.25">
      <c r="A233" s="104">
        <f>'Bảng kê CS-SH'!A23</f>
        <v>2</v>
      </c>
      <c r="B233" s="89" t="str">
        <f>'Bảng kê CS-SH'!B23</f>
        <v>Bóng đèn tuýp</v>
      </c>
      <c r="C233" s="89">
        <f>'Bảng kê CS-SH'!D23</f>
        <v>1</v>
      </c>
      <c r="D233" s="89">
        <f>'Bảng kê CS-SH'!E23</f>
        <v>1</v>
      </c>
      <c r="E233" s="89">
        <v>1</v>
      </c>
      <c r="F233" s="89">
        <v>6</v>
      </c>
      <c r="G233" s="89">
        <f>G232</f>
        <v>20.5</v>
      </c>
      <c r="H233" s="128">
        <f t="shared" ref="H233:H252" si="17">C233*D233*E233*F233*G233</f>
        <v>123</v>
      </c>
      <c r="I233" s="104"/>
      <c r="J233" s="292"/>
      <c r="K233" s="146"/>
      <c r="L233" s="105"/>
      <c r="M233" s="105"/>
    </row>
    <row r="234" spans="1:14" x14ac:dyDescent="0.25">
      <c r="A234" s="104">
        <f>'Bảng kê CS-SH'!A24</f>
        <v>3</v>
      </c>
      <c r="B234" s="89" t="str">
        <f>'Bảng kê CS-SH'!B24</f>
        <v>Nồi cơm điện</v>
      </c>
      <c r="C234" s="89">
        <f>'Bảng kê CS-SH'!D24</f>
        <v>1</v>
      </c>
      <c r="D234" s="89">
        <f>'Bảng kê CS-SH'!E24</f>
        <v>1</v>
      </c>
      <c r="E234" s="89">
        <v>1</v>
      </c>
      <c r="F234" s="89">
        <v>2</v>
      </c>
      <c r="G234" s="89">
        <f>G232</f>
        <v>20.5</v>
      </c>
      <c r="H234" s="128">
        <f t="shared" si="17"/>
        <v>41</v>
      </c>
      <c r="I234" s="104"/>
      <c r="J234" s="292"/>
      <c r="K234" s="146"/>
      <c r="L234" s="105"/>
      <c r="M234" s="105"/>
    </row>
    <row r="235" spans="1:14" x14ac:dyDescent="0.25">
      <c r="A235" s="104">
        <f>'Bảng kê CS-SH'!A25</f>
        <v>4</v>
      </c>
      <c r="B235" s="89" t="str">
        <f>'Bảng kê CS-SH'!B25</f>
        <v xml:space="preserve">Bếp từ </v>
      </c>
      <c r="C235" s="89">
        <f>'Bảng kê CS-SH'!D25</f>
        <v>1</v>
      </c>
      <c r="D235" s="89">
        <f>'Bảng kê CS-SH'!E25</f>
        <v>1</v>
      </c>
      <c r="E235" s="89">
        <v>1</v>
      </c>
      <c r="F235" s="89">
        <v>2</v>
      </c>
      <c r="G235" s="89">
        <f>G232</f>
        <v>20.5</v>
      </c>
      <c r="H235" s="128">
        <f t="shared" si="17"/>
        <v>41</v>
      </c>
      <c r="I235" s="104"/>
      <c r="J235" s="292"/>
      <c r="K235" s="146"/>
      <c r="L235" s="105"/>
      <c r="M235" s="105"/>
    </row>
    <row r="236" spans="1:14" x14ac:dyDescent="0.25">
      <c r="A236" s="104">
        <f>'Bảng kê CS-SH'!A26</f>
        <v>5</v>
      </c>
      <c r="B236" s="89" t="str">
        <f>'Bảng kê CS-SH'!B26</f>
        <v>Bình nóng lạnh</v>
      </c>
      <c r="C236" s="89">
        <f>'Bảng kê CS-SH'!D26</f>
        <v>1</v>
      </c>
      <c r="D236" s="89">
        <f>'Bảng kê CS-SH'!E26</f>
        <v>1</v>
      </c>
      <c r="E236" s="89">
        <v>1</v>
      </c>
      <c r="F236" s="89">
        <v>2</v>
      </c>
      <c r="G236" s="89">
        <f>G232</f>
        <v>20.5</v>
      </c>
      <c r="H236" s="128">
        <f t="shared" si="17"/>
        <v>41</v>
      </c>
      <c r="I236" s="104"/>
      <c r="J236" s="292"/>
      <c r="K236" s="146"/>
      <c r="L236" s="105"/>
      <c r="M236" s="105"/>
    </row>
    <row r="237" spans="1:14" x14ac:dyDescent="0.25">
      <c r="A237" s="104">
        <f>'Bảng kê CS-SH'!A27</f>
        <v>6</v>
      </c>
      <c r="B237" s="89" t="str">
        <f>'Bảng kê CS-SH'!B27</f>
        <v>Ấm điện</v>
      </c>
      <c r="C237" s="89">
        <f>'Bảng kê CS-SH'!D28</f>
        <v>1</v>
      </c>
      <c r="D237" s="89">
        <f>'Bảng kê CS-SH'!E28</f>
        <v>1</v>
      </c>
      <c r="E237" s="89">
        <v>1</v>
      </c>
      <c r="F237" s="89">
        <v>2</v>
      </c>
      <c r="G237" s="89">
        <f>G232</f>
        <v>20.5</v>
      </c>
      <c r="H237" s="128">
        <f t="shared" si="17"/>
        <v>41</v>
      </c>
      <c r="I237" s="104"/>
      <c r="J237" s="292"/>
      <c r="K237" s="146"/>
      <c r="L237" s="105"/>
      <c r="M237" s="105"/>
    </row>
    <row r="238" spans="1:14" x14ac:dyDescent="0.25">
      <c r="A238" s="104">
        <f>'Bảng kê CS-SH'!A28</f>
        <v>7</v>
      </c>
      <c r="B238" s="89" t="str">
        <f>'Bảng kê CS-SH'!B28</f>
        <v>Máy giặt</v>
      </c>
      <c r="C238" s="89">
        <f>'Bảng kê CS-SH'!D29</f>
        <v>1</v>
      </c>
      <c r="D238" s="89">
        <f>'Bảng kê CS-SH'!E29</f>
        <v>1</v>
      </c>
      <c r="E238" s="89">
        <v>0.9</v>
      </c>
      <c r="F238" s="89">
        <v>4</v>
      </c>
      <c r="G238" s="89">
        <f>G232</f>
        <v>20.5</v>
      </c>
      <c r="H238" s="128">
        <f t="shared" si="17"/>
        <v>73.8</v>
      </c>
      <c r="I238" s="104"/>
      <c r="J238" s="292"/>
      <c r="K238" s="146"/>
      <c r="L238" s="105"/>
      <c r="M238" s="105"/>
    </row>
    <row r="239" spans="1:14" x14ac:dyDescent="0.25">
      <c r="A239" s="104">
        <f>'Bảng kê CS-SH'!A29</f>
        <v>8</v>
      </c>
      <c r="B239" s="89" t="str">
        <f>'Bảng kê CS-SH'!B29</f>
        <v>Máy bơm nước</v>
      </c>
      <c r="C239" s="89">
        <f>'Bảng kê CS-SH'!D30</f>
        <v>1</v>
      </c>
      <c r="D239" s="89">
        <f>'Bảng kê CS-SH'!E30</f>
        <v>1</v>
      </c>
      <c r="E239" s="89">
        <v>0.9</v>
      </c>
      <c r="F239" s="89">
        <v>4</v>
      </c>
      <c r="G239" s="89">
        <f>G232</f>
        <v>20.5</v>
      </c>
      <c r="H239" s="128">
        <f t="shared" si="17"/>
        <v>73.8</v>
      </c>
      <c r="I239" s="104"/>
      <c r="J239" s="292"/>
      <c r="K239" s="146"/>
      <c r="L239" s="105"/>
      <c r="M239" s="105"/>
    </row>
    <row r="240" spans="1:14" x14ac:dyDescent="0.25">
      <c r="A240" s="104">
        <f>'Bảng kê CS-SH'!A30</f>
        <v>9</v>
      </c>
      <c r="B240" s="89" t="str">
        <f>'Bảng kê CS-SH'!B30</f>
        <v>Quạt cây</v>
      </c>
      <c r="C240" s="89">
        <f>'Bảng kê CS-SH'!D31</f>
        <v>1</v>
      </c>
      <c r="D240" s="89">
        <f>'Bảng kê CS-SH'!E31</f>
        <v>1</v>
      </c>
      <c r="E240" s="89">
        <v>0.9</v>
      </c>
      <c r="F240" s="89">
        <v>10</v>
      </c>
      <c r="G240" s="89">
        <f>G232</f>
        <v>20.5</v>
      </c>
      <c r="H240" s="128">
        <f t="shared" si="17"/>
        <v>184.5</v>
      </c>
      <c r="I240" s="104"/>
      <c r="J240" s="292"/>
      <c r="K240" s="146"/>
      <c r="L240" s="105"/>
      <c r="M240" s="105"/>
    </row>
    <row r="241" spans="1:14" x14ac:dyDescent="0.25">
      <c r="A241" s="104">
        <f>'Bảng kê CS-SH'!A31</f>
        <v>10</v>
      </c>
      <c r="B241" s="89" t="str">
        <f>'Bảng kê CS-SH'!B31</f>
        <v>Quạt trần</v>
      </c>
      <c r="C241" s="89">
        <v>1</v>
      </c>
      <c r="D241" s="89">
        <f>'Bảng kê CS-SH'!E32</f>
        <v>1</v>
      </c>
      <c r="E241" s="89">
        <v>0.9</v>
      </c>
      <c r="F241" s="89">
        <v>10</v>
      </c>
      <c r="G241" s="89">
        <f>G232</f>
        <v>20.5</v>
      </c>
      <c r="H241" s="128">
        <f t="shared" si="17"/>
        <v>184.5</v>
      </c>
      <c r="I241" s="104"/>
      <c r="J241" s="292"/>
      <c r="K241" s="146"/>
      <c r="L241" s="105"/>
      <c r="M241" s="105"/>
    </row>
    <row r="242" spans="1:14" x14ac:dyDescent="0.25">
      <c r="A242" s="104">
        <f>'Bảng kê CS-SH'!A32</f>
        <v>11</v>
      </c>
      <c r="B242" s="89" t="str">
        <f>'Bảng kê CS-SH'!B32</f>
        <v>Quạt hơi nước</v>
      </c>
      <c r="C242" s="89">
        <f>'Bảng kê CS-SH'!D33</f>
        <v>1</v>
      </c>
      <c r="D242" s="89">
        <f>'Bảng kê CS-SH'!E33</f>
        <v>1</v>
      </c>
      <c r="E242" s="89">
        <v>0.9</v>
      </c>
      <c r="F242" s="89">
        <v>10</v>
      </c>
      <c r="G242" s="89">
        <f>G232</f>
        <v>20.5</v>
      </c>
      <c r="H242" s="128">
        <f t="shared" si="17"/>
        <v>184.5</v>
      </c>
      <c r="I242" s="104"/>
      <c r="J242" s="292"/>
      <c r="K242" s="146"/>
      <c r="L242" s="105"/>
      <c r="M242" s="105"/>
    </row>
    <row r="243" spans="1:14" x14ac:dyDescent="0.25">
      <c r="A243" s="104">
        <f>'Bảng kê CS-SH'!A33</f>
        <v>12</v>
      </c>
      <c r="B243" s="89" t="str">
        <f>'Bảng kê CS-SH'!B33</f>
        <v>Ti vi</v>
      </c>
      <c r="C243" s="89">
        <f>'Bảng kê CS-SH'!D34</f>
        <v>1</v>
      </c>
      <c r="D243" s="89">
        <f>'Bảng kê CS-SH'!E34</f>
        <v>1</v>
      </c>
      <c r="E243" s="89">
        <v>1</v>
      </c>
      <c r="F243" s="89">
        <v>6</v>
      </c>
      <c r="G243" s="89">
        <f>G232</f>
        <v>20.5</v>
      </c>
      <c r="H243" s="128">
        <f t="shared" si="17"/>
        <v>123</v>
      </c>
      <c r="I243" s="104"/>
      <c r="J243" s="292"/>
      <c r="K243" s="146"/>
      <c r="L243" s="105"/>
      <c r="M243" s="105"/>
    </row>
    <row r="244" spans="1:14" x14ac:dyDescent="0.25">
      <c r="A244" s="104">
        <f>'Bảng kê CS-SH'!A34</f>
        <v>13</v>
      </c>
      <c r="B244" s="89" t="str">
        <f>'Bảng kê CS-SH'!B34</f>
        <v>Tủ lạnh</v>
      </c>
      <c r="C244" s="89">
        <f>'Bảng kê CS-SH'!D35</f>
        <v>1</v>
      </c>
      <c r="D244" s="89">
        <f>'Bảng kê CS-SH'!E35</f>
        <v>1</v>
      </c>
      <c r="E244" s="89">
        <v>0.9</v>
      </c>
      <c r="F244" s="89">
        <v>24</v>
      </c>
      <c r="G244" s="89">
        <f>G232</f>
        <v>20.5</v>
      </c>
      <c r="H244" s="128">
        <f t="shared" si="17"/>
        <v>442.8</v>
      </c>
      <c r="I244" s="104"/>
      <c r="J244" s="292"/>
      <c r="K244" s="146"/>
      <c r="L244" s="105"/>
      <c r="M244" s="105"/>
    </row>
    <row r="245" spans="1:14" x14ac:dyDescent="0.25">
      <c r="A245" s="104">
        <f>'Bảng kê CS-SH'!A35</f>
        <v>14</v>
      </c>
      <c r="B245" s="89" t="str">
        <f>'Bảng kê CS-SH'!B35</f>
        <v>Tủ bảo ôn</v>
      </c>
      <c r="C245" s="89">
        <v>1</v>
      </c>
      <c r="D245" s="89">
        <f>'Bảng kê CS-SH'!E36</f>
        <v>1</v>
      </c>
      <c r="E245" s="89">
        <v>0.9</v>
      </c>
      <c r="F245" s="89">
        <v>24</v>
      </c>
      <c r="G245" s="89">
        <f>G232</f>
        <v>20.5</v>
      </c>
      <c r="H245" s="128">
        <f t="shared" si="17"/>
        <v>442.8</v>
      </c>
      <c r="I245" s="104"/>
      <c r="J245" s="292"/>
      <c r="K245" s="146"/>
      <c r="L245" s="105"/>
      <c r="M245" s="105"/>
    </row>
    <row r="246" spans="1:14" x14ac:dyDescent="0.25">
      <c r="A246" s="104">
        <f>'Bảng kê CS-SH'!A36</f>
        <v>15</v>
      </c>
      <c r="B246" s="89" t="str">
        <f>'Bảng kê CS-SH'!B36</f>
        <v>Điều hòa 1 chiều</v>
      </c>
      <c r="C246" s="89">
        <f>'Bảng kê CS-SH'!D37</f>
        <v>1</v>
      </c>
      <c r="D246" s="89">
        <f>'Bảng kê CS-SH'!E37</f>
        <v>1</v>
      </c>
      <c r="E246" s="89">
        <v>0.9</v>
      </c>
      <c r="F246" s="89">
        <v>8</v>
      </c>
      <c r="G246" s="89">
        <f>G232</f>
        <v>20.5</v>
      </c>
      <c r="H246" s="128">
        <f t="shared" si="17"/>
        <v>147.6</v>
      </c>
      <c r="I246" s="104"/>
      <c r="J246" s="292"/>
      <c r="K246" s="146"/>
      <c r="L246" s="105"/>
      <c r="M246" s="105"/>
    </row>
    <row r="247" spans="1:14" x14ac:dyDescent="0.25">
      <c r="A247" s="104">
        <f>'Bảng kê CS-SH'!A37</f>
        <v>16</v>
      </c>
      <c r="B247" s="89" t="str">
        <f>'Bảng kê CS-SH'!B37</f>
        <v>Điều hòa 2 chiều</v>
      </c>
      <c r="C247" s="89">
        <f>'Bảng kê CS-SH'!D38</f>
        <v>1</v>
      </c>
      <c r="D247" s="89">
        <f>'Bảng kê CS-SH'!E38</f>
        <v>1</v>
      </c>
      <c r="E247" s="89">
        <v>0.9</v>
      </c>
      <c r="F247" s="89">
        <v>8</v>
      </c>
      <c r="G247" s="89">
        <f>G232</f>
        <v>20.5</v>
      </c>
      <c r="H247" s="128">
        <f t="shared" si="17"/>
        <v>147.6</v>
      </c>
      <c r="I247" s="104"/>
      <c r="J247" s="292"/>
      <c r="K247" s="146"/>
      <c r="L247" s="105"/>
      <c r="M247" s="105"/>
    </row>
    <row r="248" spans="1:14" x14ac:dyDescent="0.25">
      <c r="A248" s="104">
        <f>'Bảng kê CS-SH'!A38</f>
        <v>17</v>
      </c>
      <c r="B248" s="89" t="str">
        <f>'Bảng kê CS-SH'!B38</f>
        <v>Máy tính để bàn</v>
      </c>
      <c r="C248" s="89">
        <f>'Bảng kê CS-SH'!D39</f>
        <v>1</v>
      </c>
      <c r="D248" s="89">
        <f>'Bảng kê CS-SH'!E39</f>
        <v>1</v>
      </c>
      <c r="E248" s="89">
        <v>1</v>
      </c>
      <c r="F248" s="89">
        <v>6</v>
      </c>
      <c r="G248" s="89">
        <f>G232</f>
        <v>20.5</v>
      </c>
      <c r="H248" s="128">
        <f t="shared" si="17"/>
        <v>123</v>
      </c>
      <c r="I248" s="104" t="str">
        <f>'ĐN đã phát hành HĐ'!B5</f>
        <v>Bậc 1</v>
      </c>
      <c r="J248" s="292">
        <f>'ĐN đã phát hành HĐ'!M5</f>
        <v>34</v>
      </c>
      <c r="K248" s="146">
        <v>0</v>
      </c>
      <c r="L248" s="105">
        <f>'ĐN đã phát hành HĐ'!D5</f>
        <v>1893</v>
      </c>
      <c r="M248" s="105">
        <f>K248*L248</f>
        <v>0</v>
      </c>
    </row>
    <row r="249" spans="1:14" x14ac:dyDescent="0.25">
      <c r="A249" s="104">
        <f>'Bảng kê CS-SH'!A39</f>
        <v>18</v>
      </c>
      <c r="B249" s="89" t="str">
        <f>'Bảng kê CS-SH'!B39</f>
        <v>Bình đun nước nóng, lạnh</v>
      </c>
      <c r="C249" s="89">
        <f>'Bảng kê CS-SH'!D40</f>
        <v>1</v>
      </c>
      <c r="D249" s="89">
        <f>'Bảng kê CS-SH'!E40</f>
        <v>1</v>
      </c>
      <c r="E249" s="89">
        <v>1</v>
      </c>
      <c r="F249" s="89">
        <v>24</v>
      </c>
      <c r="G249" s="89">
        <f>G232</f>
        <v>20.5</v>
      </c>
      <c r="H249" s="128">
        <f t="shared" si="17"/>
        <v>492</v>
      </c>
      <c r="I249" s="104" t="str">
        <f>'ĐN đã phát hành HĐ'!B6</f>
        <v>Bậc 2</v>
      </c>
      <c r="J249" s="292">
        <f>'ĐN đã phát hành HĐ'!M6</f>
        <v>34</v>
      </c>
      <c r="K249" s="146">
        <v>0</v>
      </c>
      <c r="L249" s="105">
        <f>'ĐN đã phát hành HĐ'!D6</f>
        <v>1956</v>
      </c>
      <c r="M249" s="105">
        <f t="shared" ref="M249:M253" si="18">K249*L249</f>
        <v>0</v>
      </c>
    </row>
    <row r="250" spans="1:14" x14ac:dyDescent="0.25">
      <c r="A250" s="104">
        <f>'Bảng kê CS-SH'!A40</f>
        <v>19</v>
      </c>
      <c r="B250" s="89" t="str">
        <f>'Bảng kê CS-SH'!B40</f>
        <v>Camera</v>
      </c>
      <c r="C250" s="89">
        <v>1</v>
      </c>
      <c r="D250" s="89">
        <v>1</v>
      </c>
      <c r="E250" s="89">
        <v>1</v>
      </c>
      <c r="F250" s="89">
        <v>24</v>
      </c>
      <c r="G250" s="89">
        <v>20.5</v>
      </c>
      <c r="H250" s="128">
        <f t="shared" si="17"/>
        <v>492</v>
      </c>
      <c r="I250" s="104" t="str">
        <f>'ĐN đã phát hành HĐ'!B7</f>
        <v>Bậc 3</v>
      </c>
      <c r="J250" s="292">
        <f>'ĐN đã phát hành HĐ'!M7</f>
        <v>67</v>
      </c>
      <c r="K250" s="146">
        <v>0</v>
      </c>
      <c r="L250" s="105">
        <f>'ĐN đã phát hành HĐ'!D7</f>
        <v>2271</v>
      </c>
      <c r="M250" s="105">
        <f t="shared" si="18"/>
        <v>0</v>
      </c>
    </row>
    <row r="251" spans="1:14" x14ac:dyDescent="0.25">
      <c r="A251" s="104">
        <f>'Bảng kê CS-SH'!A59</f>
        <v>18</v>
      </c>
      <c r="B251" s="89" t="str">
        <f>'Bảng kê CS-SH'!B59</f>
        <v xml:space="preserve">Máy mài </v>
      </c>
      <c r="C251" s="89">
        <f>'Bảng kê CS-SH'!D59</f>
        <v>1</v>
      </c>
      <c r="D251" s="89">
        <f>'Bảng kê CS-SH'!E59</f>
        <v>1</v>
      </c>
      <c r="E251" s="89"/>
      <c r="F251" s="89"/>
      <c r="G251" s="89"/>
      <c r="H251" s="128">
        <f t="shared" si="17"/>
        <v>0</v>
      </c>
      <c r="I251" s="104" t="str">
        <f>'ĐN đã phát hành HĐ'!B8</f>
        <v>Bậc 4</v>
      </c>
      <c r="J251" s="292">
        <f>'ĐN đã phát hành HĐ'!M8</f>
        <v>60</v>
      </c>
      <c r="K251" s="146">
        <v>7</v>
      </c>
      <c r="L251" s="105">
        <f>'ĐN đã phát hành HĐ'!D8</f>
        <v>2860</v>
      </c>
      <c r="M251" s="105">
        <f t="shared" si="18"/>
        <v>20020</v>
      </c>
    </row>
    <row r="252" spans="1:14" x14ac:dyDescent="0.25">
      <c r="A252" s="104">
        <f>'Bảng kê CS-SH'!A61</f>
        <v>20</v>
      </c>
      <c r="B252" s="89" t="str">
        <f>'Bảng kê CS-SH'!B61</f>
        <v>Máy rửa xe</v>
      </c>
      <c r="C252" s="89">
        <f>'Bảng kê CS-SH'!D61</f>
        <v>1</v>
      </c>
      <c r="D252" s="89">
        <f>'Bảng kê CS-SH'!E61</f>
        <v>1</v>
      </c>
      <c r="E252" s="89"/>
      <c r="F252" s="89"/>
      <c r="G252" s="89"/>
      <c r="H252" s="128">
        <f t="shared" si="17"/>
        <v>0</v>
      </c>
      <c r="I252" s="104" t="str">
        <f>'ĐN đã phát hành HĐ'!B9</f>
        <v>Bậc 5</v>
      </c>
      <c r="J252" s="292">
        <f>'ĐN đã phát hành HĐ'!M9</f>
        <v>0</v>
      </c>
      <c r="K252" s="146">
        <v>67</v>
      </c>
      <c r="L252" s="105">
        <f>'ĐN đã phát hành HĐ'!D9</f>
        <v>3197</v>
      </c>
      <c r="M252" s="105">
        <f t="shared" si="18"/>
        <v>214199</v>
      </c>
    </row>
    <row r="253" spans="1:14" x14ac:dyDescent="0.25">
      <c r="A253" s="104"/>
      <c r="B253" s="89"/>
      <c r="C253" s="89"/>
      <c r="D253" s="89"/>
      <c r="E253" s="89"/>
      <c r="F253" s="89"/>
      <c r="G253" s="89"/>
      <c r="H253" s="128"/>
      <c r="I253" s="104" t="str">
        <f>'ĐN đã phát hành HĐ'!B10</f>
        <v>Bậc 6</v>
      </c>
      <c r="J253" s="292">
        <f>'ĐN đã phát hành HĐ'!M10</f>
        <v>0</v>
      </c>
      <c r="K253" s="146">
        <f>K254-K248-K249-K250-K251-K252</f>
        <v>3252.8999999999996</v>
      </c>
      <c r="L253" s="105">
        <f>'ĐN đã phát hành HĐ'!D10</f>
        <v>3302</v>
      </c>
      <c r="M253" s="105">
        <f t="shared" si="18"/>
        <v>10741075.799999999</v>
      </c>
    </row>
    <row r="254" spans="1:14" s="111" customFormat="1" ht="14.25" x14ac:dyDescent="0.2">
      <c r="A254" s="240" t="s">
        <v>7</v>
      </c>
      <c r="B254" s="241"/>
      <c r="C254" s="108"/>
      <c r="D254" s="108"/>
      <c r="E254" s="108"/>
      <c r="F254" s="108"/>
      <c r="G254" s="108">
        <f>G232</f>
        <v>20.5</v>
      </c>
      <c r="H254" s="129">
        <f>SUM(H232:H252)</f>
        <v>3521.8999999999996</v>
      </c>
      <c r="I254" s="103"/>
      <c r="J254" s="293">
        <f>SUM(J248:J253)</f>
        <v>195</v>
      </c>
      <c r="K254" s="110">
        <f>H254-J254</f>
        <v>3326.8999999999996</v>
      </c>
      <c r="L254" s="109"/>
      <c r="M254" s="109">
        <f>SUM(M248:M253)</f>
        <v>10975294.799999999</v>
      </c>
      <c r="N254" s="151">
        <f>SUM(K248:K253)</f>
        <v>3326.8999999999996</v>
      </c>
    </row>
    <row r="255" spans="1:14" x14ac:dyDescent="0.25">
      <c r="A255" s="232" t="str">
        <f>'ĐN đã phát hành HĐ'!N4</f>
        <v>Tháng 
11/2024</v>
      </c>
      <c r="B255" s="234"/>
      <c r="C255" s="89" t="s">
        <v>233</v>
      </c>
      <c r="D255" s="89"/>
      <c r="E255" s="89"/>
      <c r="F255" s="89"/>
      <c r="G255" s="89"/>
      <c r="H255" s="128"/>
      <c r="I255" s="104"/>
      <c r="J255" s="292"/>
      <c r="K255" s="146"/>
      <c r="L255" s="105"/>
      <c r="M255" s="105"/>
    </row>
    <row r="256" spans="1:14" x14ac:dyDescent="0.25">
      <c r="A256" s="240" t="s">
        <v>285</v>
      </c>
      <c r="B256" s="241"/>
      <c r="C256" s="89"/>
      <c r="D256" s="89"/>
      <c r="E256" s="89"/>
      <c r="F256" s="89"/>
      <c r="G256" s="89"/>
      <c r="H256" s="128"/>
      <c r="I256" s="104"/>
      <c r="J256" s="292"/>
      <c r="K256" s="146"/>
      <c r="L256" s="105"/>
      <c r="M256" s="105"/>
    </row>
    <row r="257" spans="1:13" x14ac:dyDescent="0.25">
      <c r="A257" s="104">
        <f>'Bảng kê CS-SH'!A22</f>
        <v>1</v>
      </c>
      <c r="B257" s="89" t="str">
        <f>'Bảng kê CS-SH'!B22</f>
        <v>Bóng đèn tròn</v>
      </c>
      <c r="C257" s="89">
        <f>'Bảng kê CS-SH'!D22</f>
        <v>1</v>
      </c>
      <c r="D257" s="89">
        <f>'Bảng kê CS-SH'!E22</f>
        <v>1</v>
      </c>
      <c r="E257" s="89">
        <v>1</v>
      </c>
      <c r="F257" s="89">
        <v>6</v>
      </c>
      <c r="G257" s="89">
        <f>'Thỏa thuận thời gian VP SHBT'!E32</f>
        <v>30</v>
      </c>
      <c r="H257" s="128">
        <f>C257*D257*E257*F257*G257</f>
        <v>180</v>
      </c>
      <c r="I257" s="104"/>
      <c r="J257" s="292"/>
      <c r="K257" s="146"/>
      <c r="L257" s="105"/>
      <c r="M257" s="105"/>
    </row>
    <row r="258" spans="1:13" x14ac:dyDescent="0.25">
      <c r="A258" s="104">
        <f>'Bảng kê CS-SH'!A23</f>
        <v>2</v>
      </c>
      <c r="B258" s="89" t="str">
        <f>'Bảng kê CS-SH'!B23</f>
        <v>Bóng đèn tuýp</v>
      </c>
      <c r="C258" s="89">
        <f>'Bảng kê CS-SH'!D23</f>
        <v>1</v>
      </c>
      <c r="D258" s="89">
        <f>'Bảng kê CS-SH'!E23</f>
        <v>1</v>
      </c>
      <c r="E258" s="89">
        <v>1</v>
      </c>
      <c r="F258" s="89">
        <v>6</v>
      </c>
      <c r="G258" s="89">
        <f>G257</f>
        <v>30</v>
      </c>
      <c r="H258" s="128">
        <f t="shared" ref="H258:H275" si="19">C258*D258*E258*F258*G258</f>
        <v>180</v>
      </c>
      <c r="I258" s="104"/>
      <c r="J258" s="292"/>
      <c r="K258" s="146"/>
      <c r="L258" s="105"/>
      <c r="M258" s="105"/>
    </row>
    <row r="259" spans="1:13" x14ac:dyDescent="0.25">
      <c r="A259" s="104">
        <f>'Bảng kê CS-SH'!A24</f>
        <v>3</v>
      </c>
      <c r="B259" s="89" t="str">
        <f>'Bảng kê CS-SH'!B24</f>
        <v>Nồi cơm điện</v>
      </c>
      <c r="C259" s="89">
        <f>'Bảng kê CS-SH'!D24</f>
        <v>1</v>
      </c>
      <c r="D259" s="89">
        <f>'Bảng kê CS-SH'!E24</f>
        <v>1</v>
      </c>
      <c r="E259" s="89">
        <v>1</v>
      </c>
      <c r="F259" s="89">
        <v>2</v>
      </c>
      <c r="G259" s="89">
        <f>G257</f>
        <v>30</v>
      </c>
      <c r="H259" s="128">
        <f t="shared" si="19"/>
        <v>60</v>
      </c>
      <c r="I259" s="104"/>
      <c r="J259" s="292"/>
      <c r="K259" s="146"/>
      <c r="L259" s="105"/>
      <c r="M259" s="105"/>
    </row>
    <row r="260" spans="1:13" x14ac:dyDescent="0.25">
      <c r="A260" s="104">
        <f>'Bảng kê CS-SH'!A25</f>
        <v>4</v>
      </c>
      <c r="B260" s="89" t="str">
        <f>'Bảng kê CS-SH'!B25</f>
        <v xml:space="preserve">Bếp từ </v>
      </c>
      <c r="C260" s="89">
        <f>'Bảng kê CS-SH'!D25</f>
        <v>1</v>
      </c>
      <c r="D260" s="89">
        <f>'Bảng kê CS-SH'!E25</f>
        <v>1</v>
      </c>
      <c r="E260" s="89">
        <v>1</v>
      </c>
      <c r="F260" s="89">
        <v>2</v>
      </c>
      <c r="G260" s="89">
        <f>G257</f>
        <v>30</v>
      </c>
      <c r="H260" s="128">
        <f t="shared" si="19"/>
        <v>60</v>
      </c>
      <c r="I260" s="104"/>
      <c r="J260" s="292"/>
      <c r="K260" s="146"/>
      <c r="L260" s="105"/>
      <c r="M260" s="105"/>
    </row>
    <row r="261" spans="1:13" x14ac:dyDescent="0.25">
      <c r="A261" s="104">
        <f>'Bảng kê CS-SH'!A26</f>
        <v>5</v>
      </c>
      <c r="B261" s="89" t="str">
        <f>'Bảng kê CS-SH'!B26</f>
        <v>Bình nóng lạnh</v>
      </c>
      <c r="C261" s="89">
        <f>'Bảng kê CS-SH'!D26</f>
        <v>1</v>
      </c>
      <c r="D261" s="89">
        <f>'Bảng kê CS-SH'!E26</f>
        <v>1</v>
      </c>
      <c r="E261" s="89">
        <v>1</v>
      </c>
      <c r="F261" s="89">
        <v>2</v>
      </c>
      <c r="G261" s="89">
        <f>G257</f>
        <v>30</v>
      </c>
      <c r="H261" s="128">
        <f t="shared" si="19"/>
        <v>60</v>
      </c>
      <c r="I261" s="104"/>
      <c r="J261" s="292"/>
      <c r="K261" s="146"/>
      <c r="L261" s="105"/>
      <c r="M261" s="105"/>
    </row>
    <row r="262" spans="1:13" x14ac:dyDescent="0.25">
      <c r="A262" s="104">
        <f>'Bảng kê CS-SH'!A27</f>
        <v>6</v>
      </c>
      <c r="B262" s="89" t="str">
        <f>'Bảng kê CS-SH'!B27</f>
        <v>Ấm điện</v>
      </c>
      <c r="C262" s="89">
        <f>'Bảng kê CS-SH'!D28</f>
        <v>1</v>
      </c>
      <c r="D262" s="89">
        <f>'Bảng kê CS-SH'!E28</f>
        <v>1</v>
      </c>
      <c r="E262" s="89">
        <v>1</v>
      </c>
      <c r="F262" s="89">
        <v>2</v>
      </c>
      <c r="G262" s="89">
        <f>G257</f>
        <v>30</v>
      </c>
      <c r="H262" s="128">
        <f t="shared" si="19"/>
        <v>60</v>
      </c>
      <c r="I262" s="104"/>
      <c r="J262" s="292"/>
      <c r="K262" s="146"/>
      <c r="L262" s="105"/>
      <c r="M262" s="105"/>
    </row>
    <row r="263" spans="1:13" x14ac:dyDescent="0.25">
      <c r="A263" s="104">
        <f>'Bảng kê CS-SH'!A28</f>
        <v>7</v>
      </c>
      <c r="B263" s="89" t="str">
        <f>'Bảng kê CS-SH'!B28</f>
        <v>Máy giặt</v>
      </c>
      <c r="C263" s="89">
        <f>'Bảng kê CS-SH'!D29</f>
        <v>1</v>
      </c>
      <c r="D263" s="89">
        <f>'Bảng kê CS-SH'!E29</f>
        <v>1</v>
      </c>
      <c r="E263" s="89">
        <v>0.9</v>
      </c>
      <c r="F263" s="89">
        <v>4</v>
      </c>
      <c r="G263" s="89">
        <f>G257</f>
        <v>30</v>
      </c>
      <c r="H263" s="128">
        <f t="shared" si="19"/>
        <v>108</v>
      </c>
      <c r="I263" s="104"/>
      <c r="J263" s="292"/>
      <c r="L263" s="105"/>
      <c r="M263" s="105"/>
    </row>
    <row r="264" spans="1:13" x14ac:dyDescent="0.25">
      <c r="A264" s="104">
        <f>'Bảng kê CS-SH'!A29</f>
        <v>8</v>
      </c>
      <c r="B264" s="89" t="str">
        <f>'Bảng kê CS-SH'!B29</f>
        <v>Máy bơm nước</v>
      </c>
      <c r="C264" s="89">
        <f>'Bảng kê CS-SH'!D30</f>
        <v>1</v>
      </c>
      <c r="D264" s="89">
        <f>'Bảng kê CS-SH'!E30</f>
        <v>1</v>
      </c>
      <c r="E264" s="89">
        <v>0.9</v>
      </c>
      <c r="F264" s="89">
        <v>4</v>
      </c>
      <c r="G264" s="89">
        <f>G257</f>
        <v>30</v>
      </c>
      <c r="H264" s="128">
        <f t="shared" si="19"/>
        <v>108</v>
      </c>
      <c r="I264" s="104"/>
      <c r="J264" s="292"/>
      <c r="K264" s="146"/>
      <c r="L264" s="105"/>
      <c r="M264" s="105"/>
    </row>
    <row r="265" spans="1:13" x14ac:dyDescent="0.25">
      <c r="A265" s="104">
        <f>'Bảng kê CS-SH'!A30</f>
        <v>9</v>
      </c>
      <c r="B265" s="89" t="str">
        <f>'Bảng kê CS-SH'!B30</f>
        <v>Quạt cây</v>
      </c>
      <c r="C265" s="89">
        <f>'Bảng kê CS-SH'!D31</f>
        <v>1</v>
      </c>
      <c r="D265" s="89">
        <f>'Bảng kê CS-SH'!E31</f>
        <v>1</v>
      </c>
      <c r="E265" s="89">
        <v>0.9</v>
      </c>
      <c r="F265" s="89">
        <v>10</v>
      </c>
      <c r="G265" s="89">
        <f>G257</f>
        <v>30</v>
      </c>
      <c r="H265" s="128">
        <f t="shared" si="19"/>
        <v>270</v>
      </c>
      <c r="I265" s="104"/>
      <c r="J265" s="292"/>
      <c r="K265" s="146"/>
      <c r="L265" s="105"/>
      <c r="M265" s="105"/>
    </row>
    <row r="266" spans="1:13" x14ac:dyDescent="0.25">
      <c r="A266" s="104">
        <f>'Bảng kê CS-SH'!A31</f>
        <v>10</v>
      </c>
      <c r="B266" s="89" t="str">
        <f>'Bảng kê CS-SH'!B31</f>
        <v>Quạt trần</v>
      </c>
      <c r="C266" s="89">
        <v>1</v>
      </c>
      <c r="D266" s="89">
        <f>'Bảng kê CS-SH'!E32</f>
        <v>1</v>
      </c>
      <c r="E266" s="89">
        <v>0.9</v>
      </c>
      <c r="F266" s="89">
        <v>10</v>
      </c>
      <c r="G266" s="89">
        <f>G257</f>
        <v>30</v>
      </c>
      <c r="H266" s="128">
        <f t="shared" si="19"/>
        <v>270</v>
      </c>
      <c r="I266" s="104"/>
      <c r="J266" s="292"/>
      <c r="K266" s="146"/>
      <c r="L266" s="105"/>
      <c r="M266" s="105"/>
    </row>
    <row r="267" spans="1:13" x14ac:dyDescent="0.25">
      <c r="A267" s="104">
        <f>'Bảng kê CS-SH'!A32</f>
        <v>11</v>
      </c>
      <c r="B267" s="89" t="str">
        <f>'Bảng kê CS-SH'!B32</f>
        <v>Quạt hơi nước</v>
      </c>
      <c r="C267" s="89">
        <f>'Bảng kê CS-SH'!D33</f>
        <v>1</v>
      </c>
      <c r="D267" s="89">
        <f>'Bảng kê CS-SH'!E33</f>
        <v>1</v>
      </c>
      <c r="E267" s="89">
        <v>0.9</v>
      </c>
      <c r="F267" s="89">
        <v>10</v>
      </c>
      <c r="G267" s="89">
        <f>G257</f>
        <v>30</v>
      </c>
      <c r="H267" s="128">
        <f t="shared" si="19"/>
        <v>270</v>
      </c>
      <c r="I267" s="104"/>
      <c r="J267" s="292"/>
      <c r="K267" s="146"/>
      <c r="L267" s="105"/>
      <c r="M267" s="105"/>
    </row>
    <row r="268" spans="1:13" x14ac:dyDescent="0.25">
      <c r="A268" s="104">
        <f>'Bảng kê CS-SH'!A33</f>
        <v>12</v>
      </c>
      <c r="B268" s="89" t="str">
        <f>'Bảng kê CS-SH'!B33</f>
        <v>Ti vi</v>
      </c>
      <c r="C268" s="89">
        <f>'Bảng kê CS-SH'!D34</f>
        <v>1</v>
      </c>
      <c r="D268" s="89">
        <f>'Bảng kê CS-SH'!E34</f>
        <v>1</v>
      </c>
      <c r="E268" s="89">
        <v>1</v>
      </c>
      <c r="F268" s="89">
        <v>6</v>
      </c>
      <c r="G268" s="89">
        <f>G257</f>
        <v>30</v>
      </c>
      <c r="H268" s="128">
        <f t="shared" si="19"/>
        <v>180</v>
      </c>
      <c r="I268" s="104"/>
      <c r="J268" s="292"/>
      <c r="K268" s="146"/>
      <c r="L268" s="105"/>
      <c r="M268" s="105"/>
    </row>
    <row r="269" spans="1:13" x14ac:dyDescent="0.25">
      <c r="A269" s="104">
        <f>'Bảng kê CS-SH'!A34</f>
        <v>13</v>
      </c>
      <c r="B269" s="89" t="str">
        <f>'Bảng kê CS-SH'!B34</f>
        <v>Tủ lạnh</v>
      </c>
      <c r="C269" s="89">
        <f>'Bảng kê CS-SH'!D35</f>
        <v>1</v>
      </c>
      <c r="D269" s="89">
        <f>'Bảng kê CS-SH'!E35</f>
        <v>1</v>
      </c>
      <c r="E269" s="89">
        <v>0.9</v>
      </c>
      <c r="F269" s="89">
        <v>24</v>
      </c>
      <c r="G269" s="89">
        <f>G257</f>
        <v>30</v>
      </c>
      <c r="H269" s="128">
        <f t="shared" si="19"/>
        <v>648</v>
      </c>
      <c r="I269" s="104"/>
      <c r="J269" s="292"/>
      <c r="K269" s="146"/>
      <c r="L269" s="105"/>
      <c r="M269" s="105"/>
    </row>
    <row r="270" spans="1:13" x14ac:dyDescent="0.25">
      <c r="A270" s="104">
        <f>'Bảng kê CS-SH'!A35</f>
        <v>14</v>
      </c>
      <c r="B270" s="89" t="str">
        <f>'Bảng kê CS-SH'!B35</f>
        <v>Tủ bảo ôn</v>
      </c>
      <c r="C270" s="89">
        <v>1</v>
      </c>
      <c r="D270" s="89">
        <f>'Bảng kê CS-SH'!E36</f>
        <v>1</v>
      </c>
      <c r="E270" s="89">
        <v>0.9</v>
      </c>
      <c r="F270" s="89">
        <v>24</v>
      </c>
      <c r="G270" s="89">
        <f>G257</f>
        <v>30</v>
      </c>
      <c r="H270" s="128">
        <f t="shared" si="19"/>
        <v>648</v>
      </c>
      <c r="I270" s="104"/>
      <c r="J270" s="292"/>
      <c r="K270" s="146"/>
      <c r="L270" s="105"/>
      <c r="M270" s="105"/>
    </row>
    <row r="271" spans="1:13" x14ac:dyDescent="0.25">
      <c r="A271" s="104">
        <f>'Bảng kê CS-SH'!A36</f>
        <v>15</v>
      </c>
      <c r="B271" s="89" t="str">
        <f>'Bảng kê CS-SH'!B36</f>
        <v>Điều hòa 1 chiều</v>
      </c>
      <c r="C271" s="89">
        <f>'Bảng kê CS-SH'!D37</f>
        <v>1</v>
      </c>
      <c r="D271" s="89">
        <f>'Bảng kê CS-SH'!E37</f>
        <v>1</v>
      </c>
      <c r="E271" s="89">
        <v>0.9</v>
      </c>
      <c r="F271" s="89">
        <v>8</v>
      </c>
      <c r="G271" s="89">
        <f>G257</f>
        <v>30</v>
      </c>
      <c r="H271" s="128">
        <f t="shared" si="19"/>
        <v>216</v>
      </c>
      <c r="I271" s="104"/>
      <c r="J271" s="292"/>
      <c r="K271" s="146"/>
      <c r="L271" s="105"/>
      <c r="M271" s="105"/>
    </row>
    <row r="272" spans="1:13" x14ac:dyDescent="0.25">
      <c r="A272" s="104">
        <f>'Bảng kê CS-SH'!A37</f>
        <v>16</v>
      </c>
      <c r="B272" s="89" t="str">
        <f>'Bảng kê CS-SH'!B37</f>
        <v>Điều hòa 2 chiều</v>
      </c>
      <c r="C272" s="89">
        <f>'Bảng kê CS-SH'!D38</f>
        <v>1</v>
      </c>
      <c r="D272" s="89">
        <f>'Bảng kê CS-SH'!E38</f>
        <v>1</v>
      </c>
      <c r="E272" s="89">
        <v>0.9</v>
      </c>
      <c r="F272" s="89">
        <v>8</v>
      </c>
      <c r="G272" s="89">
        <f>G257</f>
        <v>30</v>
      </c>
      <c r="H272" s="128">
        <f t="shared" si="19"/>
        <v>216</v>
      </c>
      <c r="I272" s="104"/>
      <c r="J272" s="292"/>
      <c r="K272" s="146"/>
      <c r="L272" s="105"/>
      <c r="M272" s="105"/>
    </row>
    <row r="273" spans="1:14" x14ac:dyDescent="0.25">
      <c r="A273" s="104">
        <f>'Bảng kê CS-SH'!A38</f>
        <v>17</v>
      </c>
      <c r="B273" s="89" t="str">
        <f>'Bảng kê CS-SH'!B38</f>
        <v>Máy tính để bàn</v>
      </c>
      <c r="C273" s="89">
        <f>'Bảng kê CS-SH'!D39</f>
        <v>1</v>
      </c>
      <c r="D273" s="89">
        <f>'Bảng kê CS-SH'!E39</f>
        <v>1</v>
      </c>
      <c r="E273" s="89">
        <v>1</v>
      </c>
      <c r="F273" s="89">
        <v>6</v>
      </c>
      <c r="G273" s="89">
        <f>G257</f>
        <v>30</v>
      </c>
      <c r="H273" s="128">
        <f t="shared" si="19"/>
        <v>180</v>
      </c>
      <c r="I273" s="104" t="str">
        <f>'ĐN đã phát hành HĐ'!B5</f>
        <v>Bậc 1</v>
      </c>
      <c r="J273" s="292">
        <f>'ĐN đã phát hành HĐ'!N5</f>
        <v>50</v>
      </c>
      <c r="K273" s="146">
        <v>0</v>
      </c>
      <c r="L273" s="105">
        <f>'ĐN đã phát hành HĐ'!D5</f>
        <v>1893</v>
      </c>
      <c r="M273" s="105">
        <f>K273*L273</f>
        <v>0</v>
      </c>
    </row>
    <row r="274" spans="1:14" x14ac:dyDescent="0.25">
      <c r="A274" s="104">
        <f>'Bảng kê CS-SH'!A39</f>
        <v>18</v>
      </c>
      <c r="B274" s="89" t="str">
        <f>'Bảng kê CS-SH'!B39</f>
        <v>Bình đun nước nóng, lạnh</v>
      </c>
      <c r="C274" s="89">
        <f>'Bảng kê CS-SH'!D40</f>
        <v>1</v>
      </c>
      <c r="D274" s="89">
        <f>'Bảng kê CS-SH'!E40</f>
        <v>1</v>
      </c>
      <c r="E274" s="89">
        <v>1</v>
      </c>
      <c r="F274" s="89">
        <v>24</v>
      </c>
      <c r="G274" s="89">
        <f>G257</f>
        <v>30</v>
      </c>
      <c r="H274" s="128">
        <f t="shared" si="19"/>
        <v>720</v>
      </c>
      <c r="I274" s="104" t="str">
        <f>'ĐN đã phát hành HĐ'!B6</f>
        <v>Bậc 2</v>
      </c>
      <c r="J274" s="292">
        <f>'ĐN đã phát hành HĐ'!N6</f>
        <v>50</v>
      </c>
      <c r="K274" s="146">
        <v>0</v>
      </c>
      <c r="L274" s="105">
        <f>'ĐN đã phát hành HĐ'!D6</f>
        <v>1956</v>
      </c>
      <c r="M274" s="105">
        <f t="shared" ref="M274:M278" si="20">K274*L274</f>
        <v>0</v>
      </c>
    </row>
    <row r="275" spans="1:14" x14ac:dyDescent="0.25">
      <c r="A275" s="104">
        <f>'Bảng kê CS-SH'!A40</f>
        <v>19</v>
      </c>
      <c r="B275" s="89" t="str">
        <f>'Bảng kê CS-SH'!B40</f>
        <v>Camera</v>
      </c>
      <c r="C275" s="89">
        <v>1</v>
      </c>
      <c r="D275" s="89">
        <v>1</v>
      </c>
      <c r="E275" s="89">
        <v>1</v>
      </c>
      <c r="F275" s="89">
        <v>24</v>
      </c>
      <c r="G275" s="89">
        <f>G257</f>
        <v>30</v>
      </c>
      <c r="H275" s="128">
        <f t="shared" si="19"/>
        <v>720</v>
      </c>
      <c r="I275" s="104" t="str">
        <f>'ĐN đã phát hành HĐ'!B7</f>
        <v>Bậc 3</v>
      </c>
      <c r="J275" s="292">
        <f>'ĐN đã phát hành HĐ'!N7</f>
        <v>100</v>
      </c>
      <c r="K275" s="146">
        <v>0</v>
      </c>
      <c r="L275" s="105">
        <f>'ĐN đã phát hành HĐ'!D7</f>
        <v>2271</v>
      </c>
      <c r="M275" s="105">
        <f t="shared" si="20"/>
        <v>0</v>
      </c>
    </row>
    <row r="276" spans="1:14" x14ac:dyDescent="0.25">
      <c r="A276" s="104">
        <f>'Bảng kê CS-SH'!A59</f>
        <v>18</v>
      </c>
      <c r="B276" s="89" t="str">
        <f>'Bảng kê CS-SH'!B59</f>
        <v xml:space="preserve">Máy mài </v>
      </c>
      <c r="C276" s="89">
        <f>'Bảng kê CS-SH'!D59</f>
        <v>1</v>
      </c>
      <c r="D276" s="89">
        <f>'Bảng kê CS-SH'!E59</f>
        <v>1</v>
      </c>
      <c r="E276" s="89"/>
      <c r="F276" s="89"/>
      <c r="G276" s="89"/>
      <c r="H276" s="128"/>
      <c r="I276" s="104" t="str">
        <f>'ĐN đã phát hành HĐ'!B8</f>
        <v>Bậc 4</v>
      </c>
      <c r="J276" s="292">
        <f>'ĐN đã phát hành HĐ'!N8</f>
        <v>67</v>
      </c>
      <c r="K276" s="146">
        <v>33</v>
      </c>
      <c r="L276" s="105">
        <f>'ĐN đã phát hành HĐ'!D8</f>
        <v>2860</v>
      </c>
      <c r="M276" s="105">
        <f t="shared" si="20"/>
        <v>94380</v>
      </c>
    </row>
    <row r="277" spans="1:14" x14ac:dyDescent="0.25">
      <c r="A277" s="104">
        <f>'Bảng kê CS-SH'!A61</f>
        <v>20</v>
      </c>
      <c r="B277" s="89" t="str">
        <f>'Bảng kê CS-SH'!B61</f>
        <v>Máy rửa xe</v>
      </c>
      <c r="C277" s="89">
        <f>'Bảng kê CS-SH'!D61</f>
        <v>1</v>
      </c>
      <c r="D277" s="89">
        <f>'Bảng kê CS-SH'!E61</f>
        <v>1</v>
      </c>
      <c r="E277" s="89"/>
      <c r="F277" s="89"/>
      <c r="G277" s="89"/>
      <c r="H277" s="128"/>
      <c r="I277" s="104" t="str">
        <f>'ĐN đã phát hành HĐ'!B9</f>
        <v>Bậc 5</v>
      </c>
      <c r="J277" s="292">
        <f>'ĐN đã phát hành HĐ'!N9</f>
        <v>0</v>
      </c>
      <c r="K277" s="146">
        <v>100</v>
      </c>
      <c r="L277" s="105">
        <f>'ĐN đã phát hành HĐ'!D9</f>
        <v>3197</v>
      </c>
      <c r="M277" s="105">
        <f t="shared" si="20"/>
        <v>319700</v>
      </c>
    </row>
    <row r="278" spans="1:14" x14ac:dyDescent="0.25">
      <c r="A278" s="104"/>
      <c r="B278" s="89"/>
      <c r="C278" s="89"/>
      <c r="D278" s="89"/>
      <c r="E278" s="89"/>
      <c r="F278" s="89"/>
      <c r="G278" s="89"/>
      <c r="H278" s="128"/>
      <c r="I278" s="104" t="str">
        <f>'ĐN đã phát hành HĐ'!B10</f>
        <v>Bậc 6</v>
      </c>
      <c r="J278" s="292">
        <f>'ĐN đã phát hành HĐ'!N10</f>
        <v>0</v>
      </c>
      <c r="K278" s="146">
        <f>K279-K273-K274-K275-K276-K277</f>
        <v>4754</v>
      </c>
      <c r="L278" s="105">
        <f>'ĐN đã phát hành HĐ'!D10</f>
        <v>3302</v>
      </c>
      <c r="M278" s="105">
        <f t="shared" si="20"/>
        <v>15697708</v>
      </c>
    </row>
    <row r="279" spans="1:14" s="111" customFormat="1" ht="14.25" x14ac:dyDescent="0.2">
      <c r="A279" s="240" t="s">
        <v>7</v>
      </c>
      <c r="B279" s="241"/>
      <c r="C279" s="108"/>
      <c r="D279" s="108"/>
      <c r="E279" s="108"/>
      <c r="F279" s="108"/>
      <c r="G279" s="108">
        <f>G257</f>
        <v>30</v>
      </c>
      <c r="H279" s="129">
        <f>SUM(H257:H278)</f>
        <v>5154</v>
      </c>
      <c r="I279" s="103"/>
      <c r="J279" s="293">
        <f>SUM(J273:J278)</f>
        <v>267</v>
      </c>
      <c r="K279" s="110">
        <f>H279-J279</f>
        <v>4887</v>
      </c>
      <c r="L279" s="109"/>
      <c r="M279" s="109">
        <f>SUM(M273:M278)</f>
        <v>16111788</v>
      </c>
      <c r="N279" s="151">
        <f>SUM(K273:K278)</f>
        <v>4887</v>
      </c>
    </row>
    <row r="280" spans="1:14" x14ac:dyDescent="0.25">
      <c r="A280" s="174" t="str">
        <f>'ĐN đã phát hành HĐ'!O4</f>
        <v>Tháng 12/2024</v>
      </c>
      <c r="B280" s="112"/>
      <c r="C280" s="89" t="s">
        <v>234</v>
      </c>
      <c r="D280" s="89"/>
      <c r="E280" s="89"/>
      <c r="F280" s="89"/>
      <c r="G280" s="89"/>
      <c r="H280" s="128"/>
      <c r="I280" s="104"/>
      <c r="J280" s="292"/>
      <c r="K280" s="146"/>
      <c r="L280" s="105"/>
      <c r="M280" s="105"/>
    </row>
    <row r="281" spans="1:14" x14ac:dyDescent="0.25">
      <c r="A281" s="240" t="s">
        <v>285</v>
      </c>
      <c r="B281" s="241"/>
      <c r="C281" s="89"/>
      <c r="D281" s="89"/>
      <c r="E281" s="89"/>
      <c r="F281" s="89"/>
      <c r="G281" s="89"/>
      <c r="H281" s="128"/>
      <c r="I281" s="104"/>
      <c r="J281" s="292"/>
      <c r="K281" s="146"/>
      <c r="L281" s="105"/>
      <c r="M281" s="105"/>
    </row>
    <row r="282" spans="1:14" x14ac:dyDescent="0.25">
      <c r="A282" s="104">
        <f>'Bảng kê CS-SH'!A22</f>
        <v>1</v>
      </c>
      <c r="B282" s="89" t="str">
        <f>'Bảng kê CS-SH'!B22</f>
        <v>Bóng đèn tròn</v>
      </c>
      <c r="C282" s="89">
        <f>'Bảng kê CS-SH'!D22</f>
        <v>1</v>
      </c>
      <c r="D282" s="89">
        <f>'Bảng kê CS-SH'!E22</f>
        <v>1</v>
      </c>
      <c r="E282" s="89">
        <v>1</v>
      </c>
      <c r="F282" s="89">
        <v>6</v>
      </c>
      <c r="G282" s="89">
        <f>'Thỏa thuận thời gian VP SHBT'!E32</f>
        <v>30</v>
      </c>
      <c r="H282" s="128">
        <f>C282*D282*E282*F282*G282</f>
        <v>180</v>
      </c>
      <c r="I282" s="104"/>
      <c r="J282" s="292"/>
      <c r="K282" s="146"/>
      <c r="L282" s="105"/>
      <c r="M282" s="105"/>
    </row>
    <row r="283" spans="1:14" x14ac:dyDescent="0.25">
      <c r="A283" s="104">
        <f>'Bảng kê CS-SH'!A23</f>
        <v>2</v>
      </c>
      <c r="B283" s="89" t="str">
        <f>'Bảng kê CS-SH'!B23</f>
        <v>Bóng đèn tuýp</v>
      </c>
      <c r="C283" s="89">
        <f>'Bảng kê CS-SH'!D23</f>
        <v>1</v>
      </c>
      <c r="D283" s="89">
        <f>'Bảng kê CS-SH'!E23</f>
        <v>1</v>
      </c>
      <c r="E283" s="89">
        <v>1</v>
      </c>
      <c r="F283" s="89">
        <v>6</v>
      </c>
      <c r="G283" s="89">
        <f>G282</f>
        <v>30</v>
      </c>
      <c r="H283" s="128">
        <f t="shared" ref="H283:H302" si="21">C283*D283*E283*F283*G283</f>
        <v>180</v>
      </c>
      <c r="I283" s="104"/>
      <c r="J283" s="292"/>
      <c r="K283" s="146"/>
      <c r="L283" s="105"/>
      <c r="M283" s="105"/>
    </row>
    <row r="284" spans="1:14" x14ac:dyDescent="0.25">
      <c r="A284" s="104">
        <f>'Bảng kê CS-SH'!A24</f>
        <v>3</v>
      </c>
      <c r="B284" s="89" t="str">
        <f>'Bảng kê CS-SH'!B24</f>
        <v>Nồi cơm điện</v>
      </c>
      <c r="C284" s="89">
        <f>'Bảng kê CS-SH'!D24</f>
        <v>1</v>
      </c>
      <c r="D284" s="89">
        <f>'Bảng kê CS-SH'!E24</f>
        <v>1</v>
      </c>
      <c r="E284" s="89">
        <v>1</v>
      </c>
      <c r="F284" s="89">
        <v>2</v>
      </c>
      <c r="G284" s="89">
        <f>G282</f>
        <v>30</v>
      </c>
      <c r="H284" s="128">
        <f t="shared" si="21"/>
        <v>60</v>
      </c>
      <c r="I284" s="104"/>
      <c r="J284" s="292"/>
      <c r="K284" s="146"/>
      <c r="L284" s="105"/>
      <c r="M284" s="105"/>
    </row>
    <row r="285" spans="1:14" x14ac:dyDescent="0.25">
      <c r="A285" s="104">
        <f>'Bảng kê CS-SH'!A25</f>
        <v>4</v>
      </c>
      <c r="B285" s="89" t="str">
        <f>'Bảng kê CS-SH'!B25</f>
        <v xml:space="preserve">Bếp từ </v>
      </c>
      <c r="C285" s="89">
        <f>'Bảng kê CS-SH'!D25</f>
        <v>1</v>
      </c>
      <c r="D285" s="89">
        <f>'Bảng kê CS-SH'!E25</f>
        <v>1</v>
      </c>
      <c r="E285" s="89">
        <v>1</v>
      </c>
      <c r="F285" s="89">
        <v>2</v>
      </c>
      <c r="G285" s="89">
        <f>G282</f>
        <v>30</v>
      </c>
      <c r="H285" s="128">
        <f t="shared" si="21"/>
        <v>60</v>
      </c>
      <c r="I285" s="104"/>
      <c r="J285" s="292"/>
      <c r="K285" s="146"/>
      <c r="L285" s="105"/>
      <c r="M285" s="105"/>
    </row>
    <row r="286" spans="1:14" x14ac:dyDescent="0.25">
      <c r="A286" s="104">
        <f>'Bảng kê CS-SH'!A26</f>
        <v>5</v>
      </c>
      <c r="B286" s="89" t="str">
        <f>'Bảng kê CS-SH'!B26</f>
        <v>Bình nóng lạnh</v>
      </c>
      <c r="C286" s="89">
        <f>'Bảng kê CS-SH'!D26</f>
        <v>1</v>
      </c>
      <c r="D286" s="89">
        <f>'Bảng kê CS-SH'!E26</f>
        <v>1</v>
      </c>
      <c r="E286" s="89">
        <v>1</v>
      </c>
      <c r="F286" s="89">
        <v>2</v>
      </c>
      <c r="G286" s="89">
        <f>G282</f>
        <v>30</v>
      </c>
      <c r="H286" s="128">
        <f t="shared" si="21"/>
        <v>60</v>
      </c>
      <c r="I286" s="104"/>
      <c r="J286" s="292"/>
      <c r="K286" s="146"/>
      <c r="L286" s="105"/>
      <c r="M286" s="105"/>
    </row>
    <row r="287" spans="1:14" x14ac:dyDescent="0.25">
      <c r="A287" s="104">
        <f>'Bảng kê CS-SH'!A27</f>
        <v>6</v>
      </c>
      <c r="B287" s="89" t="str">
        <f>'Bảng kê CS-SH'!B27</f>
        <v>Ấm điện</v>
      </c>
      <c r="C287" s="89">
        <f>'Bảng kê CS-SH'!D28</f>
        <v>1</v>
      </c>
      <c r="D287" s="89">
        <f>'Bảng kê CS-SH'!E28</f>
        <v>1</v>
      </c>
      <c r="E287" s="89">
        <v>1</v>
      </c>
      <c r="F287" s="89">
        <v>2</v>
      </c>
      <c r="G287" s="89">
        <f>G282</f>
        <v>30</v>
      </c>
      <c r="H287" s="128">
        <f t="shared" si="21"/>
        <v>60</v>
      </c>
      <c r="I287" s="104"/>
      <c r="J287" s="292"/>
      <c r="K287" s="146"/>
      <c r="L287" s="105"/>
      <c r="M287" s="105"/>
    </row>
    <row r="288" spans="1:14" x14ac:dyDescent="0.25">
      <c r="A288" s="104">
        <f>'Bảng kê CS-SH'!A28</f>
        <v>7</v>
      </c>
      <c r="B288" s="89" t="str">
        <f>'Bảng kê CS-SH'!B28</f>
        <v>Máy giặt</v>
      </c>
      <c r="C288" s="89">
        <f>'Bảng kê CS-SH'!D29</f>
        <v>1</v>
      </c>
      <c r="D288" s="89">
        <f>'Bảng kê CS-SH'!E29</f>
        <v>1</v>
      </c>
      <c r="E288" s="89">
        <v>0.9</v>
      </c>
      <c r="F288" s="89">
        <v>4</v>
      </c>
      <c r="G288" s="89">
        <f>G282</f>
        <v>30</v>
      </c>
      <c r="H288" s="128">
        <f t="shared" si="21"/>
        <v>108</v>
      </c>
      <c r="I288" s="104"/>
      <c r="J288" s="292"/>
      <c r="K288" s="146"/>
      <c r="L288" s="105"/>
      <c r="M288" s="105"/>
    </row>
    <row r="289" spans="1:14" x14ac:dyDescent="0.25">
      <c r="A289" s="104">
        <f>'Bảng kê CS-SH'!A29</f>
        <v>8</v>
      </c>
      <c r="B289" s="89" t="str">
        <f>'Bảng kê CS-SH'!B29</f>
        <v>Máy bơm nước</v>
      </c>
      <c r="C289" s="89">
        <f>'Bảng kê CS-SH'!D30</f>
        <v>1</v>
      </c>
      <c r="D289" s="89">
        <f>'Bảng kê CS-SH'!E30</f>
        <v>1</v>
      </c>
      <c r="E289" s="89">
        <v>0.9</v>
      </c>
      <c r="F289" s="89">
        <v>4</v>
      </c>
      <c r="G289" s="89">
        <f>G282</f>
        <v>30</v>
      </c>
      <c r="H289" s="128">
        <f t="shared" si="21"/>
        <v>108</v>
      </c>
      <c r="I289" s="104"/>
      <c r="J289" s="292"/>
      <c r="K289" s="146"/>
      <c r="L289" s="105"/>
      <c r="M289" s="105"/>
    </row>
    <row r="290" spans="1:14" x14ac:dyDescent="0.25">
      <c r="A290" s="104">
        <f>'Bảng kê CS-SH'!A30</f>
        <v>9</v>
      </c>
      <c r="B290" s="89" t="str">
        <f>'Bảng kê CS-SH'!B30</f>
        <v>Quạt cây</v>
      </c>
      <c r="C290" s="89">
        <f>'Bảng kê CS-SH'!D31</f>
        <v>1</v>
      </c>
      <c r="D290" s="89">
        <f>'Bảng kê CS-SH'!E31</f>
        <v>1</v>
      </c>
      <c r="E290" s="89">
        <v>0.9</v>
      </c>
      <c r="F290" s="89">
        <v>10</v>
      </c>
      <c r="G290" s="89">
        <f>G282</f>
        <v>30</v>
      </c>
      <c r="H290" s="128">
        <f t="shared" si="21"/>
        <v>270</v>
      </c>
      <c r="I290" s="104"/>
      <c r="J290" s="292"/>
      <c r="K290" s="146"/>
      <c r="L290" s="105"/>
      <c r="M290" s="105"/>
    </row>
    <row r="291" spans="1:14" x14ac:dyDescent="0.25">
      <c r="A291" s="104">
        <f>'Bảng kê CS-SH'!A31</f>
        <v>10</v>
      </c>
      <c r="B291" s="89" t="str">
        <f>'Bảng kê CS-SH'!B31</f>
        <v>Quạt trần</v>
      </c>
      <c r="C291" s="89">
        <v>1</v>
      </c>
      <c r="D291" s="89">
        <f>'Bảng kê CS-SH'!E32</f>
        <v>1</v>
      </c>
      <c r="E291" s="89">
        <v>0.9</v>
      </c>
      <c r="F291" s="89">
        <v>10</v>
      </c>
      <c r="G291" s="89">
        <f>G282</f>
        <v>30</v>
      </c>
      <c r="H291" s="128">
        <f t="shared" si="21"/>
        <v>270</v>
      </c>
      <c r="I291" s="104"/>
      <c r="J291" s="292"/>
      <c r="K291" s="146"/>
      <c r="L291" s="105"/>
      <c r="M291" s="105"/>
    </row>
    <row r="292" spans="1:14" x14ac:dyDescent="0.25">
      <c r="A292" s="104">
        <f>'Bảng kê CS-SH'!A32</f>
        <v>11</v>
      </c>
      <c r="B292" s="89" t="str">
        <f>'Bảng kê CS-SH'!B32</f>
        <v>Quạt hơi nước</v>
      </c>
      <c r="C292" s="89">
        <f>'Bảng kê CS-SH'!D33</f>
        <v>1</v>
      </c>
      <c r="D292" s="89">
        <f>'Bảng kê CS-SH'!E33</f>
        <v>1</v>
      </c>
      <c r="E292" s="89">
        <v>0.9</v>
      </c>
      <c r="F292" s="89">
        <v>10</v>
      </c>
      <c r="G292" s="89">
        <f>G282</f>
        <v>30</v>
      </c>
      <c r="H292" s="128">
        <f t="shared" si="21"/>
        <v>270</v>
      </c>
      <c r="I292" s="104"/>
      <c r="J292" s="292"/>
      <c r="K292" s="146"/>
      <c r="L292" s="105"/>
      <c r="M292" s="105"/>
    </row>
    <row r="293" spans="1:14" x14ac:dyDescent="0.25">
      <c r="A293" s="104">
        <f>'Bảng kê CS-SH'!A33</f>
        <v>12</v>
      </c>
      <c r="B293" s="89" t="str">
        <f>'Bảng kê CS-SH'!B33</f>
        <v>Ti vi</v>
      </c>
      <c r="C293" s="89">
        <f>'Bảng kê CS-SH'!D34</f>
        <v>1</v>
      </c>
      <c r="D293" s="89">
        <f>'Bảng kê CS-SH'!E34</f>
        <v>1</v>
      </c>
      <c r="E293" s="89">
        <v>1</v>
      </c>
      <c r="F293" s="89">
        <v>6</v>
      </c>
      <c r="G293" s="89">
        <f>G282</f>
        <v>30</v>
      </c>
      <c r="H293" s="128">
        <f t="shared" si="21"/>
        <v>180</v>
      </c>
      <c r="I293" s="104"/>
      <c r="J293" s="292"/>
      <c r="K293" s="146"/>
      <c r="L293" s="105"/>
      <c r="M293" s="105"/>
    </row>
    <row r="294" spans="1:14" x14ac:dyDescent="0.25">
      <c r="A294" s="104">
        <f>'Bảng kê CS-SH'!A34</f>
        <v>13</v>
      </c>
      <c r="B294" s="89" t="str">
        <f>'Bảng kê CS-SH'!B34</f>
        <v>Tủ lạnh</v>
      </c>
      <c r="C294" s="89">
        <f>'Bảng kê CS-SH'!D35</f>
        <v>1</v>
      </c>
      <c r="D294" s="89">
        <f>'Bảng kê CS-SH'!E35</f>
        <v>1</v>
      </c>
      <c r="E294" s="89">
        <v>0.9</v>
      </c>
      <c r="F294" s="89">
        <v>24</v>
      </c>
      <c r="G294" s="89">
        <f>G282</f>
        <v>30</v>
      </c>
      <c r="H294" s="128">
        <f t="shared" si="21"/>
        <v>648</v>
      </c>
      <c r="I294" s="104"/>
      <c r="J294" s="292"/>
      <c r="K294" s="146"/>
      <c r="L294" s="105"/>
      <c r="M294" s="105"/>
    </row>
    <row r="295" spans="1:14" x14ac:dyDescent="0.25">
      <c r="A295" s="104">
        <f>'Bảng kê CS-SH'!A35</f>
        <v>14</v>
      </c>
      <c r="B295" s="89" t="str">
        <f>'Bảng kê CS-SH'!B35</f>
        <v>Tủ bảo ôn</v>
      </c>
      <c r="C295" s="89">
        <v>1</v>
      </c>
      <c r="D295" s="89">
        <f>'Bảng kê CS-SH'!E36</f>
        <v>1</v>
      </c>
      <c r="E295" s="89">
        <v>0.9</v>
      </c>
      <c r="F295" s="89">
        <v>24</v>
      </c>
      <c r="G295" s="89">
        <f>G282</f>
        <v>30</v>
      </c>
      <c r="H295" s="128">
        <f t="shared" si="21"/>
        <v>648</v>
      </c>
      <c r="I295" s="104"/>
      <c r="J295" s="292"/>
      <c r="K295" s="146"/>
      <c r="L295" s="105"/>
      <c r="M295" s="105"/>
    </row>
    <row r="296" spans="1:14" x14ac:dyDescent="0.25">
      <c r="A296" s="104">
        <f>'Bảng kê CS-SH'!A36</f>
        <v>15</v>
      </c>
      <c r="B296" s="89" t="str">
        <f>'Bảng kê CS-SH'!B36</f>
        <v>Điều hòa 1 chiều</v>
      </c>
      <c r="C296" s="89">
        <f>'Bảng kê CS-SH'!D37</f>
        <v>1</v>
      </c>
      <c r="D296" s="89">
        <f>'Bảng kê CS-SH'!E37</f>
        <v>1</v>
      </c>
      <c r="E296" s="89">
        <v>0.9</v>
      </c>
      <c r="F296" s="89">
        <v>8</v>
      </c>
      <c r="G296" s="89">
        <f>G282</f>
        <v>30</v>
      </c>
      <c r="H296" s="128">
        <f t="shared" si="21"/>
        <v>216</v>
      </c>
      <c r="I296" s="104"/>
      <c r="J296" s="292"/>
      <c r="K296" s="146"/>
      <c r="L296" s="105"/>
      <c r="M296" s="105"/>
    </row>
    <row r="297" spans="1:14" x14ac:dyDescent="0.25">
      <c r="A297" s="104">
        <f>'Bảng kê CS-SH'!A37</f>
        <v>16</v>
      </c>
      <c r="B297" s="89" t="str">
        <f>'Bảng kê CS-SH'!B37</f>
        <v>Điều hòa 2 chiều</v>
      </c>
      <c r="C297" s="89">
        <f>'Bảng kê CS-SH'!D38</f>
        <v>1</v>
      </c>
      <c r="D297" s="89">
        <f>'Bảng kê CS-SH'!E38</f>
        <v>1</v>
      </c>
      <c r="E297" s="89">
        <v>0.9</v>
      </c>
      <c r="F297" s="89">
        <v>8</v>
      </c>
      <c r="G297" s="89">
        <f>G282</f>
        <v>30</v>
      </c>
      <c r="H297" s="128">
        <f t="shared" si="21"/>
        <v>216</v>
      </c>
      <c r="I297" s="104"/>
      <c r="J297" s="292"/>
      <c r="K297" s="146"/>
      <c r="L297" s="105"/>
      <c r="M297" s="105"/>
    </row>
    <row r="298" spans="1:14" x14ac:dyDescent="0.25">
      <c r="A298" s="104">
        <f>'Bảng kê CS-SH'!A38</f>
        <v>17</v>
      </c>
      <c r="B298" s="89" t="str">
        <f>'Bảng kê CS-SH'!B38</f>
        <v>Máy tính để bàn</v>
      </c>
      <c r="C298" s="89">
        <f>'Bảng kê CS-SH'!D39</f>
        <v>1</v>
      </c>
      <c r="D298" s="89">
        <f>'Bảng kê CS-SH'!E39</f>
        <v>1</v>
      </c>
      <c r="E298" s="89">
        <v>1</v>
      </c>
      <c r="F298" s="89">
        <v>6</v>
      </c>
      <c r="G298" s="89">
        <f>G282</f>
        <v>30</v>
      </c>
      <c r="H298" s="128">
        <f t="shared" si="21"/>
        <v>180</v>
      </c>
      <c r="I298" s="104" t="str">
        <f>'ĐN đã phát hành HĐ'!B5</f>
        <v>Bậc 1</v>
      </c>
      <c r="J298" s="292">
        <f>'ĐN đã phát hành HĐ'!O5</f>
        <v>50</v>
      </c>
      <c r="K298" s="146">
        <v>0</v>
      </c>
      <c r="L298" s="105">
        <f>'ĐN đã phát hành HĐ'!D5</f>
        <v>1893</v>
      </c>
      <c r="M298" s="105">
        <f>K298*L298</f>
        <v>0</v>
      </c>
    </row>
    <row r="299" spans="1:14" x14ac:dyDescent="0.25">
      <c r="A299" s="104">
        <f>'Bảng kê CS-SH'!A39</f>
        <v>18</v>
      </c>
      <c r="B299" s="89" t="str">
        <f>'Bảng kê CS-SH'!B39</f>
        <v>Bình đun nước nóng, lạnh</v>
      </c>
      <c r="C299" s="89">
        <f>'Bảng kê CS-SH'!D40</f>
        <v>1</v>
      </c>
      <c r="D299" s="89">
        <f>'Bảng kê CS-SH'!E40</f>
        <v>1</v>
      </c>
      <c r="E299" s="89">
        <v>1</v>
      </c>
      <c r="F299" s="89">
        <v>24</v>
      </c>
      <c r="G299" s="89">
        <f>G282</f>
        <v>30</v>
      </c>
      <c r="H299" s="128">
        <f t="shared" si="21"/>
        <v>720</v>
      </c>
      <c r="I299" s="104" t="str">
        <f>'ĐN đã phát hành HĐ'!B6</f>
        <v>Bậc 2</v>
      </c>
      <c r="J299" s="292">
        <f>'ĐN đã phát hành HĐ'!O6</f>
        <v>50</v>
      </c>
      <c r="K299" s="146">
        <v>0</v>
      </c>
      <c r="L299" s="105">
        <f>'ĐN đã phát hành HĐ'!D6</f>
        <v>1956</v>
      </c>
      <c r="M299" s="105">
        <f t="shared" ref="M299:M303" si="22">K299*L299</f>
        <v>0</v>
      </c>
    </row>
    <row r="300" spans="1:14" x14ac:dyDescent="0.25">
      <c r="A300" s="104">
        <f>'Bảng kê CS-SH'!A40</f>
        <v>19</v>
      </c>
      <c r="B300" s="89" t="str">
        <f>'Bảng kê CS-SH'!B40</f>
        <v>Camera</v>
      </c>
      <c r="C300" s="89">
        <v>1</v>
      </c>
      <c r="D300" s="89">
        <v>1</v>
      </c>
      <c r="E300" s="89">
        <v>1</v>
      </c>
      <c r="F300" s="89">
        <v>24</v>
      </c>
      <c r="G300" s="89">
        <v>30</v>
      </c>
      <c r="H300" s="128">
        <f t="shared" si="21"/>
        <v>720</v>
      </c>
      <c r="I300" s="104" t="str">
        <f>'ĐN đã phát hành HĐ'!B7</f>
        <v>Bậc 3</v>
      </c>
      <c r="J300" s="292">
        <f>'ĐN đã phát hành HĐ'!O7</f>
        <v>100</v>
      </c>
      <c r="K300" s="146">
        <v>0</v>
      </c>
      <c r="L300" s="105">
        <f>'ĐN đã phát hành HĐ'!D7</f>
        <v>2271</v>
      </c>
      <c r="M300" s="105">
        <f t="shared" si="22"/>
        <v>0</v>
      </c>
    </row>
    <row r="301" spans="1:14" x14ac:dyDescent="0.25">
      <c r="A301" s="104">
        <f>'Bảng kê CS-SH'!A59</f>
        <v>18</v>
      </c>
      <c r="B301" s="89" t="str">
        <f>'Bảng kê CS-SH'!B59</f>
        <v xml:space="preserve">Máy mài </v>
      </c>
      <c r="C301" s="89">
        <f>'Bảng kê CS-SH'!D59</f>
        <v>1</v>
      </c>
      <c r="D301" s="89"/>
      <c r="E301" s="89"/>
      <c r="F301" s="89"/>
      <c r="G301" s="89"/>
      <c r="H301" s="128">
        <f t="shared" si="21"/>
        <v>0</v>
      </c>
      <c r="I301" s="104" t="str">
        <f>'ĐN đã phát hành HĐ'!B8</f>
        <v>Bậc 4</v>
      </c>
      <c r="J301" s="292">
        <f>'ĐN đã phát hành HĐ'!O8</f>
        <v>10</v>
      </c>
      <c r="K301" s="146">
        <v>90</v>
      </c>
      <c r="L301" s="105">
        <f>'ĐN đã phát hành HĐ'!D8</f>
        <v>2860</v>
      </c>
      <c r="M301" s="105">
        <f t="shared" si="22"/>
        <v>257400</v>
      </c>
    </row>
    <row r="302" spans="1:14" x14ac:dyDescent="0.25">
      <c r="A302" s="104">
        <f>'Bảng kê CS-SH'!A61</f>
        <v>20</v>
      </c>
      <c r="B302" s="89" t="str">
        <f>'Bảng kê CS-SH'!B61</f>
        <v>Máy rửa xe</v>
      </c>
      <c r="C302" s="89">
        <f>'Bảng kê CS-SH'!D61</f>
        <v>1</v>
      </c>
      <c r="D302" s="89"/>
      <c r="E302" s="89"/>
      <c r="F302" s="89"/>
      <c r="G302" s="89"/>
      <c r="H302" s="128">
        <f t="shared" si="21"/>
        <v>0</v>
      </c>
      <c r="I302" s="104" t="str">
        <f>'ĐN đã phát hành HĐ'!B9</f>
        <v>Bậc 5</v>
      </c>
      <c r="J302" s="292">
        <f>'ĐN đã phát hành HĐ'!O9</f>
        <v>0</v>
      </c>
      <c r="K302" s="146">
        <v>100</v>
      </c>
      <c r="L302" s="105">
        <f>'ĐN đã phát hành HĐ'!D9</f>
        <v>3197</v>
      </c>
      <c r="M302" s="105">
        <f t="shared" si="22"/>
        <v>319700</v>
      </c>
    </row>
    <row r="303" spans="1:14" x14ac:dyDescent="0.25">
      <c r="A303" s="104"/>
      <c r="B303" s="89"/>
      <c r="C303" s="89"/>
      <c r="D303" s="89"/>
      <c r="E303" s="89"/>
      <c r="F303" s="89"/>
      <c r="G303" s="89"/>
      <c r="H303" s="128"/>
      <c r="I303" s="104" t="str">
        <f>'ĐN đã phát hành HĐ'!B10</f>
        <v>Bậc 6</v>
      </c>
      <c r="J303" s="292">
        <f>'ĐN đã phát hành HĐ'!N10</f>
        <v>0</v>
      </c>
      <c r="K303" s="146">
        <f>K304-K298-K299-K300-K301-K302</f>
        <v>4754</v>
      </c>
      <c r="L303" s="105">
        <f>'ĐN đã phát hành HĐ'!D10</f>
        <v>3302</v>
      </c>
      <c r="M303" s="105">
        <f t="shared" si="22"/>
        <v>15697708</v>
      </c>
      <c r="N303" s="57"/>
    </row>
    <row r="304" spans="1:14" s="111" customFormat="1" ht="14.25" x14ac:dyDescent="0.2">
      <c r="A304" s="240" t="s">
        <v>7</v>
      </c>
      <c r="B304" s="241"/>
      <c r="C304" s="108"/>
      <c r="D304" s="108"/>
      <c r="E304" s="108"/>
      <c r="F304" s="108"/>
      <c r="G304" s="108">
        <f>G282</f>
        <v>30</v>
      </c>
      <c r="H304" s="129">
        <f>SUM(H282:H302)</f>
        <v>5154</v>
      </c>
      <c r="I304" s="103"/>
      <c r="J304" s="293">
        <f>SUM(J298:J303)</f>
        <v>210</v>
      </c>
      <c r="K304" s="110">
        <f>H304-J304</f>
        <v>4944</v>
      </c>
      <c r="L304" s="109"/>
      <c r="M304" s="109">
        <f>SUM(M298:M303)</f>
        <v>16274808</v>
      </c>
      <c r="N304" s="151">
        <f>SUM(K298:K303)</f>
        <v>4944</v>
      </c>
    </row>
    <row r="305" spans="1:13" x14ac:dyDescent="0.25">
      <c r="A305" s="232" t="str">
        <f>'ĐN đã phát hành HĐ'!P4</f>
        <v>Tháng 1/2025</v>
      </c>
      <c r="B305" s="234"/>
      <c r="C305" s="89"/>
      <c r="D305" s="89"/>
      <c r="E305" s="89"/>
      <c r="F305" s="89"/>
      <c r="G305" s="89"/>
      <c r="H305" s="128"/>
      <c r="I305" s="104"/>
      <c r="J305" s="292"/>
      <c r="K305" s="146"/>
      <c r="L305" s="105"/>
      <c r="M305" s="105"/>
    </row>
    <row r="306" spans="1:13" x14ac:dyDescent="0.25">
      <c r="A306" s="240" t="s">
        <v>285</v>
      </c>
      <c r="B306" s="241"/>
      <c r="C306" s="89"/>
      <c r="D306" s="89"/>
      <c r="E306" s="89"/>
      <c r="F306" s="89"/>
      <c r="G306" s="89"/>
      <c r="H306" s="128"/>
      <c r="I306" s="104"/>
      <c r="J306" s="292"/>
      <c r="K306" s="146"/>
      <c r="L306" s="105"/>
      <c r="M306" s="105"/>
    </row>
    <row r="307" spans="1:13" x14ac:dyDescent="0.25">
      <c r="A307" s="104">
        <f>'Bảng kê CS-SH'!A22</f>
        <v>1</v>
      </c>
      <c r="B307" s="89" t="str">
        <f>'Bảng kê CS-SH'!B22</f>
        <v>Bóng đèn tròn</v>
      </c>
      <c r="C307" s="89">
        <f>'Bảng kê CS-SH'!D22</f>
        <v>1</v>
      </c>
      <c r="D307" s="89">
        <f>'Bảng kê CS-SH'!E22</f>
        <v>1</v>
      </c>
      <c r="E307" s="89">
        <v>1</v>
      </c>
      <c r="F307" s="89">
        <v>6</v>
      </c>
      <c r="G307" s="89">
        <f>'Thỏa thuận thời gian VP SHBT'!E33</f>
        <v>30</v>
      </c>
      <c r="H307" s="128">
        <f>C307*D307*E307*F307*G307</f>
        <v>180</v>
      </c>
      <c r="I307" s="104"/>
      <c r="J307" s="292"/>
      <c r="K307" s="146"/>
      <c r="L307" s="105"/>
      <c r="M307" s="105"/>
    </row>
    <row r="308" spans="1:13" x14ac:dyDescent="0.25">
      <c r="A308" s="104">
        <f>'Bảng kê CS-SH'!A23</f>
        <v>2</v>
      </c>
      <c r="B308" s="89" t="str">
        <f>'Bảng kê CS-SH'!B23</f>
        <v>Bóng đèn tuýp</v>
      </c>
      <c r="C308" s="89">
        <f>'Bảng kê CS-SH'!D23</f>
        <v>1</v>
      </c>
      <c r="D308" s="89">
        <f>'Bảng kê CS-SH'!E23</f>
        <v>1</v>
      </c>
      <c r="E308" s="89">
        <v>1</v>
      </c>
      <c r="F308" s="89">
        <v>6</v>
      </c>
      <c r="G308" s="89">
        <f>G307</f>
        <v>30</v>
      </c>
      <c r="H308" s="128">
        <f t="shared" ref="H308:H325" si="23">C308*D308*E308*F308*G308</f>
        <v>180</v>
      </c>
      <c r="I308" s="104"/>
      <c r="J308" s="292"/>
      <c r="K308" s="146"/>
      <c r="L308" s="105"/>
      <c r="M308" s="105"/>
    </row>
    <row r="309" spans="1:13" x14ac:dyDescent="0.25">
      <c r="A309" s="104">
        <f>'Bảng kê CS-SH'!A24</f>
        <v>3</v>
      </c>
      <c r="B309" s="89" t="str">
        <f>'Bảng kê CS-SH'!B24</f>
        <v>Nồi cơm điện</v>
      </c>
      <c r="C309" s="89">
        <f>'Bảng kê CS-SH'!D24</f>
        <v>1</v>
      </c>
      <c r="D309" s="89">
        <f>'Bảng kê CS-SH'!E24</f>
        <v>1</v>
      </c>
      <c r="E309" s="89">
        <v>1</v>
      </c>
      <c r="F309" s="89">
        <v>2</v>
      </c>
      <c r="G309" s="89">
        <f>G307</f>
        <v>30</v>
      </c>
      <c r="H309" s="128">
        <f t="shared" si="23"/>
        <v>60</v>
      </c>
      <c r="I309" s="104"/>
      <c r="J309" s="292"/>
      <c r="K309" s="146"/>
      <c r="L309" s="105"/>
      <c r="M309" s="105"/>
    </row>
    <row r="310" spans="1:13" x14ac:dyDescent="0.25">
      <c r="A310" s="104">
        <f>'Bảng kê CS-SH'!A25</f>
        <v>4</v>
      </c>
      <c r="B310" s="89" t="str">
        <f>'Bảng kê CS-SH'!B25</f>
        <v xml:space="preserve">Bếp từ </v>
      </c>
      <c r="C310" s="89">
        <f>'Bảng kê CS-SH'!D25</f>
        <v>1</v>
      </c>
      <c r="D310" s="89">
        <f>'Bảng kê CS-SH'!E25</f>
        <v>1</v>
      </c>
      <c r="E310" s="89">
        <v>1</v>
      </c>
      <c r="F310" s="89">
        <v>2</v>
      </c>
      <c r="G310" s="89">
        <f>G307</f>
        <v>30</v>
      </c>
      <c r="H310" s="128">
        <f t="shared" si="23"/>
        <v>60</v>
      </c>
      <c r="I310" s="104"/>
      <c r="J310" s="292"/>
      <c r="K310" s="146"/>
      <c r="L310" s="105"/>
      <c r="M310" s="105"/>
    </row>
    <row r="311" spans="1:13" x14ac:dyDescent="0.25">
      <c r="A311" s="104">
        <f>'Bảng kê CS-SH'!A26</f>
        <v>5</v>
      </c>
      <c r="B311" s="89" t="str">
        <f>'Bảng kê CS-SH'!B26</f>
        <v>Bình nóng lạnh</v>
      </c>
      <c r="C311" s="89">
        <f>'Bảng kê CS-SH'!D26</f>
        <v>1</v>
      </c>
      <c r="D311" s="89">
        <f>'Bảng kê CS-SH'!E26</f>
        <v>1</v>
      </c>
      <c r="E311" s="89">
        <v>1</v>
      </c>
      <c r="F311" s="89">
        <v>2</v>
      </c>
      <c r="G311" s="89">
        <f>G307</f>
        <v>30</v>
      </c>
      <c r="H311" s="128">
        <f t="shared" si="23"/>
        <v>60</v>
      </c>
      <c r="I311" s="104"/>
      <c r="J311" s="292"/>
      <c r="K311" s="146"/>
      <c r="L311" s="105"/>
      <c r="M311" s="105"/>
    </row>
    <row r="312" spans="1:13" x14ac:dyDescent="0.25">
      <c r="A312" s="104">
        <f>'Bảng kê CS-SH'!A27</f>
        <v>6</v>
      </c>
      <c r="B312" s="89" t="str">
        <f>'Bảng kê CS-SH'!B27</f>
        <v>Ấm điện</v>
      </c>
      <c r="C312" s="89">
        <f>'Bảng kê CS-SH'!D28</f>
        <v>1</v>
      </c>
      <c r="D312" s="89">
        <f>'Bảng kê CS-SH'!E28</f>
        <v>1</v>
      </c>
      <c r="E312" s="89">
        <v>1</v>
      </c>
      <c r="F312" s="89">
        <v>2</v>
      </c>
      <c r="G312" s="89">
        <f>G307</f>
        <v>30</v>
      </c>
      <c r="H312" s="128">
        <f t="shared" si="23"/>
        <v>60</v>
      </c>
      <c r="I312" s="104"/>
      <c r="J312" s="292"/>
      <c r="K312" s="146"/>
      <c r="L312" s="105"/>
      <c r="M312" s="105"/>
    </row>
    <row r="313" spans="1:13" x14ac:dyDescent="0.25">
      <c r="A313" s="104">
        <f>'Bảng kê CS-SH'!A28</f>
        <v>7</v>
      </c>
      <c r="B313" s="89" t="str">
        <f>'Bảng kê CS-SH'!B28</f>
        <v>Máy giặt</v>
      </c>
      <c r="C313" s="89">
        <f>'Bảng kê CS-SH'!D29</f>
        <v>1</v>
      </c>
      <c r="D313" s="89">
        <f>'Bảng kê CS-SH'!E29</f>
        <v>1</v>
      </c>
      <c r="E313" s="89">
        <v>0.9</v>
      </c>
      <c r="F313" s="89">
        <v>4</v>
      </c>
      <c r="G313" s="89">
        <f>G307</f>
        <v>30</v>
      </c>
      <c r="H313" s="128">
        <f t="shared" si="23"/>
        <v>108</v>
      </c>
      <c r="I313" s="104"/>
      <c r="J313" s="292"/>
      <c r="K313" s="146"/>
      <c r="L313" s="105"/>
      <c r="M313" s="105"/>
    </row>
    <row r="314" spans="1:13" x14ac:dyDescent="0.25">
      <c r="A314" s="104">
        <f>'Bảng kê CS-SH'!A29</f>
        <v>8</v>
      </c>
      <c r="B314" s="89" t="str">
        <f>'Bảng kê CS-SH'!B29</f>
        <v>Máy bơm nước</v>
      </c>
      <c r="C314" s="89">
        <f>'Bảng kê CS-SH'!D30</f>
        <v>1</v>
      </c>
      <c r="D314" s="89">
        <f>'Bảng kê CS-SH'!E30</f>
        <v>1</v>
      </c>
      <c r="E314" s="89">
        <v>0.9</v>
      </c>
      <c r="F314" s="89">
        <v>4</v>
      </c>
      <c r="G314" s="89">
        <f>G307</f>
        <v>30</v>
      </c>
      <c r="H314" s="128">
        <f t="shared" si="23"/>
        <v>108</v>
      </c>
      <c r="I314" s="104"/>
      <c r="J314" s="292"/>
      <c r="K314" s="146"/>
      <c r="L314" s="105"/>
      <c r="M314" s="105"/>
    </row>
    <row r="315" spans="1:13" x14ac:dyDescent="0.25">
      <c r="A315" s="104">
        <f>'Bảng kê CS-SH'!A30</f>
        <v>9</v>
      </c>
      <c r="B315" s="89" t="str">
        <f>'Bảng kê CS-SH'!B30</f>
        <v>Quạt cây</v>
      </c>
      <c r="C315" s="89">
        <f>'Bảng kê CS-SH'!D31</f>
        <v>1</v>
      </c>
      <c r="D315" s="89">
        <f>'Bảng kê CS-SH'!E31</f>
        <v>1</v>
      </c>
      <c r="E315" s="89">
        <v>0.9</v>
      </c>
      <c r="F315" s="89">
        <v>10</v>
      </c>
      <c r="G315" s="89">
        <f>G307</f>
        <v>30</v>
      </c>
      <c r="H315" s="128">
        <f t="shared" si="23"/>
        <v>270</v>
      </c>
      <c r="I315" s="104"/>
      <c r="J315" s="292"/>
      <c r="K315" s="146"/>
      <c r="L315" s="105"/>
      <c r="M315" s="105"/>
    </row>
    <row r="316" spans="1:13" x14ac:dyDescent="0.25">
      <c r="A316" s="104">
        <f>'Bảng kê CS-SH'!A31</f>
        <v>10</v>
      </c>
      <c r="B316" s="89" t="str">
        <f>'Bảng kê CS-SH'!B31</f>
        <v>Quạt trần</v>
      </c>
      <c r="C316" s="89">
        <v>1</v>
      </c>
      <c r="D316" s="89">
        <f>'Bảng kê CS-SH'!E32</f>
        <v>1</v>
      </c>
      <c r="E316" s="89">
        <v>0.9</v>
      </c>
      <c r="F316" s="89">
        <v>10</v>
      </c>
      <c r="G316" s="89">
        <f>G307</f>
        <v>30</v>
      </c>
      <c r="H316" s="128">
        <f t="shared" si="23"/>
        <v>270</v>
      </c>
      <c r="I316" s="104"/>
      <c r="J316" s="292"/>
      <c r="K316" s="146"/>
      <c r="L316" s="105"/>
      <c r="M316" s="105"/>
    </row>
    <row r="317" spans="1:13" x14ac:dyDescent="0.25">
      <c r="A317" s="104">
        <f>'Bảng kê CS-SH'!A32</f>
        <v>11</v>
      </c>
      <c r="B317" s="89" t="str">
        <f>'Bảng kê CS-SH'!B32</f>
        <v>Quạt hơi nước</v>
      </c>
      <c r="C317" s="89">
        <f>'Bảng kê CS-SH'!D33</f>
        <v>1</v>
      </c>
      <c r="D317" s="89">
        <f>'Bảng kê CS-SH'!E33</f>
        <v>1</v>
      </c>
      <c r="E317" s="89">
        <v>0.9</v>
      </c>
      <c r="F317" s="89">
        <v>10</v>
      </c>
      <c r="G317" s="89">
        <f>G307</f>
        <v>30</v>
      </c>
      <c r="H317" s="128">
        <f t="shared" si="23"/>
        <v>270</v>
      </c>
      <c r="I317" s="104"/>
      <c r="J317" s="292"/>
      <c r="K317" s="146"/>
      <c r="L317" s="105"/>
      <c r="M317" s="105"/>
    </row>
    <row r="318" spans="1:13" x14ac:dyDescent="0.25">
      <c r="A318" s="104">
        <f>'Bảng kê CS-SH'!A33</f>
        <v>12</v>
      </c>
      <c r="B318" s="89" t="str">
        <f>'Bảng kê CS-SH'!B33</f>
        <v>Ti vi</v>
      </c>
      <c r="C318" s="89">
        <f>'Bảng kê CS-SH'!D34</f>
        <v>1</v>
      </c>
      <c r="D318" s="89">
        <f>'Bảng kê CS-SH'!E34</f>
        <v>1</v>
      </c>
      <c r="E318" s="89">
        <v>1</v>
      </c>
      <c r="F318" s="89">
        <v>6</v>
      </c>
      <c r="G318" s="89">
        <f>G307</f>
        <v>30</v>
      </c>
      <c r="H318" s="128">
        <f t="shared" si="23"/>
        <v>180</v>
      </c>
      <c r="I318" s="104"/>
      <c r="J318" s="292"/>
      <c r="K318" s="146"/>
      <c r="L318" s="105"/>
      <c r="M318" s="105"/>
    </row>
    <row r="319" spans="1:13" x14ac:dyDescent="0.25">
      <c r="A319" s="104">
        <f>'Bảng kê CS-SH'!A34</f>
        <v>13</v>
      </c>
      <c r="B319" s="89" t="str">
        <f>'Bảng kê CS-SH'!B34</f>
        <v>Tủ lạnh</v>
      </c>
      <c r="C319" s="89">
        <f>'Bảng kê CS-SH'!D35</f>
        <v>1</v>
      </c>
      <c r="D319" s="89">
        <f>'Bảng kê CS-SH'!E35</f>
        <v>1</v>
      </c>
      <c r="E319" s="89">
        <v>0.9</v>
      </c>
      <c r="F319" s="89">
        <v>24</v>
      </c>
      <c r="G319" s="89">
        <f>G307</f>
        <v>30</v>
      </c>
      <c r="H319" s="128">
        <f t="shared" si="23"/>
        <v>648</v>
      </c>
      <c r="I319" s="104"/>
      <c r="J319" s="292"/>
      <c r="K319" s="146"/>
      <c r="L319" s="105"/>
      <c r="M319" s="105"/>
    </row>
    <row r="320" spans="1:13" x14ac:dyDescent="0.25">
      <c r="A320" s="104">
        <f>'Bảng kê CS-SH'!A35</f>
        <v>14</v>
      </c>
      <c r="B320" s="89" t="str">
        <f>'Bảng kê CS-SH'!B35</f>
        <v>Tủ bảo ôn</v>
      </c>
      <c r="C320" s="89">
        <v>1</v>
      </c>
      <c r="D320" s="89">
        <f>'Bảng kê CS-SH'!E36</f>
        <v>1</v>
      </c>
      <c r="E320" s="89">
        <v>0.9</v>
      </c>
      <c r="F320" s="89">
        <v>24</v>
      </c>
      <c r="G320" s="89">
        <f>G307</f>
        <v>30</v>
      </c>
      <c r="H320" s="128">
        <f t="shared" si="23"/>
        <v>648</v>
      </c>
      <c r="I320" s="104"/>
      <c r="J320" s="292"/>
      <c r="K320" s="146"/>
      <c r="L320" s="105"/>
      <c r="M320" s="105"/>
    </row>
    <row r="321" spans="1:14" x14ac:dyDescent="0.25">
      <c r="A321" s="104">
        <f>'Bảng kê CS-SH'!A36</f>
        <v>15</v>
      </c>
      <c r="B321" s="89" t="str">
        <f>'Bảng kê CS-SH'!B36</f>
        <v>Điều hòa 1 chiều</v>
      </c>
      <c r="C321" s="89">
        <f>'Bảng kê CS-SH'!D37</f>
        <v>1</v>
      </c>
      <c r="D321" s="89">
        <f>'Bảng kê CS-SH'!E37</f>
        <v>1</v>
      </c>
      <c r="E321" s="89">
        <v>0.9</v>
      </c>
      <c r="F321" s="89">
        <v>8</v>
      </c>
      <c r="G321" s="89">
        <f>G307</f>
        <v>30</v>
      </c>
      <c r="H321" s="128">
        <f t="shared" si="23"/>
        <v>216</v>
      </c>
      <c r="I321" s="104"/>
      <c r="J321" s="292"/>
      <c r="K321" s="146"/>
      <c r="L321" s="105"/>
      <c r="M321" s="105"/>
    </row>
    <row r="322" spans="1:14" x14ac:dyDescent="0.25">
      <c r="A322" s="104">
        <f>'Bảng kê CS-SH'!A37</f>
        <v>16</v>
      </c>
      <c r="B322" s="89" t="str">
        <f>'Bảng kê CS-SH'!B37</f>
        <v>Điều hòa 2 chiều</v>
      </c>
      <c r="C322" s="89">
        <f>'Bảng kê CS-SH'!D38</f>
        <v>1</v>
      </c>
      <c r="D322" s="89">
        <f>'Bảng kê CS-SH'!E38</f>
        <v>1</v>
      </c>
      <c r="E322" s="89">
        <v>0.9</v>
      </c>
      <c r="F322" s="89">
        <v>8</v>
      </c>
      <c r="G322" s="89">
        <f>G307</f>
        <v>30</v>
      </c>
      <c r="H322" s="128">
        <f t="shared" si="23"/>
        <v>216</v>
      </c>
      <c r="I322" s="104"/>
      <c r="J322" s="292"/>
      <c r="K322" s="146"/>
      <c r="L322" s="105"/>
      <c r="M322" s="105"/>
    </row>
    <row r="323" spans="1:14" x14ac:dyDescent="0.25">
      <c r="A323" s="104">
        <f>'Bảng kê CS-SH'!A38</f>
        <v>17</v>
      </c>
      <c r="B323" s="89" t="str">
        <f>'Bảng kê CS-SH'!B38</f>
        <v>Máy tính để bàn</v>
      </c>
      <c r="C323" s="89">
        <f>'Bảng kê CS-SH'!D39</f>
        <v>1</v>
      </c>
      <c r="D323" s="89">
        <f>'Bảng kê CS-SH'!E39</f>
        <v>1</v>
      </c>
      <c r="E323" s="89">
        <v>1</v>
      </c>
      <c r="F323" s="89">
        <v>6</v>
      </c>
      <c r="G323" s="89">
        <f>G307</f>
        <v>30</v>
      </c>
      <c r="H323" s="128">
        <f t="shared" si="23"/>
        <v>180</v>
      </c>
      <c r="I323" s="104" t="str">
        <f>'ĐN đã phát hành HĐ'!B5</f>
        <v>Bậc 1</v>
      </c>
      <c r="J323" s="292">
        <f>'ĐN đã phát hành HĐ'!P5</f>
        <v>50</v>
      </c>
      <c r="K323" s="146">
        <v>0</v>
      </c>
      <c r="L323" s="105">
        <f>'ĐN đã phát hành HĐ'!D5</f>
        <v>1893</v>
      </c>
      <c r="M323" s="105">
        <f>K323*L323</f>
        <v>0</v>
      </c>
    </row>
    <row r="324" spans="1:14" x14ac:dyDescent="0.25">
      <c r="A324" s="104">
        <f>'Bảng kê CS-SH'!A39</f>
        <v>18</v>
      </c>
      <c r="B324" s="89" t="str">
        <f>'Bảng kê CS-SH'!B39</f>
        <v>Bình đun nước nóng, lạnh</v>
      </c>
      <c r="C324" s="89">
        <f>'Bảng kê CS-SH'!D40</f>
        <v>1</v>
      </c>
      <c r="D324" s="89">
        <f>'Bảng kê CS-SH'!E40</f>
        <v>1</v>
      </c>
      <c r="E324" s="89">
        <v>1</v>
      </c>
      <c r="F324" s="89">
        <v>24</v>
      </c>
      <c r="G324" s="89">
        <f>G307</f>
        <v>30</v>
      </c>
      <c r="H324" s="128">
        <f t="shared" si="23"/>
        <v>720</v>
      </c>
      <c r="I324" s="104" t="str">
        <f>'ĐN đã phát hành HĐ'!B6</f>
        <v>Bậc 2</v>
      </c>
      <c r="J324" s="292">
        <f>'ĐN đã phát hành HĐ'!P6</f>
        <v>50</v>
      </c>
      <c r="K324" s="146">
        <v>0</v>
      </c>
      <c r="L324" s="105">
        <f>'ĐN đã phát hành HĐ'!D6</f>
        <v>1956</v>
      </c>
      <c r="M324" s="105">
        <f t="shared" ref="M324:M328" si="24">K324*L324</f>
        <v>0</v>
      </c>
    </row>
    <row r="325" spans="1:14" x14ac:dyDescent="0.25">
      <c r="A325" s="104">
        <f>'Bảng kê CS-SH'!A40</f>
        <v>19</v>
      </c>
      <c r="B325" s="89" t="str">
        <f>'Bảng kê CS-SH'!B40</f>
        <v>Camera</v>
      </c>
      <c r="C325" s="89">
        <v>1</v>
      </c>
      <c r="D325" s="89">
        <v>1</v>
      </c>
      <c r="E325" s="54">
        <v>1</v>
      </c>
      <c r="F325" s="54">
        <v>24</v>
      </c>
      <c r="G325" s="54">
        <v>30</v>
      </c>
      <c r="H325" s="128">
        <f t="shared" si="23"/>
        <v>720</v>
      </c>
      <c r="I325" s="104" t="str">
        <f>'ĐN đã phát hành HĐ'!B7</f>
        <v>Bậc 3</v>
      </c>
      <c r="J325" s="292">
        <f>'ĐN đã phát hành HĐ'!P7</f>
        <v>100</v>
      </c>
      <c r="K325" s="146">
        <v>0</v>
      </c>
      <c r="L325" s="105">
        <f>'ĐN đã phát hành HĐ'!D7</f>
        <v>2271</v>
      </c>
      <c r="M325" s="105">
        <f t="shared" si="24"/>
        <v>0</v>
      </c>
    </row>
    <row r="326" spans="1:14" x14ac:dyDescent="0.25">
      <c r="A326" s="104">
        <f>'Bảng kê CS-SH'!A59</f>
        <v>18</v>
      </c>
      <c r="B326" s="89" t="str">
        <f>'Bảng kê CS-SH'!B59</f>
        <v xml:space="preserve">Máy mài </v>
      </c>
      <c r="C326" s="89">
        <f>'Bảng kê CS-SH'!D59</f>
        <v>1</v>
      </c>
      <c r="D326" s="89">
        <f>'Bảng kê CS-SH'!E59</f>
        <v>1</v>
      </c>
      <c r="E326" s="89"/>
      <c r="F326" s="89"/>
      <c r="G326" s="89"/>
      <c r="H326" s="128">
        <f>C326*D326*E327*F327*G327</f>
        <v>0</v>
      </c>
      <c r="I326" s="104" t="str">
        <f>'ĐN đã phát hành HĐ'!B8</f>
        <v>Bậc 4</v>
      </c>
      <c r="J326" s="292">
        <f>'ĐN đã phát hành HĐ'!P8</f>
        <v>30</v>
      </c>
      <c r="K326" s="146">
        <v>70</v>
      </c>
      <c r="L326" s="105">
        <f>'ĐN đã phát hành HĐ'!D8</f>
        <v>2860</v>
      </c>
      <c r="M326" s="105">
        <f t="shared" si="24"/>
        <v>200200</v>
      </c>
    </row>
    <row r="327" spans="1:14" x14ac:dyDescent="0.25">
      <c r="A327" s="104">
        <f>'Bảng kê CS-SH'!A61</f>
        <v>20</v>
      </c>
      <c r="B327" s="89" t="str">
        <f>'Bảng kê CS-SH'!B61</f>
        <v>Máy rửa xe</v>
      </c>
      <c r="C327" s="89">
        <f>'Bảng kê CS-SH'!D61</f>
        <v>1</v>
      </c>
      <c r="D327" s="89">
        <f>'Bảng kê CS-SH'!E61</f>
        <v>1</v>
      </c>
      <c r="E327" s="89"/>
      <c r="F327" s="89"/>
      <c r="G327" s="89"/>
      <c r="H327" s="128">
        <f>C327*D327*E328*F328*G328</f>
        <v>0</v>
      </c>
      <c r="I327" s="104" t="str">
        <f>'ĐN đã phát hành HĐ'!B9</f>
        <v>Bậc 5</v>
      </c>
      <c r="J327" s="292">
        <f>'ĐN đã phát hành HĐ'!P9</f>
        <v>0</v>
      </c>
      <c r="K327" s="146">
        <v>100</v>
      </c>
      <c r="L327" s="105">
        <f>'ĐN đã phát hành HĐ'!D9</f>
        <v>3197</v>
      </c>
      <c r="M327" s="105">
        <f t="shared" si="24"/>
        <v>319700</v>
      </c>
    </row>
    <row r="328" spans="1:14" x14ac:dyDescent="0.25">
      <c r="A328" s="104"/>
      <c r="B328" s="89"/>
      <c r="C328" s="89"/>
      <c r="D328" s="89"/>
      <c r="E328" s="89"/>
      <c r="F328" s="89"/>
      <c r="G328" s="89"/>
      <c r="H328" s="128"/>
      <c r="I328" s="104" t="str">
        <f>'ĐN đã phát hành HĐ'!B10</f>
        <v>Bậc 6</v>
      </c>
      <c r="J328" s="292">
        <f>'ĐN đã phát hành HĐ'!P10</f>
        <v>0</v>
      </c>
      <c r="K328" s="146">
        <f>K329-K323-K324-K325-K326-K327</f>
        <v>4754</v>
      </c>
      <c r="L328" s="105">
        <f>'ĐN đã phát hành HĐ'!D10</f>
        <v>3302</v>
      </c>
      <c r="M328" s="105">
        <f t="shared" si="24"/>
        <v>15697708</v>
      </c>
    </row>
    <row r="329" spans="1:14" s="111" customFormat="1" ht="14.25" x14ac:dyDescent="0.2">
      <c r="A329" s="240" t="s">
        <v>7</v>
      </c>
      <c r="B329" s="241"/>
      <c r="C329" s="108"/>
      <c r="D329" s="108"/>
      <c r="E329" s="108"/>
      <c r="F329" s="108"/>
      <c r="G329" s="108">
        <f>G307</f>
        <v>30</v>
      </c>
      <c r="H329" s="129">
        <f>SUM(H307:H327)</f>
        <v>5154</v>
      </c>
      <c r="I329" s="103"/>
      <c r="J329" s="293">
        <f>SUM(J323:J328)</f>
        <v>230</v>
      </c>
      <c r="K329" s="110">
        <f>H329-J329</f>
        <v>4924</v>
      </c>
      <c r="L329" s="109"/>
      <c r="M329" s="109">
        <f>SUM(M323:M328)</f>
        <v>16217608</v>
      </c>
      <c r="N329" s="151">
        <f>SUM(K323:K328)</f>
        <v>4924</v>
      </c>
    </row>
    <row r="330" spans="1:14" x14ac:dyDescent="0.25">
      <c r="A330" s="232" t="str">
        <f>'ĐN đã phát hành HĐ'!Q4</f>
        <v>Tháng 2/2025</v>
      </c>
      <c r="B330" s="234"/>
      <c r="C330" s="89"/>
      <c r="D330" s="89"/>
      <c r="E330" s="89"/>
      <c r="F330" s="89"/>
      <c r="G330" s="89"/>
      <c r="H330" s="128"/>
      <c r="I330" s="104"/>
      <c r="J330" s="292"/>
      <c r="K330" s="146"/>
      <c r="L330" s="105"/>
      <c r="M330" s="105"/>
    </row>
    <row r="331" spans="1:14" x14ac:dyDescent="0.25">
      <c r="A331" s="240" t="s">
        <v>285</v>
      </c>
      <c r="B331" s="241"/>
      <c r="C331" s="89"/>
      <c r="D331" s="89"/>
      <c r="E331" s="89"/>
      <c r="F331" s="89"/>
      <c r="G331" s="89"/>
      <c r="H331" s="128"/>
      <c r="I331" s="104"/>
      <c r="J331" s="292"/>
      <c r="K331" s="146"/>
      <c r="L331" s="105"/>
      <c r="M331" s="105"/>
    </row>
    <row r="332" spans="1:14" x14ac:dyDescent="0.25">
      <c r="A332" s="104">
        <f>'Bảng kê CS-SH'!A22</f>
        <v>1</v>
      </c>
      <c r="B332" s="89" t="str">
        <f>'Bảng kê CS-SH'!B22</f>
        <v>Bóng đèn tròn</v>
      </c>
      <c r="C332" s="89">
        <f>'Bảng kê CS-SH'!D22</f>
        <v>1</v>
      </c>
      <c r="D332" s="89">
        <f>'Bảng kê CS-SH'!E22</f>
        <v>1</v>
      </c>
      <c r="E332" s="89">
        <v>1</v>
      </c>
      <c r="F332" s="89">
        <v>6</v>
      </c>
      <c r="G332" s="89">
        <f>'Thỏa thuận thời gian VP SHBT'!E35</f>
        <v>28</v>
      </c>
      <c r="H332" s="128">
        <f>C332*D332*E332*F332*G332</f>
        <v>168</v>
      </c>
      <c r="I332" s="104"/>
      <c r="J332" s="292"/>
      <c r="K332" s="146"/>
      <c r="L332" s="105"/>
      <c r="M332" s="105"/>
    </row>
    <row r="333" spans="1:14" x14ac:dyDescent="0.25">
      <c r="A333" s="104">
        <f>'Bảng kê CS-SH'!A23</f>
        <v>2</v>
      </c>
      <c r="B333" s="89" t="str">
        <f>'Bảng kê CS-SH'!B23</f>
        <v>Bóng đèn tuýp</v>
      </c>
      <c r="C333" s="89">
        <f>'Bảng kê CS-SH'!D23</f>
        <v>1</v>
      </c>
      <c r="D333" s="89">
        <f>'Bảng kê CS-SH'!E23</f>
        <v>1</v>
      </c>
      <c r="E333" s="89">
        <v>1</v>
      </c>
      <c r="F333" s="89">
        <v>6</v>
      </c>
      <c r="G333" s="89">
        <f>G332</f>
        <v>28</v>
      </c>
      <c r="H333" s="128">
        <f t="shared" ref="H333:H352" si="25">C333*D333*E333*F333*G333</f>
        <v>168</v>
      </c>
      <c r="I333" s="104"/>
      <c r="J333" s="292"/>
      <c r="K333" s="146"/>
      <c r="L333" s="105"/>
      <c r="M333" s="105"/>
    </row>
    <row r="334" spans="1:14" x14ac:dyDescent="0.25">
      <c r="A334" s="104">
        <f>'Bảng kê CS-SH'!A24</f>
        <v>3</v>
      </c>
      <c r="B334" s="89" t="str">
        <f>'Bảng kê CS-SH'!B24</f>
        <v>Nồi cơm điện</v>
      </c>
      <c r="C334" s="89">
        <f>'Bảng kê CS-SH'!D24</f>
        <v>1</v>
      </c>
      <c r="D334" s="89">
        <f>'Bảng kê CS-SH'!E24</f>
        <v>1</v>
      </c>
      <c r="E334" s="89">
        <v>1</v>
      </c>
      <c r="F334" s="89">
        <v>2</v>
      </c>
      <c r="G334" s="89">
        <f>G332</f>
        <v>28</v>
      </c>
      <c r="H334" s="128">
        <f t="shared" si="25"/>
        <v>56</v>
      </c>
      <c r="I334" s="104"/>
      <c r="J334" s="292"/>
      <c r="K334" s="146"/>
      <c r="L334" s="105"/>
      <c r="M334" s="105"/>
    </row>
    <row r="335" spans="1:14" x14ac:dyDescent="0.25">
      <c r="A335" s="104">
        <f>'Bảng kê CS-SH'!A25</f>
        <v>4</v>
      </c>
      <c r="B335" s="89" t="str">
        <f>'Bảng kê CS-SH'!B25</f>
        <v xml:space="preserve">Bếp từ </v>
      </c>
      <c r="C335" s="89">
        <f>'Bảng kê CS-SH'!D25</f>
        <v>1</v>
      </c>
      <c r="D335" s="89">
        <f>'Bảng kê CS-SH'!E25</f>
        <v>1</v>
      </c>
      <c r="E335" s="89">
        <v>1</v>
      </c>
      <c r="F335" s="89">
        <v>2</v>
      </c>
      <c r="G335" s="89">
        <f>G332</f>
        <v>28</v>
      </c>
      <c r="H335" s="128">
        <f t="shared" si="25"/>
        <v>56</v>
      </c>
      <c r="I335" s="104"/>
      <c r="J335" s="292"/>
      <c r="K335" s="146"/>
      <c r="L335" s="105"/>
      <c r="M335" s="105"/>
    </row>
    <row r="336" spans="1:14" x14ac:dyDescent="0.25">
      <c r="A336" s="104">
        <f>'Bảng kê CS-SH'!A26</f>
        <v>5</v>
      </c>
      <c r="B336" s="89" t="str">
        <f>'Bảng kê CS-SH'!B26</f>
        <v>Bình nóng lạnh</v>
      </c>
      <c r="C336" s="89">
        <f>'Bảng kê CS-SH'!D26</f>
        <v>1</v>
      </c>
      <c r="D336" s="89">
        <f>'Bảng kê CS-SH'!E26</f>
        <v>1</v>
      </c>
      <c r="E336" s="89">
        <v>1</v>
      </c>
      <c r="F336" s="89">
        <v>2</v>
      </c>
      <c r="G336" s="89">
        <f>G332</f>
        <v>28</v>
      </c>
      <c r="H336" s="128">
        <f t="shared" si="25"/>
        <v>56</v>
      </c>
      <c r="I336" s="104"/>
      <c r="J336" s="292"/>
      <c r="K336" s="146"/>
      <c r="L336" s="105"/>
      <c r="M336" s="105"/>
    </row>
    <row r="337" spans="1:13" x14ac:dyDescent="0.25">
      <c r="A337" s="104">
        <f>'Bảng kê CS-SH'!A27</f>
        <v>6</v>
      </c>
      <c r="B337" s="89" t="str">
        <f>'Bảng kê CS-SH'!B27</f>
        <v>Ấm điện</v>
      </c>
      <c r="C337" s="89">
        <f>'Bảng kê CS-SH'!D28</f>
        <v>1</v>
      </c>
      <c r="D337" s="89">
        <f>'Bảng kê CS-SH'!E28</f>
        <v>1</v>
      </c>
      <c r="E337" s="89">
        <v>1</v>
      </c>
      <c r="F337" s="89">
        <v>2</v>
      </c>
      <c r="G337" s="89">
        <f>G332</f>
        <v>28</v>
      </c>
      <c r="H337" s="128">
        <f t="shared" si="25"/>
        <v>56</v>
      </c>
      <c r="I337" s="104"/>
      <c r="J337" s="292"/>
      <c r="K337" s="146"/>
      <c r="L337" s="105"/>
      <c r="M337" s="105"/>
    </row>
    <row r="338" spans="1:13" x14ac:dyDescent="0.25">
      <c r="A338" s="104">
        <f>'Bảng kê CS-SH'!A28</f>
        <v>7</v>
      </c>
      <c r="B338" s="89" t="str">
        <f>'Bảng kê CS-SH'!B28</f>
        <v>Máy giặt</v>
      </c>
      <c r="C338" s="89">
        <f>'Bảng kê CS-SH'!D29</f>
        <v>1</v>
      </c>
      <c r="D338" s="89">
        <f>'Bảng kê CS-SH'!E29</f>
        <v>1</v>
      </c>
      <c r="E338" s="89">
        <v>0.9</v>
      </c>
      <c r="F338" s="89">
        <v>4</v>
      </c>
      <c r="G338" s="89">
        <f>G332</f>
        <v>28</v>
      </c>
      <c r="H338" s="128">
        <f t="shared" si="25"/>
        <v>100.8</v>
      </c>
      <c r="I338" s="104"/>
      <c r="J338" s="292"/>
      <c r="K338" s="146"/>
      <c r="L338" s="105"/>
      <c r="M338" s="105"/>
    </row>
    <row r="339" spans="1:13" x14ac:dyDescent="0.25">
      <c r="A339" s="104">
        <f>'Bảng kê CS-SH'!A29</f>
        <v>8</v>
      </c>
      <c r="B339" s="89" t="str">
        <f>'Bảng kê CS-SH'!B29</f>
        <v>Máy bơm nước</v>
      </c>
      <c r="C339" s="89">
        <v>1</v>
      </c>
      <c r="D339" s="89">
        <f>'Bảng kê CS-SH'!E30</f>
        <v>1</v>
      </c>
      <c r="E339" s="89">
        <v>0.9</v>
      </c>
      <c r="F339" s="89">
        <v>4</v>
      </c>
      <c r="G339" s="89">
        <f>G332</f>
        <v>28</v>
      </c>
      <c r="H339" s="128">
        <f t="shared" si="25"/>
        <v>100.8</v>
      </c>
      <c r="I339" s="104"/>
      <c r="J339" s="292"/>
      <c r="K339" s="146"/>
      <c r="L339" s="105"/>
      <c r="M339" s="105"/>
    </row>
    <row r="340" spans="1:13" x14ac:dyDescent="0.25">
      <c r="A340" s="104">
        <f>'Bảng kê CS-SH'!A30</f>
        <v>9</v>
      </c>
      <c r="B340" s="89" t="str">
        <f>'Bảng kê CS-SH'!B30</f>
        <v>Quạt cây</v>
      </c>
      <c r="C340" s="89">
        <v>1</v>
      </c>
      <c r="D340" s="89">
        <f>'Bảng kê CS-SH'!E31</f>
        <v>1</v>
      </c>
      <c r="E340" s="89">
        <v>0.9</v>
      </c>
      <c r="F340" s="89">
        <v>10</v>
      </c>
      <c r="G340" s="89">
        <f>G332</f>
        <v>28</v>
      </c>
      <c r="H340" s="128">
        <f t="shared" si="25"/>
        <v>252</v>
      </c>
      <c r="I340" s="104"/>
      <c r="J340" s="292"/>
      <c r="K340" s="146"/>
      <c r="L340" s="105"/>
      <c r="M340" s="105"/>
    </row>
    <row r="341" spans="1:13" x14ac:dyDescent="0.25">
      <c r="A341" s="104">
        <f>'Bảng kê CS-SH'!A31</f>
        <v>10</v>
      </c>
      <c r="B341" s="89" t="str">
        <f>'Bảng kê CS-SH'!B31</f>
        <v>Quạt trần</v>
      </c>
      <c r="C341" s="89">
        <v>1</v>
      </c>
      <c r="D341" s="89">
        <f>'Bảng kê CS-SH'!E32</f>
        <v>1</v>
      </c>
      <c r="E341" s="89">
        <v>0.9</v>
      </c>
      <c r="F341" s="89">
        <v>10</v>
      </c>
      <c r="G341" s="89">
        <f>G332</f>
        <v>28</v>
      </c>
      <c r="H341" s="128">
        <f t="shared" si="25"/>
        <v>252</v>
      </c>
      <c r="I341" s="104"/>
      <c r="J341" s="292"/>
      <c r="K341" s="146"/>
      <c r="L341" s="105"/>
      <c r="M341" s="105"/>
    </row>
    <row r="342" spans="1:13" x14ac:dyDescent="0.25">
      <c r="A342" s="104">
        <f>'Bảng kê CS-SH'!A32</f>
        <v>11</v>
      </c>
      <c r="B342" s="89" t="str">
        <f>'Bảng kê CS-SH'!B32</f>
        <v>Quạt hơi nước</v>
      </c>
      <c r="C342" s="89">
        <f>'Bảng kê CS-SH'!D33</f>
        <v>1</v>
      </c>
      <c r="D342" s="89">
        <f>'Bảng kê CS-SH'!E33</f>
        <v>1</v>
      </c>
      <c r="E342" s="89">
        <v>0.9</v>
      </c>
      <c r="F342" s="89">
        <v>10</v>
      </c>
      <c r="G342" s="89">
        <f>G332</f>
        <v>28</v>
      </c>
      <c r="H342" s="128">
        <f t="shared" si="25"/>
        <v>252</v>
      </c>
      <c r="I342" s="104"/>
      <c r="J342" s="292"/>
      <c r="K342" s="146"/>
      <c r="L342" s="105"/>
      <c r="M342" s="105"/>
    </row>
    <row r="343" spans="1:13" x14ac:dyDescent="0.25">
      <c r="A343" s="104">
        <f>'Bảng kê CS-SH'!A33</f>
        <v>12</v>
      </c>
      <c r="B343" s="89" t="str">
        <f>'Bảng kê CS-SH'!B33</f>
        <v>Ti vi</v>
      </c>
      <c r="C343" s="89">
        <f>'Bảng kê CS-SH'!D34</f>
        <v>1</v>
      </c>
      <c r="D343" s="89">
        <f>'Bảng kê CS-SH'!E34</f>
        <v>1</v>
      </c>
      <c r="E343" s="89">
        <v>1</v>
      </c>
      <c r="F343" s="89">
        <v>6</v>
      </c>
      <c r="G343" s="89">
        <f>G332</f>
        <v>28</v>
      </c>
      <c r="H343" s="128">
        <f t="shared" si="25"/>
        <v>168</v>
      </c>
      <c r="I343" s="104"/>
      <c r="J343" s="292"/>
      <c r="K343" s="146"/>
      <c r="L343" s="105"/>
      <c r="M343" s="105"/>
    </row>
    <row r="344" spans="1:13" x14ac:dyDescent="0.25">
      <c r="A344" s="104">
        <f>'Bảng kê CS-SH'!A34</f>
        <v>13</v>
      </c>
      <c r="B344" s="89" t="str">
        <f>'Bảng kê CS-SH'!B34</f>
        <v>Tủ lạnh</v>
      </c>
      <c r="C344" s="89">
        <f>'Bảng kê CS-SH'!D35</f>
        <v>1</v>
      </c>
      <c r="D344" s="89">
        <f>'Bảng kê CS-SH'!E35</f>
        <v>1</v>
      </c>
      <c r="E344" s="89">
        <v>0.9</v>
      </c>
      <c r="F344" s="89">
        <v>24</v>
      </c>
      <c r="G344" s="89">
        <f>G332</f>
        <v>28</v>
      </c>
      <c r="H344" s="128">
        <f t="shared" si="25"/>
        <v>604.80000000000007</v>
      </c>
      <c r="I344" s="104"/>
      <c r="J344" s="292"/>
      <c r="K344" s="146"/>
      <c r="L344" s="105"/>
      <c r="M344" s="105"/>
    </row>
    <row r="345" spans="1:13" x14ac:dyDescent="0.25">
      <c r="A345" s="104">
        <f>'Bảng kê CS-SH'!A35</f>
        <v>14</v>
      </c>
      <c r="B345" s="89" t="str">
        <f>'Bảng kê CS-SH'!B35</f>
        <v>Tủ bảo ôn</v>
      </c>
      <c r="C345" s="89">
        <v>1</v>
      </c>
      <c r="D345" s="89">
        <f>'Bảng kê CS-SH'!E36</f>
        <v>1</v>
      </c>
      <c r="E345" s="89">
        <v>0.9</v>
      </c>
      <c r="F345" s="89">
        <v>24</v>
      </c>
      <c r="G345" s="89">
        <f>G332</f>
        <v>28</v>
      </c>
      <c r="H345" s="128">
        <f t="shared" si="25"/>
        <v>604.80000000000007</v>
      </c>
      <c r="I345" s="104"/>
      <c r="J345" s="292"/>
      <c r="K345" s="146"/>
      <c r="L345" s="105"/>
      <c r="M345" s="105"/>
    </row>
    <row r="346" spans="1:13" x14ac:dyDescent="0.25">
      <c r="A346" s="104">
        <f>'Bảng kê CS-SH'!A36</f>
        <v>15</v>
      </c>
      <c r="B346" s="89" t="str">
        <f>'Bảng kê CS-SH'!B36</f>
        <v>Điều hòa 1 chiều</v>
      </c>
      <c r="C346" s="89">
        <f>'Bảng kê CS-SH'!D37</f>
        <v>1</v>
      </c>
      <c r="D346" s="89">
        <f>'Bảng kê CS-SH'!E37</f>
        <v>1</v>
      </c>
      <c r="E346" s="89">
        <v>0.9</v>
      </c>
      <c r="F346" s="89">
        <v>8</v>
      </c>
      <c r="G346" s="89">
        <f>G332</f>
        <v>28</v>
      </c>
      <c r="H346" s="128">
        <f t="shared" si="25"/>
        <v>201.6</v>
      </c>
      <c r="I346" s="104"/>
      <c r="J346" s="292"/>
      <c r="K346" s="146"/>
      <c r="L346" s="105"/>
      <c r="M346" s="105"/>
    </row>
    <row r="347" spans="1:13" x14ac:dyDescent="0.25">
      <c r="A347" s="104">
        <f>'Bảng kê CS-SH'!A37</f>
        <v>16</v>
      </c>
      <c r="B347" s="89" t="str">
        <f>'Bảng kê CS-SH'!B37</f>
        <v>Điều hòa 2 chiều</v>
      </c>
      <c r="C347" s="89">
        <f>'Bảng kê CS-SH'!D38</f>
        <v>1</v>
      </c>
      <c r="D347" s="89">
        <f>'Bảng kê CS-SH'!E38</f>
        <v>1</v>
      </c>
      <c r="E347" s="89">
        <v>0.9</v>
      </c>
      <c r="F347" s="89">
        <v>8</v>
      </c>
      <c r="G347" s="89">
        <f>G332</f>
        <v>28</v>
      </c>
      <c r="H347" s="128">
        <f t="shared" si="25"/>
        <v>201.6</v>
      </c>
      <c r="I347" s="104"/>
      <c r="J347" s="292"/>
      <c r="K347" s="146"/>
      <c r="L347" s="105"/>
      <c r="M347" s="105"/>
    </row>
    <row r="348" spans="1:13" x14ac:dyDescent="0.25">
      <c r="A348" s="104">
        <f>'Bảng kê CS-SH'!A38</f>
        <v>17</v>
      </c>
      <c r="B348" s="89" t="str">
        <f>'Bảng kê CS-SH'!B38</f>
        <v>Máy tính để bàn</v>
      </c>
      <c r="C348" s="89">
        <f>'Bảng kê CS-SH'!D39</f>
        <v>1</v>
      </c>
      <c r="D348" s="89">
        <f>'Bảng kê CS-SH'!E39</f>
        <v>1</v>
      </c>
      <c r="E348" s="89">
        <v>1</v>
      </c>
      <c r="F348" s="89">
        <v>6</v>
      </c>
      <c r="G348" s="89">
        <f>G332</f>
        <v>28</v>
      </c>
      <c r="H348" s="128">
        <f t="shared" si="25"/>
        <v>168</v>
      </c>
      <c r="I348" s="104" t="str">
        <f>'ĐN đã phát hành HĐ'!B5</f>
        <v>Bậc 1</v>
      </c>
      <c r="J348" s="292">
        <f>'ĐN đã phát hành HĐ'!Q5</f>
        <v>50</v>
      </c>
      <c r="K348" s="146">
        <v>0</v>
      </c>
      <c r="L348" s="105">
        <f>'ĐN đã phát hành HĐ'!D5</f>
        <v>1893</v>
      </c>
      <c r="M348" s="105">
        <f>K348*L348</f>
        <v>0</v>
      </c>
    </row>
    <row r="349" spans="1:13" x14ac:dyDescent="0.25">
      <c r="A349" s="104">
        <f>'Bảng kê CS-SH'!A39</f>
        <v>18</v>
      </c>
      <c r="B349" s="89" t="str">
        <f>'Bảng kê CS-SH'!B39</f>
        <v>Bình đun nước nóng, lạnh</v>
      </c>
      <c r="C349" s="89">
        <f>'Bảng kê CS-SH'!D40</f>
        <v>1</v>
      </c>
      <c r="D349" s="89">
        <f>'Bảng kê CS-SH'!E40</f>
        <v>1</v>
      </c>
      <c r="E349" s="89">
        <v>1</v>
      </c>
      <c r="F349" s="89">
        <v>24</v>
      </c>
      <c r="G349" s="89">
        <f>G332</f>
        <v>28</v>
      </c>
      <c r="H349" s="128">
        <f t="shared" si="25"/>
        <v>672</v>
      </c>
      <c r="I349" s="104" t="str">
        <f>'ĐN đã phát hành HĐ'!B6</f>
        <v>Bậc 2</v>
      </c>
      <c r="J349" s="292">
        <f>'ĐN đã phát hành HĐ'!Q6</f>
        <v>50</v>
      </c>
      <c r="K349" s="146">
        <v>0</v>
      </c>
      <c r="L349" s="105">
        <f>'ĐN đã phát hành HĐ'!D6</f>
        <v>1956</v>
      </c>
      <c r="M349" s="105">
        <f t="shared" ref="M349:M353" si="26">K349*L349</f>
        <v>0</v>
      </c>
    </row>
    <row r="350" spans="1:13" x14ac:dyDescent="0.25">
      <c r="A350" s="104">
        <f>'Bảng kê CS-SH'!A40</f>
        <v>19</v>
      </c>
      <c r="B350" s="89" t="str">
        <f>'Bảng kê CS-SH'!B40</f>
        <v>Camera</v>
      </c>
      <c r="C350" s="89">
        <v>1</v>
      </c>
      <c r="D350" s="89">
        <v>1</v>
      </c>
      <c r="E350" s="89">
        <v>1</v>
      </c>
      <c r="F350" s="89">
        <v>24</v>
      </c>
      <c r="G350" s="89">
        <v>28</v>
      </c>
      <c r="H350" s="128">
        <f t="shared" si="25"/>
        <v>672</v>
      </c>
      <c r="I350" s="104" t="str">
        <f>'ĐN đã phát hành HĐ'!B7</f>
        <v>Bậc 3</v>
      </c>
      <c r="J350" s="292">
        <f>'ĐN đã phát hành HĐ'!Q7</f>
        <v>100</v>
      </c>
      <c r="K350" s="146">
        <v>0</v>
      </c>
      <c r="L350" s="105">
        <f>'ĐN đã phát hành HĐ'!D7</f>
        <v>2271</v>
      </c>
      <c r="M350" s="105">
        <f t="shared" si="26"/>
        <v>0</v>
      </c>
    </row>
    <row r="351" spans="1:13" x14ac:dyDescent="0.25">
      <c r="A351" s="104">
        <f>'Bảng kê CS-SH'!A59</f>
        <v>18</v>
      </c>
      <c r="B351" s="89" t="str">
        <f>'Bảng kê CS-SH'!B59</f>
        <v xml:space="preserve">Máy mài </v>
      </c>
      <c r="C351" s="89">
        <f>'Bảng kê CS-SH'!D59</f>
        <v>1</v>
      </c>
      <c r="D351" s="89">
        <f>'Bảng kê CS-SH'!E59</f>
        <v>1</v>
      </c>
      <c r="E351" s="89"/>
      <c r="F351" s="89"/>
      <c r="G351" s="89"/>
      <c r="H351" s="128">
        <f t="shared" si="25"/>
        <v>0</v>
      </c>
      <c r="I351" s="104" t="str">
        <f>'ĐN đã phát hành HĐ'!B8</f>
        <v>Bậc 4</v>
      </c>
      <c r="J351" s="292">
        <f>'ĐN đã phát hành HĐ'!Q8</f>
        <v>50</v>
      </c>
      <c r="K351" s="146">
        <v>70</v>
      </c>
      <c r="L351" s="105">
        <f>'ĐN đã phát hành HĐ'!D8</f>
        <v>2860</v>
      </c>
      <c r="M351" s="105">
        <f t="shared" si="26"/>
        <v>200200</v>
      </c>
    </row>
    <row r="352" spans="1:13" x14ac:dyDescent="0.25">
      <c r="A352" s="104">
        <f>'Bảng kê CS-SH'!A61</f>
        <v>20</v>
      </c>
      <c r="B352" s="89" t="str">
        <f>'Bảng kê CS-SH'!B61</f>
        <v>Máy rửa xe</v>
      </c>
      <c r="C352" s="89">
        <f>'Bảng kê CS-SH'!D61</f>
        <v>1</v>
      </c>
      <c r="D352" s="89">
        <f>'Bảng kê CS-SH'!E61</f>
        <v>1</v>
      </c>
      <c r="E352" s="89"/>
      <c r="F352" s="89"/>
      <c r="G352" s="89"/>
      <c r="H352" s="128">
        <f t="shared" si="25"/>
        <v>0</v>
      </c>
      <c r="I352" s="104" t="str">
        <f>'ĐN đã phát hành HĐ'!B9</f>
        <v>Bậc 5</v>
      </c>
      <c r="J352" s="292">
        <f>'ĐN đã phát hành HĐ'!Q9</f>
        <v>0</v>
      </c>
      <c r="K352" s="146">
        <v>100</v>
      </c>
      <c r="L352" s="105">
        <f>'ĐN đã phát hành HĐ'!D9</f>
        <v>3197</v>
      </c>
      <c r="M352" s="105">
        <f t="shared" si="26"/>
        <v>319700</v>
      </c>
    </row>
    <row r="353" spans="1:14" x14ac:dyDescent="0.25">
      <c r="A353" s="104"/>
      <c r="B353" s="89"/>
      <c r="C353" s="89"/>
      <c r="D353" s="89"/>
      <c r="E353" s="89"/>
      <c r="F353" s="89"/>
      <c r="G353" s="89"/>
      <c r="H353" s="128"/>
      <c r="I353" s="104" t="str">
        <f>'ĐN đã phát hành HĐ'!B10</f>
        <v>Bậc 6</v>
      </c>
      <c r="J353" s="292">
        <f>'ĐN đã phát hành HĐ'!Q10</f>
        <v>0</v>
      </c>
      <c r="K353" s="146">
        <f>K354-K348-K349-K350-K351-K352</f>
        <v>4390.3999999999996</v>
      </c>
      <c r="L353" s="105">
        <f>'ĐN đã phát hành HĐ'!D10</f>
        <v>3302</v>
      </c>
      <c r="M353" s="105">
        <f t="shared" si="26"/>
        <v>14497100.799999999</v>
      </c>
    </row>
    <row r="354" spans="1:14" s="111" customFormat="1" ht="14.25" x14ac:dyDescent="0.2">
      <c r="A354" s="266" t="s">
        <v>7</v>
      </c>
      <c r="B354" s="266"/>
      <c r="C354" s="108"/>
      <c r="D354" s="108"/>
      <c r="E354" s="108"/>
      <c r="F354" s="108"/>
      <c r="G354" s="108">
        <f>G332</f>
        <v>28</v>
      </c>
      <c r="H354" s="129">
        <f>SUM(H332:H352)</f>
        <v>4810.3999999999996</v>
      </c>
      <c r="I354" s="103"/>
      <c r="J354" s="293">
        <f>SUM(J348:J353)</f>
        <v>250</v>
      </c>
      <c r="K354" s="110">
        <f>H354-J354</f>
        <v>4560.3999999999996</v>
      </c>
      <c r="L354" s="109"/>
      <c r="M354" s="109">
        <f>SUM(M348:M353)</f>
        <v>15017000.799999999</v>
      </c>
      <c r="N354" s="151">
        <f>SUM(K348:K353)</f>
        <v>4560.3999999999996</v>
      </c>
    </row>
    <row r="355" spans="1:14" s="111" customFormat="1" ht="14.25" x14ac:dyDescent="0.2">
      <c r="A355" s="103"/>
      <c r="B355" s="103"/>
      <c r="C355" s="108"/>
      <c r="D355" s="108"/>
      <c r="E355" s="108"/>
      <c r="F355" s="108"/>
      <c r="G355" s="108"/>
      <c r="H355" s="129"/>
      <c r="I355" s="103"/>
      <c r="J355" s="293"/>
      <c r="K355" s="110"/>
      <c r="L355" s="109"/>
      <c r="M355" s="109"/>
      <c r="N355" s="151"/>
    </row>
    <row r="356" spans="1:14" s="111" customFormat="1" ht="14.25" x14ac:dyDescent="0.2">
      <c r="A356" s="249" t="str">
        <f>'ĐN đã phát hành HĐ'!R4</f>
        <v>Tháng 3/2025</v>
      </c>
      <c r="B356" s="249"/>
      <c r="C356" s="108"/>
      <c r="D356" s="108"/>
      <c r="E356" s="108"/>
      <c r="F356" s="108"/>
      <c r="G356" s="108"/>
      <c r="H356" s="129"/>
      <c r="I356" s="103"/>
      <c r="J356" s="293"/>
      <c r="K356" s="110"/>
      <c r="L356" s="109"/>
      <c r="M356" s="109"/>
    </row>
    <row r="357" spans="1:14" s="111" customFormat="1" ht="14.25" x14ac:dyDescent="0.2">
      <c r="A357" s="240" t="s">
        <v>285</v>
      </c>
      <c r="B357" s="241"/>
      <c r="C357" s="108"/>
      <c r="D357" s="108"/>
      <c r="E357" s="108"/>
      <c r="F357" s="108"/>
      <c r="G357" s="108"/>
      <c r="H357" s="129"/>
      <c r="I357" s="103"/>
      <c r="J357" s="293"/>
      <c r="K357" s="110"/>
      <c r="L357" s="109"/>
      <c r="M357" s="109"/>
    </row>
    <row r="358" spans="1:14" x14ac:dyDescent="0.25">
      <c r="A358" s="104">
        <f>'Bảng kê CS-SH'!A22</f>
        <v>1</v>
      </c>
      <c r="B358" s="113" t="str">
        <f>'Bảng kê CS-SH'!B22</f>
        <v>Bóng đèn tròn</v>
      </c>
      <c r="C358" s="89">
        <f>'Bảng kê CS-SH'!D22</f>
        <v>1</v>
      </c>
      <c r="D358" s="89">
        <f>'Bảng kê CS-SH'!E22</f>
        <v>1</v>
      </c>
      <c r="E358" s="89">
        <v>1</v>
      </c>
      <c r="F358" s="89">
        <v>6</v>
      </c>
      <c r="G358" s="89">
        <f>'Thỏa thuận thời gian VP SHBT'!E36</f>
        <v>4</v>
      </c>
      <c r="H358" s="128">
        <f>C358*D358*E358*F358*G358</f>
        <v>24</v>
      </c>
      <c r="I358" s="104"/>
      <c r="J358" s="292"/>
      <c r="K358" s="146"/>
      <c r="L358" s="105"/>
      <c r="M358" s="105"/>
    </row>
    <row r="359" spans="1:14" x14ac:dyDescent="0.25">
      <c r="A359" s="104">
        <f>'Bảng kê CS-SH'!A23</f>
        <v>2</v>
      </c>
      <c r="B359" s="113" t="str">
        <f>'Bảng kê CS-SH'!B23</f>
        <v>Bóng đèn tuýp</v>
      </c>
      <c r="C359" s="89">
        <f>'Bảng kê CS-SH'!D23</f>
        <v>1</v>
      </c>
      <c r="D359" s="89">
        <f>'Bảng kê CS-SH'!E23</f>
        <v>1</v>
      </c>
      <c r="E359" s="89">
        <v>1</v>
      </c>
      <c r="F359" s="89">
        <v>6</v>
      </c>
      <c r="G359" s="89">
        <f>G358</f>
        <v>4</v>
      </c>
      <c r="H359" s="128">
        <f t="shared" ref="H359:H378" si="27">C359*D359*E359*F359*G359</f>
        <v>24</v>
      </c>
      <c r="I359" s="104"/>
      <c r="J359" s="292"/>
      <c r="K359" s="146"/>
      <c r="L359" s="105"/>
      <c r="M359" s="105"/>
    </row>
    <row r="360" spans="1:14" x14ac:dyDescent="0.25">
      <c r="A360" s="104">
        <f>'Bảng kê CS-SH'!A24</f>
        <v>3</v>
      </c>
      <c r="B360" s="113" t="str">
        <f>'Bảng kê CS-SH'!B24</f>
        <v>Nồi cơm điện</v>
      </c>
      <c r="C360" s="89">
        <f>'Bảng kê CS-SH'!D24</f>
        <v>1</v>
      </c>
      <c r="D360" s="89">
        <f>'Bảng kê CS-SH'!E24</f>
        <v>1</v>
      </c>
      <c r="E360" s="89">
        <v>1</v>
      </c>
      <c r="F360" s="89">
        <v>2</v>
      </c>
      <c r="G360" s="89">
        <f>G358</f>
        <v>4</v>
      </c>
      <c r="H360" s="128">
        <f t="shared" si="27"/>
        <v>8</v>
      </c>
      <c r="I360" s="104"/>
      <c r="J360" s="292"/>
      <c r="K360" s="146"/>
      <c r="L360" s="105"/>
      <c r="M360" s="105"/>
    </row>
    <row r="361" spans="1:14" x14ac:dyDescent="0.25">
      <c r="A361" s="104">
        <f>'Bảng kê CS-SH'!A25</f>
        <v>4</v>
      </c>
      <c r="B361" s="113" t="str">
        <f>'Bảng kê CS-SH'!B25</f>
        <v xml:space="preserve">Bếp từ </v>
      </c>
      <c r="C361" s="89">
        <f>'Bảng kê CS-SH'!D25</f>
        <v>1</v>
      </c>
      <c r="D361" s="89">
        <f>'Bảng kê CS-SH'!E25</f>
        <v>1</v>
      </c>
      <c r="E361" s="89">
        <v>1</v>
      </c>
      <c r="F361" s="89">
        <v>2</v>
      </c>
      <c r="G361" s="89">
        <f>G358</f>
        <v>4</v>
      </c>
      <c r="H361" s="128">
        <f t="shared" si="27"/>
        <v>8</v>
      </c>
      <c r="I361" s="104"/>
      <c r="J361" s="292"/>
      <c r="K361" s="146"/>
      <c r="L361" s="105"/>
      <c r="M361" s="105"/>
    </row>
    <row r="362" spans="1:14" x14ac:dyDescent="0.25">
      <c r="A362" s="104">
        <f>'Bảng kê CS-SH'!A26</f>
        <v>5</v>
      </c>
      <c r="B362" s="113" t="str">
        <f>'Bảng kê CS-SH'!B26</f>
        <v>Bình nóng lạnh</v>
      </c>
      <c r="C362" s="89">
        <f>'Bảng kê CS-SH'!D26</f>
        <v>1</v>
      </c>
      <c r="D362" s="89">
        <f>'Bảng kê CS-SH'!E26</f>
        <v>1</v>
      </c>
      <c r="E362" s="89">
        <v>1</v>
      </c>
      <c r="F362" s="89">
        <v>2</v>
      </c>
      <c r="G362" s="89">
        <f>G358</f>
        <v>4</v>
      </c>
      <c r="H362" s="128">
        <f t="shared" si="27"/>
        <v>8</v>
      </c>
      <c r="I362" s="104"/>
      <c r="J362" s="292"/>
      <c r="K362" s="146"/>
      <c r="L362" s="105"/>
      <c r="M362" s="105"/>
    </row>
    <row r="363" spans="1:14" x14ac:dyDescent="0.25">
      <c r="A363" s="104">
        <f>'Bảng kê CS-SH'!A27</f>
        <v>6</v>
      </c>
      <c r="B363" s="113" t="str">
        <f>'Bảng kê CS-SH'!B27</f>
        <v>Ấm điện</v>
      </c>
      <c r="C363" s="89">
        <f>'Bảng kê CS-SH'!D28</f>
        <v>1</v>
      </c>
      <c r="D363" s="89">
        <f>'Bảng kê CS-SH'!E28</f>
        <v>1</v>
      </c>
      <c r="E363" s="89">
        <v>1</v>
      </c>
      <c r="F363" s="89">
        <v>2</v>
      </c>
      <c r="G363" s="89">
        <f>G358</f>
        <v>4</v>
      </c>
      <c r="H363" s="128">
        <f t="shared" si="27"/>
        <v>8</v>
      </c>
      <c r="I363" s="104"/>
      <c r="J363" s="292"/>
      <c r="K363" s="146"/>
      <c r="L363" s="105"/>
      <c r="M363" s="105"/>
    </row>
    <row r="364" spans="1:14" x14ac:dyDescent="0.25">
      <c r="A364" s="104">
        <f>'Bảng kê CS-SH'!A28</f>
        <v>7</v>
      </c>
      <c r="B364" s="113" t="str">
        <f>'Bảng kê CS-SH'!B28</f>
        <v>Máy giặt</v>
      </c>
      <c r="C364" s="89">
        <f>'Bảng kê CS-SH'!D29</f>
        <v>1</v>
      </c>
      <c r="D364" s="89">
        <f>'Bảng kê CS-SH'!E29</f>
        <v>1</v>
      </c>
      <c r="E364" s="89">
        <v>0.9</v>
      </c>
      <c r="F364" s="89">
        <v>4</v>
      </c>
      <c r="G364" s="89">
        <f>G358</f>
        <v>4</v>
      </c>
      <c r="H364" s="128">
        <f t="shared" si="27"/>
        <v>14.4</v>
      </c>
      <c r="I364" s="104"/>
      <c r="J364" s="292"/>
      <c r="K364" s="146"/>
      <c r="L364" s="105"/>
      <c r="M364" s="105"/>
    </row>
    <row r="365" spans="1:14" x14ac:dyDescent="0.25">
      <c r="A365" s="104">
        <f>'Bảng kê CS-SH'!A29</f>
        <v>8</v>
      </c>
      <c r="B365" s="113" t="str">
        <f>'Bảng kê CS-SH'!B29</f>
        <v>Máy bơm nước</v>
      </c>
      <c r="C365" s="89">
        <f>'Bảng kê CS-SH'!D30</f>
        <v>1</v>
      </c>
      <c r="D365" s="89">
        <f>'Bảng kê CS-SH'!E30</f>
        <v>1</v>
      </c>
      <c r="E365" s="89">
        <v>0.9</v>
      </c>
      <c r="F365" s="89">
        <v>4</v>
      </c>
      <c r="G365" s="89">
        <f>G358</f>
        <v>4</v>
      </c>
      <c r="H365" s="128">
        <f t="shared" si="27"/>
        <v>14.4</v>
      </c>
      <c r="I365" s="104"/>
      <c r="J365" s="292"/>
      <c r="K365" s="146"/>
      <c r="L365" s="105"/>
      <c r="M365" s="105"/>
    </row>
    <row r="366" spans="1:14" x14ac:dyDescent="0.25">
      <c r="A366" s="104">
        <f>'Bảng kê CS-SH'!A30</f>
        <v>9</v>
      </c>
      <c r="B366" s="113" t="str">
        <f>'Bảng kê CS-SH'!B30</f>
        <v>Quạt cây</v>
      </c>
      <c r="C366" s="89">
        <f>'Bảng kê CS-SH'!D31</f>
        <v>1</v>
      </c>
      <c r="D366" s="89">
        <f>'Bảng kê CS-SH'!E31</f>
        <v>1</v>
      </c>
      <c r="E366" s="89">
        <v>0.9</v>
      </c>
      <c r="F366" s="89">
        <v>10</v>
      </c>
      <c r="G366" s="89">
        <f>G358</f>
        <v>4</v>
      </c>
      <c r="H366" s="128">
        <f t="shared" si="27"/>
        <v>36</v>
      </c>
      <c r="I366" s="104"/>
      <c r="J366" s="292"/>
      <c r="K366" s="146"/>
      <c r="L366" s="105"/>
      <c r="M366" s="105"/>
    </row>
    <row r="367" spans="1:14" x14ac:dyDescent="0.25">
      <c r="A367" s="104">
        <f>'Bảng kê CS-SH'!A31</f>
        <v>10</v>
      </c>
      <c r="B367" s="113" t="str">
        <f>'Bảng kê CS-SH'!B31</f>
        <v>Quạt trần</v>
      </c>
      <c r="C367" s="89">
        <f>'Bảng kê CS-SH'!D32</f>
        <v>1</v>
      </c>
      <c r="D367" s="89">
        <f>'Bảng kê CS-SH'!E32</f>
        <v>1</v>
      </c>
      <c r="E367" s="89">
        <v>0.9</v>
      </c>
      <c r="F367" s="89">
        <v>10</v>
      </c>
      <c r="G367" s="89">
        <f>G358</f>
        <v>4</v>
      </c>
      <c r="H367" s="128">
        <f t="shared" si="27"/>
        <v>36</v>
      </c>
      <c r="I367" s="104"/>
      <c r="J367" s="292"/>
      <c r="K367" s="146"/>
      <c r="L367" s="105"/>
      <c r="M367" s="105"/>
    </row>
    <row r="368" spans="1:14" x14ac:dyDescent="0.25">
      <c r="A368" s="104">
        <f>'Bảng kê CS-SH'!A32</f>
        <v>11</v>
      </c>
      <c r="B368" s="113" t="str">
        <f>'Bảng kê CS-SH'!B32</f>
        <v>Quạt hơi nước</v>
      </c>
      <c r="C368" s="89">
        <f>'Bảng kê CS-SH'!D33</f>
        <v>1</v>
      </c>
      <c r="D368" s="89">
        <f>'Bảng kê CS-SH'!E33</f>
        <v>1</v>
      </c>
      <c r="E368" s="89">
        <v>0.9</v>
      </c>
      <c r="F368" s="89">
        <v>10</v>
      </c>
      <c r="G368" s="89">
        <f>G358</f>
        <v>4</v>
      </c>
      <c r="H368" s="128">
        <f t="shared" si="27"/>
        <v>36</v>
      </c>
      <c r="I368" s="104"/>
      <c r="J368" s="292"/>
      <c r="K368" s="146"/>
      <c r="L368" s="105"/>
      <c r="M368" s="105"/>
    </row>
    <row r="369" spans="1:14" x14ac:dyDescent="0.25">
      <c r="A369" s="104">
        <f>'Bảng kê CS-SH'!A33</f>
        <v>12</v>
      </c>
      <c r="B369" s="113" t="str">
        <f>'Bảng kê CS-SH'!B33</f>
        <v>Ti vi</v>
      </c>
      <c r="C369" s="89">
        <f>'Bảng kê CS-SH'!D34</f>
        <v>1</v>
      </c>
      <c r="D369" s="89">
        <f>'Bảng kê CS-SH'!E34</f>
        <v>1</v>
      </c>
      <c r="E369" s="89">
        <v>1</v>
      </c>
      <c r="F369" s="89">
        <v>6</v>
      </c>
      <c r="G369" s="89">
        <f>G358</f>
        <v>4</v>
      </c>
      <c r="H369" s="128">
        <f t="shared" si="27"/>
        <v>24</v>
      </c>
      <c r="I369" s="104"/>
      <c r="J369" s="292"/>
      <c r="K369" s="146"/>
      <c r="L369" s="105"/>
      <c r="M369" s="105"/>
    </row>
    <row r="370" spans="1:14" x14ac:dyDescent="0.25">
      <c r="A370" s="104">
        <f>'Bảng kê CS-SH'!A34</f>
        <v>13</v>
      </c>
      <c r="B370" s="113" t="str">
        <f>'Bảng kê CS-SH'!B34</f>
        <v>Tủ lạnh</v>
      </c>
      <c r="C370" s="89">
        <f>'Bảng kê CS-SH'!D35</f>
        <v>1</v>
      </c>
      <c r="D370" s="89">
        <f>'Bảng kê CS-SH'!E35</f>
        <v>1</v>
      </c>
      <c r="E370" s="89">
        <v>0.9</v>
      </c>
      <c r="F370" s="89">
        <v>24</v>
      </c>
      <c r="G370" s="89">
        <f>G358</f>
        <v>4</v>
      </c>
      <c r="H370" s="128">
        <f t="shared" si="27"/>
        <v>86.4</v>
      </c>
      <c r="I370" s="104"/>
      <c r="J370" s="292"/>
      <c r="K370" s="146"/>
      <c r="L370" s="105"/>
      <c r="M370" s="105"/>
    </row>
    <row r="371" spans="1:14" x14ac:dyDescent="0.25">
      <c r="A371" s="104">
        <f>'Bảng kê CS-SH'!A35</f>
        <v>14</v>
      </c>
      <c r="B371" s="113" t="str">
        <f>'Bảng kê CS-SH'!B35</f>
        <v>Tủ bảo ôn</v>
      </c>
      <c r="C371" s="89">
        <f>'Bảng kê CS-SH'!D36</f>
        <v>1</v>
      </c>
      <c r="D371" s="89">
        <f>'Bảng kê CS-SH'!E36</f>
        <v>1</v>
      </c>
      <c r="E371" s="89">
        <v>0.9</v>
      </c>
      <c r="F371" s="89">
        <v>24</v>
      </c>
      <c r="G371" s="89">
        <f>G358</f>
        <v>4</v>
      </c>
      <c r="H371" s="128">
        <f t="shared" si="27"/>
        <v>86.4</v>
      </c>
      <c r="I371" s="104"/>
      <c r="J371" s="292"/>
      <c r="K371" s="146"/>
      <c r="L371" s="105"/>
      <c r="M371" s="105"/>
    </row>
    <row r="372" spans="1:14" x14ac:dyDescent="0.25">
      <c r="A372" s="104">
        <f>'Bảng kê CS-SH'!A36</f>
        <v>15</v>
      </c>
      <c r="B372" s="113" t="str">
        <f>'Bảng kê CS-SH'!B36</f>
        <v>Điều hòa 1 chiều</v>
      </c>
      <c r="C372" s="89">
        <f>'Bảng kê CS-SH'!D37</f>
        <v>1</v>
      </c>
      <c r="D372" s="89">
        <f>'Bảng kê CS-SH'!E37</f>
        <v>1</v>
      </c>
      <c r="E372" s="89">
        <v>0.9</v>
      </c>
      <c r="F372" s="89">
        <v>8</v>
      </c>
      <c r="G372" s="89">
        <f>G358</f>
        <v>4</v>
      </c>
      <c r="H372" s="128">
        <f t="shared" si="27"/>
        <v>28.8</v>
      </c>
      <c r="I372" s="104"/>
      <c r="J372" s="292"/>
      <c r="K372" s="146"/>
      <c r="L372" s="105"/>
      <c r="M372" s="105"/>
    </row>
    <row r="373" spans="1:14" x14ac:dyDescent="0.25">
      <c r="A373" s="104">
        <f>'Bảng kê CS-SH'!A37</f>
        <v>16</v>
      </c>
      <c r="B373" s="113" t="str">
        <f>'Bảng kê CS-SH'!B37</f>
        <v>Điều hòa 2 chiều</v>
      </c>
      <c r="C373" s="89">
        <f>'Bảng kê CS-SH'!D38</f>
        <v>1</v>
      </c>
      <c r="D373" s="89">
        <f>'Bảng kê CS-SH'!E38</f>
        <v>1</v>
      </c>
      <c r="E373" s="89">
        <v>0.9</v>
      </c>
      <c r="F373" s="89">
        <v>8</v>
      </c>
      <c r="G373" s="89">
        <f>G358</f>
        <v>4</v>
      </c>
      <c r="H373" s="128">
        <f t="shared" si="27"/>
        <v>28.8</v>
      </c>
      <c r="I373" s="104"/>
      <c r="J373" s="292"/>
      <c r="K373" s="146"/>
      <c r="L373" s="105"/>
      <c r="M373" s="105"/>
    </row>
    <row r="374" spans="1:14" x14ac:dyDescent="0.25">
      <c r="A374" s="104">
        <f>'Bảng kê CS-SH'!A38</f>
        <v>17</v>
      </c>
      <c r="B374" s="113" t="str">
        <f>'Bảng kê CS-SH'!B38</f>
        <v>Máy tính để bàn</v>
      </c>
      <c r="C374" s="89">
        <f>'Bảng kê CS-SH'!D39</f>
        <v>1</v>
      </c>
      <c r="D374" s="89">
        <f>'Bảng kê CS-SH'!E39</f>
        <v>1</v>
      </c>
      <c r="E374" s="89">
        <v>1</v>
      </c>
      <c r="F374" s="89">
        <v>6</v>
      </c>
      <c r="G374" s="89">
        <f>G358</f>
        <v>4</v>
      </c>
      <c r="H374" s="128">
        <f t="shared" si="27"/>
        <v>24</v>
      </c>
      <c r="I374" s="104" t="str">
        <f>'ĐN đã phát hành HĐ'!B5</f>
        <v>Bậc 1</v>
      </c>
      <c r="J374" s="292">
        <f>'ĐN đã phát hành HĐ'!R5</f>
        <v>7</v>
      </c>
      <c r="K374" s="146">
        <v>0</v>
      </c>
      <c r="L374" s="105">
        <f>'ĐN đã phát hành HĐ'!D5</f>
        <v>1893</v>
      </c>
      <c r="M374" s="105">
        <f>K374*L374</f>
        <v>0</v>
      </c>
    </row>
    <row r="375" spans="1:14" x14ac:dyDescent="0.25">
      <c r="A375" s="104">
        <f>'Bảng kê CS-SH'!A39</f>
        <v>18</v>
      </c>
      <c r="B375" s="113" t="str">
        <f>'Bảng kê CS-SH'!B39</f>
        <v>Bình đun nước nóng, lạnh</v>
      </c>
      <c r="C375" s="89">
        <f>'Bảng kê CS-SH'!D40</f>
        <v>1</v>
      </c>
      <c r="D375" s="89">
        <f>'Bảng kê CS-SH'!E40</f>
        <v>1</v>
      </c>
      <c r="E375" s="89">
        <v>1</v>
      </c>
      <c r="F375" s="89">
        <v>24</v>
      </c>
      <c r="G375" s="89">
        <f>G358</f>
        <v>4</v>
      </c>
      <c r="H375" s="128">
        <f t="shared" si="27"/>
        <v>96</v>
      </c>
      <c r="I375" s="104" t="str">
        <f>'ĐN đã phát hành HĐ'!B6</f>
        <v>Bậc 2</v>
      </c>
      <c r="J375" s="292">
        <f>'ĐN đã phát hành HĐ'!R6</f>
        <v>7</v>
      </c>
      <c r="K375" s="146">
        <v>0</v>
      </c>
      <c r="L375" s="105">
        <f>'ĐN đã phát hành HĐ'!D6</f>
        <v>1956</v>
      </c>
      <c r="M375" s="105">
        <f t="shared" ref="M375:M379" si="28">K375*L375</f>
        <v>0</v>
      </c>
    </row>
    <row r="376" spans="1:14" x14ac:dyDescent="0.25">
      <c r="A376" s="104">
        <f>'Bảng kê CS-SH'!A40</f>
        <v>19</v>
      </c>
      <c r="B376" s="113" t="str">
        <f>'Bảng kê CS-SH'!B40</f>
        <v>Camera</v>
      </c>
      <c r="C376" s="89">
        <v>1</v>
      </c>
      <c r="D376" s="89">
        <v>1</v>
      </c>
      <c r="E376" s="89">
        <v>1</v>
      </c>
      <c r="F376" s="89">
        <v>24</v>
      </c>
      <c r="G376" s="89">
        <v>4</v>
      </c>
      <c r="H376" s="128">
        <f t="shared" si="27"/>
        <v>96</v>
      </c>
      <c r="I376" s="104" t="str">
        <f>'ĐN đã phát hành HĐ'!B7</f>
        <v>Bậc 3</v>
      </c>
      <c r="J376" s="292">
        <f>'ĐN đã phát hành HĐ'!R7</f>
        <v>1</v>
      </c>
      <c r="K376" s="146">
        <v>12</v>
      </c>
      <c r="L376" s="105">
        <f>'ĐN đã phát hành HĐ'!D7</f>
        <v>2271</v>
      </c>
      <c r="M376" s="105">
        <f t="shared" si="28"/>
        <v>27252</v>
      </c>
    </row>
    <row r="377" spans="1:14" x14ac:dyDescent="0.25">
      <c r="A377" s="104">
        <f>'Bảng kê CS-SH'!A59</f>
        <v>18</v>
      </c>
      <c r="B377" s="113" t="str">
        <f>'Bảng kê CS-SH'!B59</f>
        <v xml:space="preserve">Máy mài </v>
      </c>
      <c r="C377" s="89">
        <f>'Bảng kê CS-SH'!D59</f>
        <v>1</v>
      </c>
      <c r="D377" s="89">
        <f>'Bảng kê CS-SH'!E59</f>
        <v>1</v>
      </c>
      <c r="E377" s="89"/>
      <c r="F377" s="89"/>
      <c r="G377" s="89"/>
      <c r="H377" s="128">
        <f t="shared" si="27"/>
        <v>0</v>
      </c>
      <c r="I377" s="104" t="str">
        <f>'ĐN đã phát hành HĐ'!B8</f>
        <v>Bậc 4</v>
      </c>
      <c r="J377" s="292">
        <f>'ĐN đã phát hành HĐ'!R8</f>
        <v>0</v>
      </c>
      <c r="K377" s="146">
        <v>13</v>
      </c>
      <c r="L377" s="105">
        <f>'ĐN đã phát hành HĐ'!D8</f>
        <v>2860</v>
      </c>
      <c r="M377" s="105">
        <f t="shared" si="28"/>
        <v>37180</v>
      </c>
    </row>
    <row r="378" spans="1:14" x14ac:dyDescent="0.25">
      <c r="A378" s="104">
        <f>'Bảng kê CS-SH'!A61</f>
        <v>20</v>
      </c>
      <c r="B378" s="113" t="str">
        <f>'Bảng kê CS-SH'!B61</f>
        <v>Máy rửa xe</v>
      </c>
      <c r="C378" s="89">
        <f>'Bảng kê CS-SH'!D61</f>
        <v>1</v>
      </c>
      <c r="D378" s="89">
        <f>'Bảng kê CS-SH'!E61</f>
        <v>1</v>
      </c>
      <c r="E378" s="89"/>
      <c r="F378" s="89"/>
      <c r="G378" s="89"/>
      <c r="H378" s="128">
        <f t="shared" si="27"/>
        <v>0</v>
      </c>
      <c r="I378" s="104" t="str">
        <f>'ĐN đã phát hành HĐ'!B9</f>
        <v>Bậc 5</v>
      </c>
      <c r="J378" s="292">
        <f>'ĐN đã phát hành HĐ'!R9</f>
        <v>0</v>
      </c>
      <c r="K378" s="146">
        <v>13</v>
      </c>
      <c r="L378" s="105">
        <f>'ĐN đã phát hành HĐ'!D9</f>
        <v>3197</v>
      </c>
      <c r="M378" s="105">
        <f t="shared" si="28"/>
        <v>41561</v>
      </c>
    </row>
    <row r="379" spans="1:14" x14ac:dyDescent="0.25">
      <c r="A379" s="104"/>
      <c r="B379" s="113"/>
      <c r="C379" s="89"/>
      <c r="D379" s="89"/>
      <c r="E379" s="89"/>
      <c r="F379" s="89"/>
      <c r="G379" s="89"/>
      <c r="H379" s="128"/>
      <c r="I379" s="104" t="str">
        <f>'ĐN đã phát hành HĐ'!B10</f>
        <v>Bậc 6</v>
      </c>
      <c r="J379" s="292">
        <f>'ĐN đã phát hành HĐ'!R10</f>
        <v>0</v>
      </c>
      <c r="K379" s="146">
        <f>K380-K374-K375-K376-K377-K378</f>
        <v>634.20000000000005</v>
      </c>
      <c r="L379" s="105">
        <f>'ĐN đã phát hành HĐ'!D10</f>
        <v>3302</v>
      </c>
      <c r="M379" s="105">
        <f t="shared" si="28"/>
        <v>2094128.4000000001</v>
      </c>
    </row>
    <row r="380" spans="1:14" s="111" customFormat="1" ht="14.25" x14ac:dyDescent="0.2">
      <c r="A380" s="240" t="s">
        <v>286</v>
      </c>
      <c r="B380" s="241"/>
      <c r="C380" s="108"/>
      <c r="D380" s="108"/>
      <c r="E380" s="108"/>
      <c r="F380" s="108"/>
      <c r="G380" s="108">
        <f>G358</f>
        <v>4</v>
      </c>
      <c r="H380" s="129">
        <f>SUM(H358:H378)</f>
        <v>687.2</v>
      </c>
      <c r="I380" s="103"/>
      <c r="J380" s="293">
        <f>SUM(J374:J379)</f>
        <v>15</v>
      </c>
      <c r="K380" s="110">
        <f>H380-J380</f>
        <v>672.2</v>
      </c>
      <c r="L380" s="109"/>
      <c r="M380" s="109">
        <f>SUM(M374:M379)</f>
        <v>2200121.4000000004</v>
      </c>
      <c r="N380" s="151">
        <f>SUM(K374:K379)</f>
        <v>672.2</v>
      </c>
    </row>
    <row r="381" spans="1:14" x14ac:dyDescent="0.25">
      <c r="K381" s="57"/>
    </row>
    <row r="382" spans="1:14" s="111" customFormat="1" ht="15" customHeight="1" x14ac:dyDescent="0.2">
      <c r="A382" s="242" t="s">
        <v>294</v>
      </c>
      <c r="B382" s="242"/>
      <c r="C382" s="242"/>
      <c r="D382" s="242"/>
      <c r="E382" s="242"/>
      <c r="H382" s="132"/>
      <c r="I382" s="55"/>
      <c r="J382" s="294"/>
      <c r="K382" s="151"/>
      <c r="L382" s="151"/>
      <c r="M382" s="151"/>
    </row>
    <row r="383" spans="1:14" s="111" customFormat="1" ht="15" customHeight="1" x14ac:dyDescent="0.2">
      <c r="A383" s="243" t="s">
        <v>295</v>
      </c>
      <c r="B383" s="243"/>
      <c r="C383" s="243"/>
      <c r="D383" s="243"/>
      <c r="E383" s="243"/>
      <c r="F383" s="243"/>
      <c r="H383" s="132"/>
      <c r="I383" s="55"/>
      <c r="J383" s="294"/>
      <c r="K383" s="151"/>
      <c r="L383" s="151"/>
      <c r="M383" s="151"/>
    </row>
    <row r="384" spans="1:14" s="111" customFormat="1" ht="14.25" x14ac:dyDescent="0.2">
      <c r="A384" s="232" t="s">
        <v>151</v>
      </c>
      <c r="B384" s="233"/>
      <c r="C384" s="233"/>
      <c r="D384" s="233"/>
      <c r="E384" s="234"/>
      <c r="F384" s="108"/>
      <c r="G384" s="108"/>
      <c r="H384" s="129"/>
      <c r="I384" s="109"/>
      <c r="J384" s="293"/>
      <c r="K384" s="109">
        <f>SUM(K385:K390)</f>
        <v>35866.199999999997</v>
      </c>
      <c r="L384" s="109"/>
      <c r="M384" s="109">
        <f>SUM(M385:M390)</f>
        <v>112752337.19999999</v>
      </c>
    </row>
    <row r="385" spans="1:32" x14ac:dyDescent="0.25">
      <c r="A385" s="237" t="s">
        <v>144</v>
      </c>
      <c r="B385" s="238"/>
      <c r="C385" s="239"/>
      <c r="D385" s="89"/>
      <c r="E385" s="89"/>
      <c r="F385" s="89"/>
      <c r="G385" s="89"/>
      <c r="H385" s="128"/>
      <c r="I385" s="104"/>
      <c r="J385" s="292"/>
      <c r="K385" s="105">
        <f t="shared" ref="K385:K390" si="29">K48+K73+K98+K123+K148+K173+K198+K223</f>
        <v>0</v>
      </c>
      <c r="L385" s="105">
        <f>'ĐN đã phát hành HĐ'!C5</f>
        <v>1806</v>
      </c>
      <c r="M385" s="105">
        <f>K385*L385</f>
        <v>0</v>
      </c>
    </row>
    <row r="386" spans="1:32" x14ac:dyDescent="0.25">
      <c r="A386" s="237" t="s">
        <v>145</v>
      </c>
      <c r="B386" s="238"/>
      <c r="C386" s="239"/>
      <c r="D386" s="89"/>
      <c r="E386" s="89"/>
      <c r="F386" s="89"/>
      <c r="G386" s="89"/>
      <c r="H386" s="128"/>
      <c r="I386" s="104"/>
      <c r="J386" s="292"/>
      <c r="K386" s="105">
        <f t="shared" si="29"/>
        <v>0</v>
      </c>
      <c r="L386" s="105">
        <f>'ĐN đã phát hành HĐ'!C6</f>
        <v>1866</v>
      </c>
      <c r="M386" s="105">
        <f t="shared" ref="M386:M390" si="30">K386*L386</f>
        <v>0</v>
      </c>
    </row>
    <row r="387" spans="1:32" x14ac:dyDescent="0.25">
      <c r="A387" s="237" t="s">
        <v>146</v>
      </c>
      <c r="B387" s="238"/>
      <c r="C387" s="239"/>
      <c r="D387" s="89"/>
      <c r="E387" s="89"/>
      <c r="F387" s="89"/>
      <c r="G387" s="89"/>
      <c r="H387" s="128"/>
      <c r="I387" s="104"/>
      <c r="J387" s="292"/>
      <c r="K387" s="105">
        <f t="shared" si="29"/>
        <v>30</v>
      </c>
      <c r="L387" s="105">
        <f>'ĐN đã phát hành HĐ'!C7</f>
        <v>2167</v>
      </c>
      <c r="M387" s="105">
        <f t="shared" si="30"/>
        <v>65010</v>
      </c>
    </row>
    <row r="388" spans="1:32" x14ac:dyDescent="0.25">
      <c r="A388" s="237" t="s">
        <v>147</v>
      </c>
      <c r="B388" s="238"/>
      <c r="C388" s="239"/>
      <c r="D388" s="89"/>
      <c r="E388" s="89"/>
      <c r="F388" s="89"/>
      <c r="G388" s="89"/>
      <c r="H388" s="128"/>
      <c r="I388" s="104"/>
      <c r="J388" s="292"/>
      <c r="K388" s="105">
        <f t="shared" si="29"/>
        <v>378</v>
      </c>
      <c r="L388" s="105">
        <f>'ĐN đã phát hành HĐ'!C8</f>
        <v>2729</v>
      </c>
      <c r="M388" s="105">
        <f t="shared" si="30"/>
        <v>1031562</v>
      </c>
    </row>
    <row r="389" spans="1:32" x14ac:dyDescent="0.25">
      <c r="A389" s="237" t="s">
        <v>148</v>
      </c>
      <c r="B389" s="238"/>
      <c r="C389" s="239"/>
      <c r="D389" s="89"/>
      <c r="E389" s="89"/>
      <c r="F389" s="89"/>
      <c r="G389" s="89"/>
      <c r="H389" s="128"/>
      <c r="I389" s="104"/>
      <c r="J389" s="292"/>
      <c r="K389" s="105">
        <f t="shared" si="29"/>
        <v>723</v>
      </c>
      <c r="L389" s="105">
        <f>'ĐN đã phát hành HĐ'!C9</f>
        <v>3050</v>
      </c>
      <c r="M389" s="105">
        <f t="shared" si="30"/>
        <v>2205150</v>
      </c>
      <c r="N389" s="57"/>
    </row>
    <row r="390" spans="1:32" x14ac:dyDescent="0.25">
      <c r="A390" s="237" t="s">
        <v>149</v>
      </c>
      <c r="B390" s="238"/>
      <c r="C390" s="239"/>
      <c r="D390" s="89"/>
      <c r="E390" s="89"/>
      <c r="F390" s="89"/>
      <c r="G390" s="89"/>
      <c r="H390" s="128"/>
      <c r="I390" s="104"/>
      <c r="J390" s="292"/>
      <c r="K390" s="105">
        <f t="shared" si="29"/>
        <v>34735.199999999997</v>
      </c>
      <c r="L390" s="105">
        <f>'ĐN đã phát hành HĐ'!C10</f>
        <v>3151</v>
      </c>
      <c r="M390" s="105">
        <f t="shared" si="30"/>
        <v>109450615.19999999</v>
      </c>
    </row>
    <row r="391" spans="1:32" x14ac:dyDescent="0.25">
      <c r="A391" s="232" t="s">
        <v>150</v>
      </c>
      <c r="B391" s="233"/>
      <c r="C391" s="233"/>
      <c r="D391" s="233"/>
      <c r="E391" s="234"/>
      <c r="F391" s="89"/>
      <c r="G391" s="89"/>
      <c r="H391" s="128"/>
      <c r="I391" s="104"/>
      <c r="J391" s="292"/>
      <c r="K391" s="109">
        <f>SUM(K392:K397)</f>
        <v>23314.500000000004</v>
      </c>
      <c r="L391" s="109"/>
      <c r="M391" s="109">
        <f>SUM(M392:M397)</f>
        <v>76796621.000000015</v>
      </c>
      <c r="N391" s="57"/>
    </row>
    <row r="392" spans="1:32" x14ac:dyDescent="0.25">
      <c r="A392" s="237" t="s">
        <v>144</v>
      </c>
      <c r="B392" s="238"/>
      <c r="C392" s="239"/>
      <c r="D392" s="89"/>
      <c r="E392" s="89"/>
      <c r="F392" s="89"/>
      <c r="G392" s="89"/>
      <c r="H392" s="128"/>
      <c r="I392" s="104"/>
      <c r="J392" s="292"/>
      <c r="K392" s="105">
        <f t="shared" ref="K392:K397" si="31">K248+K273+K298+K323+K348+K374</f>
        <v>0</v>
      </c>
      <c r="L392" s="105">
        <f>'ĐN đã phát hành HĐ'!D5</f>
        <v>1893</v>
      </c>
      <c r="M392" s="105">
        <f>K392*L392</f>
        <v>0</v>
      </c>
    </row>
    <row r="393" spans="1:32" x14ac:dyDescent="0.25">
      <c r="A393" s="237" t="s">
        <v>145</v>
      </c>
      <c r="B393" s="238"/>
      <c r="C393" s="239"/>
      <c r="D393" s="89"/>
      <c r="E393" s="89"/>
      <c r="F393" s="89"/>
      <c r="G393" s="89"/>
      <c r="H393" s="128"/>
      <c r="I393" s="104"/>
      <c r="J393" s="292"/>
      <c r="K393" s="105">
        <f t="shared" si="31"/>
        <v>0</v>
      </c>
      <c r="L393" s="105">
        <f>'ĐN đã phát hành HĐ'!D6</f>
        <v>1956</v>
      </c>
      <c r="M393" s="105">
        <f t="shared" ref="M393:M397" si="32">K393*L393</f>
        <v>0</v>
      </c>
    </row>
    <row r="394" spans="1:32" x14ac:dyDescent="0.25">
      <c r="A394" s="237" t="s">
        <v>146</v>
      </c>
      <c r="B394" s="238"/>
      <c r="C394" s="239"/>
      <c r="D394" s="89"/>
      <c r="E394" s="89"/>
      <c r="F394" s="89"/>
      <c r="G394" s="89"/>
      <c r="H394" s="128"/>
      <c r="I394" s="104"/>
      <c r="J394" s="292"/>
      <c r="K394" s="105">
        <f t="shared" si="31"/>
        <v>12</v>
      </c>
      <c r="L394" s="105">
        <f>'ĐN đã phát hành HĐ'!D7</f>
        <v>2271</v>
      </c>
      <c r="M394" s="105">
        <f t="shared" si="32"/>
        <v>27252</v>
      </c>
    </row>
    <row r="395" spans="1:32" x14ac:dyDescent="0.25">
      <c r="A395" s="237" t="s">
        <v>147</v>
      </c>
      <c r="B395" s="238"/>
      <c r="C395" s="239"/>
      <c r="D395" s="89"/>
      <c r="E395" s="89"/>
      <c r="F395" s="89"/>
      <c r="G395" s="89"/>
      <c r="H395" s="128"/>
      <c r="I395" s="104"/>
      <c r="J395" s="292"/>
      <c r="K395" s="105">
        <f t="shared" si="31"/>
        <v>283</v>
      </c>
      <c r="L395" s="105">
        <f>'ĐN đã phát hành HĐ'!D8</f>
        <v>2860</v>
      </c>
      <c r="M395" s="105">
        <f t="shared" si="32"/>
        <v>809380</v>
      </c>
    </row>
    <row r="396" spans="1:32" x14ac:dyDescent="0.25">
      <c r="A396" s="237" t="s">
        <v>148</v>
      </c>
      <c r="B396" s="238"/>
      <c r="C396" s="239"/>
      <c r="D396" s="89"/>
      <c r="E396" s="89"/>
      <c r="F396" s="89"/>
      <c r="G396" s="89"/>
      <c r="H396" s="128"/>
      <c r="I396" s="104"/>
      <c r="J396" s="292"/>
      <c r="K396" s="105">
        <f t="shared" si="31"/>
        <v>480</v>
      </c>
      <c r="L396" s="105">
        <f>'ĐN đã phát hành HĐ'!D9</f>
        <v>3197</v>
      </c>
      <c r="M396" s="105">
        <f t="shared" si="32"/>
        <v>1534560</v>
      </c>
    </row>
    <row r="397" spans="1:32" x14ac:dyDescent="0.25">
      <c r="A397" s="237" t="s">
        <v>149</v>
      </c>
      <c r="B397" s="238"/>
      <c r="C397" s="239"/>
      <c r="D397" s="89"/>
      <c r="E397" s="89"/>
      <c r="F397" s="89"/>
      <c r="G397" s="89"/>
      <c r="H397" s="128"/>
      <c r="I397" s="104"/>
      <c r="J397" s="292"/>
      <c r="K397" s="105">
        <f t="shared" si="31"/>
        <v>22539.500000000004</v>
      </c>
      <c r="L397" s="105">
        <f>'ĐN đã phát hành HĐ'!D10</f>
        <v>3302</v>
      </c>
      <c r="M397" s="105">
        <f t="shared" si="32"/>
        <v>74425429.000000015</v>
      </c>
      <c r="N397" s="57"/>
    </row>
    <row r="398" spans="1:32" s="157" customFormat="1" ht="15.75" customHeight="1" x14ac:dyDescent="0.25">
      <c r="A398" s="229" t="s">
        <v>289</v>
      </c>
      <c r="B398" s="230"/>
      <c r="C398" s="231"/>
      <c r="D398" s="152"/>
      <c r="E398" s="152"/>
      <c r="F398" s="152"/>
      <c r="G398" s="152"/>
      <c r="H398" s="153"/>
      <c r="I398" s="152"/>
      <c r="J398" s="295"/>
      <c r="K398" s="154">
        <f>K384+K391</f>
        <v>59180.7</v>
      </c>
      <c r="L398" s="154"/>
      <c r="M398" s="154">
        <f t="shared" ref="M398" si="33">M384+M391</f>
        <v>189548958.19999999</v>
      </c>
      <c r="N398" s="155"/>
      <c r="O398" s="156"/>
      <c r="P398" s="156"/>
      <c r="Q398" s="156"/>
      <c r="R398" s="156"/>
      <c r="S398" s="156"/>
      <c r="T398" s="156"/>
      <c r="U398" s="156"/>
      <c r="V398" s="156"/>
      <c r="W398" s="156"/>
      <c r="X398" s="156"/>
      <c r="Y398" s="156"/>
      <c r="Z398" s="156"/>
      <c r="AA398" s="156"/>
      <c r="AB398" s="156"/>
      <c r="AC398" s="156"/>
      <c r="AD398" s="156"/>
      <c r="AE398" s="156"/>
      <c r="AF398" s="156"/>
    </row>
    <row r="399" spans="1:32" s="111" customFormat="1" ht="21" customHeight="1" x14ac:dyDescent="0.2">
      <c r="A399" s="174"/>
      <c r="B399" s="115"/>
      <c r="C399" s="107"/>
      <c r="D399" s="108"/>
      <c r="E399" s="108"/>
      <c r="F399" s="108"/>
      <c r="G399" s="108"/>
      <c r="H399" s="129"/>
      <c r="I399" s="108"/>
      <c r="J399" s="296"/>
      <c r="K399" s="109"/>
      <c r="L399" s="109"/>
      <c r="M399" s="109"/>
      <c r="N399" s="151"/>
    </row>
    <row r="400" spans="1:32" s="111" customFormat="1" ht="14.25" x14ac:dyDescent="0.2">
      <c r="A400" s="232" t="s">
        <v>290</v>
      </c>
      <c r="B400" s="233"/>
      <c r="C400" s="233"/>
      <c r="D400" s="233"/>
      <c r="E400" s="233"/>
      <c r="F400" s="234"/>
      <c r="G400" s="140"/>
      <c r="H400" s="129"/>
      <c r="I400" s="109"/>
      <c r="J400" s="293"/>
      <c r="K400" s="109"/>
      <c r="L400" s="109"/>
      <c r="M400" s="109"/>
    </row>
    <row r="401" spans="1:13" s="111" customFormat="1" x14ac:dyDescent="0.25">
      <c r="A401" s="232" t="s">
        <v>292</v>
      </c>
      <c r="B401" s="233"/>
      <c r="C401" s="234"/>
      <c r="D401" s="112"/>
      <c r="E401" s="108"/>
      <c r="F401" s="108"/>
      <c r="G401" s="140"/>
      <c r="H401" s="128"/>
      <c r="I401" s="128"/>
      <c r="J401" s="297"/>
      <c r="K401" s="128"/>
      <c r="L401" s="105"/>
      <c r="M401" s="105"/>
    </row>
    <row r="402" spans="1:13" s="111" customFormat="1" x14ac:dyDescent="0.25">
      <c r="A402" s="104">
        <v>1</v>
      </c>
      <c r="B402" s="113" t="str">
        <f>'Bảng kê CS-SH'!B42</f>
        <v>Bóng đèn tròn</v>
      </c>
      <c r="C402" s="113">
        <f>'Bảng kê CS-SH'!D42</f>
        <v>1</v>
      </c>
      <c r="D402" s="89">
        <f>'Bảng kê CS-SH'!E42</f>
        <v>1</v>
      </c>
      <c r="E402" s="89">
        <v>1</v>
      </c>
      <c r="F402" s="89">
        <v>16</v>
      </c>
      <c r="G402" s="141">
        <f>'Thỏa thuận thời gian KDDV'!E39</f>
        <v>219</v>
      </c>
      <c r="H402" s="128">
        <f>C402*D402*E402*F402*G402</f>
        <v>3504</v>
      </c>
      <c r="I402" s="128"/>
      <c r="J402" s="297"/>
      <c r="K402" s="128"/>
      <c r="L402" s="105"/>
      <c r="M402" s="105"/>
    </row>
    <row r="403" spans="1:13" s="111" customFormat="1" x14ac:dyDescent="0.25">
      <c r="A403" s="104">
        <v>2</v>
      </c>
      <c r="B403" s="113" t="str">
        <f>'Bảng kê CS-SH'!B43</f>
        <v>Bóng đèn tuýp</v>
      </c>
      <c r="C403" s="113">
        <f>'Bảng kê CS-SH'!D43</f>
        <v>1</v>
      </c>
      <c r="D403" s="89">
        <f>'Bảng kê CS-SH'!E43</f>
        <v>1</v>
      </c>
      <c r="E403" s="89">
        <v>0.9</v>
      </c>
      <c r="F403" s="89">
        <v>16</v>
      </c>
      <c r="G403" s="141">
        <v>219</v>
      </c>
      <c r="H403" s="128">
        <f t="shared" ref="H403:H424" si="34">C403*D403*E403*F403*G403</f>
        <v>3153.6</v>
      </c>
      <c r="I403" s="128"/>
      <c r="J403" s="297"/>
      <c r="K403" s="128"/>
      <c r="L403" s="105"/>
      <c r="M403" s="105"/>
    </row>
    <row r="404" spans="1:13" s="111" customFormat="1" x14ac:dyDescent="0.25">
      <c r="A404" s="104">
        <v>3</v>
      </c>
      <c r="B404" s="113" t="str">
        <f>'Bảng kê CS-SH'!B44</f>
        <v>Đèn quảng cáo</v>
      </c>
      <c r="C404" s="113">
        <f>'Bảng kê CS-SH'!D44</f>
        <v>1</v>
      </c>
      <c r="D404" s="89">
        <f>'Bảng kê CS-SH'!E44</f>
        <v>1</v>
      </c>
      <c r="E404" s="89">
        <v>0.9</v>
      </c>
      <c r="F404" s="89">
        <v>16</v>
      </c>
      <c r="G404" s="141">
        <v>219</v>
      </c>
      <c r="H404" s="128">
        <f t="shared" si="34"/>
        <v>3153.6</v>
      </c>
      <c r="I404" s="128"/>
      <c r="J404" s="297"/>
      <c r="K404" s="128"/>
      <c r="L404" s="105"/>
      <c r="M404" s="105"/>
    </row>
    <row r="405" spans="1:13" s="111" customFormat="1" x14ac:dyDescent="0.25">
      <c r="A405" s="104">
        <v>4</v>
      </c>
      <c r="B405" s="113" t="str">
        <f>'Bảng kê CS-SH'!B45</f>
        <v>Bình nóng lạnh</v>
      </c>
      <c r="C405" s="113">
        <f>'Bảng kê CS-SH'!D45</f>
        <v>1</v>
      </c>
      <c r="D405" s="89">
        <f>'Bảng kê CS-SH'!E45</f>
        <v>1</v>
      </c>
      <c r="E405" s="89">
        <v>1</v>
      </c>
      <c r="F405" s="89">
        <v>8</v>
      </c>
      <c r="G405" s="141">
        <v>219</v>
      </c>
      <c r="H405" s="128">
        <f t="shared" si="34"/>
        <v>1752</v>
      </c>
      <c r="I405" s="128"/>
      <c r="J405" s="297"/>
      <c r="K405" s="128"/>
      <c r="L405" s="105"/>
      <c r="M405" s="105"/>
    </row>
    <row r="406" spans="1:13" s="111" customFormat="1" x14ac:dyDescent="0.25">
      <c r="A406" s="104">
        <v>5</v>
      </c>
      <c r="B406" s="113" t="str">
        <f>'Bảng kê CS-SH'!B46</f>
        <v>Máy bơm nước</v>
      </c>
      <c r="C406" s="113">
        <f>'Bảng kê CS-SH'!D46</f>
        <v>1</v>
      </c>
      <c r="D406" s="89">
        <f>'Bảng kê CS-SH'!E46</f>
        <v>1</v>
      </c>
      <c r="E406" s="89">
        <v>0.9</v>
      </c>
      <c r="F406" s="89">
        <v>8</v>
      </c>
      <c r="G406" s="141">
        <v>219</v>
      </c>
      <c r="H406" s="128">
        <f t="shared" si="34"/>
        <v>1576.8</v>
      </c>
      <c r="I406" s="128"/>
      <c r="J406" s="297"/>
      <c r="K406" s="128"/>
      <c r="L406" s="105"/>
      <c r="M406" s="105"/>
    </row>
    <row r="407" spans="1:13" s="111" customFormat="1" x14ac:dyDescent="0.25">
      <c r="A407" s="104">
        <v>6</v>
      </c>
      <c r="B407" s="113" t="str">
        <f>'Bảng kê CS-SH'!B47</f>
        <v>Nồi cơm công nghiệp</v>
      </c>
      <c r="C407" s="113">
        <f>'Bảng kê CS-SH'!D47</f>
        <v>1</v>
      </c>
      <c r="D407" s="89">
        <f>'Bảng kê CS-SH'!E47</f>
        <v>1</v>
      </c>
      <c r="E407" s="89">
        <v>1</v>
      </c>
      <c r="F407" s="89">
        <v>8</v>
      </c>
      <c r="G407" s="141">
        <v>219</v>
      </c>
      <c r="H407" s="128">
        <f t="shared" si="34"/>
        <v>1752</v>
      </c>
      <c r="I407" s="128"/>
      <c r="J407" s="297"/>
      <c r="K407" s="128"/>
      <c r="L407" s="105"/>
      <c r="M407" s="105"/>
    </row>
    <row r="408" spans="1:13" s="111" customFormat="1" x14ac:dyDescent="0.25">
      <c r="A408" s="104">
        <v>7</v>
      </c>
      <c r="B408" s="113" t="str">
        <f>'Bảng kê CS-SH'!B48</f>
        <v>Bếp từ</v>
      </c>
      <c r="C408" s="113">
        <f>'Bảng kê CS-SH'!D48</f>
        <v>1</v>
      </c>
      <c r="D408" s="89">
        <f>'Bảng kê CS-SH'!E48</f>
        <v>1</v>
      </c>
      <c r="E408" s="89">
        <v>1</v>
      </c>
      <c r="F408" s="89">
        <v>8</v>
      </c>
      <c r="G408" s="141">
        <v>219</v>
      </c>
      <c r="H408" s="128">
        <f t="shared" si="34"/>
        <v>1752</v>
      </c>
      <c r="I408" s="128"/>
      <c r="J408" s="297"/>
      <c r="K408" s="128"/>
      <c r="L408" s="105"/>
      <c r="M408" s="105"/>
    </row>
    <row r="409" spans="1:13" s="111" customFormat="1" x14ac:dyDescent="0.25">
      <c r="A409" s="104">
        <v>8</v>
      </c>
      <c r="B409" s="113" t="str">
        <f>'Bảng kê CS-SH'!B49</f>
        <v>Quạt cây</v>
      </c>
      <c r="C409" s="113">
        <f>'Bảng kê CS-SH'!D49</f>
        <v>1</v>
      </c>
      <c r="D409" s="89">
        <f>'Bảng kê CS-SH'!E49</f>
        <v>1</v>
      </c>
      <c r="E409" s="89">
        <v>0.9</v>
      </c>
      <c r="F409" s="89">
        <v>12</v>
      </c>
      <c r="G409" s="141">
        <v>219</v>
      </c>
      <c r="H409" s="128">
        <f t="shared" si="34"/>
        <v>2365.2000000000003</v>
      </c>
      <c r="I409" s="128"/>
      <c r="J409" s="297"/>
      <c r="K409" s="128"/>
      <c r="L409" s="105"/>
      <c r="M409" s="105"/>
    </row>
    <row r="410" spans="1:13" s="111" customFormat="1" x14ac:dyDescent="0.25">
      <c r="A410" s="104">
        <v>9</v>
      </c>
      <c r="B410" s="113" t="str">
        <f>'Bảng kê CS-SH'!B50</f>
        <v>Quạt trần</v>
      </c>
      <c r="C410" s="113">
        <f>'Bảng kê CS-SH'!D50</f>
        <v>1</v>
      </c>
      <c r="D410" s="89">
        <f>'Bảng kê CS-SH'!E50</f>
        <v>1</v>
      </c>
      <c r="E410" s="89">
        <v>0.9</v>
      </c>
      <c r="F410" s="89">
        <v>12</v>
      </c>
      <c r="G410" s="141">
        <v>219</v>
      </c>
      <c r="H410" s="128">
        <f t="shared" si="34"/>
        <v>2365.2000000000003</v>
      </c>
      <c r="I410" s="128"/>
      <c r="J410" s="297"/>
      <c r="K410" s="128"/>
      <c r="L410" s="105"/>
      <c r="M410" s="105"/>
    </row>
    <row r="411" spans="1:13" s="111" customFormat="1" x14ac:dyDescent="0.25">
      <c r="A411" s="104">
        <v>10</v>
      </c>
      <c r="B411" s="113" t="str">
        <f>'Bảng kê CS-SH'!B51</f>
        <v>Tủ lạnh</v>
      </c>
      <c r="C411" s="113">
        <f>'Bảng kê CS-SH'!D51</f>
        <v>1</v>
      </c>
      <c r="D411" s="89">
        <f>'Bảng kê CS-SH'!E51</f>
        <v>1</v>
      </c>
      <c r="E411" s="89">
        <v>0.9</v>
      </c>
      <c r="F411" s="89">
        <v>24</v>
      </c>
      <c r="G411" s="141">
        <v>219</v>
      </c>
      <c r="H411" s="128">
        <f t="shared" si="34"/>
        <v>4730.4000000000005</v>
      </c>
      <c r="I411" s="128"/>
      <c r="J411" s="297"/>
      <c r="K411" s="128"/>
      <c r="L411" s="105"/>
      <c r="M411" s="105"/>
    </row>
    <row r="412" spans="1:13" s="111" customFormat="1" x14ac:dyDescent="0.25">
      <c r="A412" s="104">
        <v>11</v>
      </c>
      <c r="B412" s="113" t="str">
        <f>'Bảng kê CS-SH'!B52</f>
        <v>Tủ bảo ôn</v>
      </c>
      <c r="C412" s="113">
        <f>'Bảng kê CS-SH'!D52</f>
        <v>1</v>
      </c>
      <c r="D412" s="89">
        <f>'Bảng kê CS-SH'!E52</f>
        <v>1</v>
      </c>
      <c r="E412" s="89">
        <v>0.9</v>
      </c>
      <c r="F412" s="89">
        <v>24</v>
      </c>
      <c r="G412" s="141">
        <v>219</v>
      </c>
      <c r="H412" s="128">
        <f t="shared" si="34"/>
        <v>4730.4000000000005</v>
      </c>
      <c r="I412" s="128"/>
      <c r="J412" s="297"/>
      <c r="K412" s="128"/>
      <c r="L412" s="105"/>
      <c r="M412" s="105"/>
    </row>
    <row r="413" spans="1:13" s="111" customFormat="1" x14ac:dyDescent="0.25">
      <c r="A413" s="104">
        <v>12</v>
      </c>
      <c r="B413" s="113" t="str">
        <f>'Bảng kê CS-SH'!B53</f>
        <v>Điều hòa 1 chiều</v>
      </c>
      <c r="C413" s="113">
        <f>'Bảng kê CS-SH'!D53</f>
        <v>1</v>
      </c>
      <c r="D413" s="89">
        <f>'Bảng kê CS-SH'!E53</f>
        <v>1</v>
      </c>
      <c r="E413" s="89">
        <v>0.9</v>
      </c>
      <c r="F413" s="89">
        <v>16</v>
      </c>
      <c r="G413" s="141">
        <v>219</v>
      </c>
      <c r="H413" s="128">
        <f t="shared" si="34"/>
        <v>3153.6</v>
      </c>
      <c r="I413" s="128"/>
      <c r="J413" s="297"/>
      <c r="K413" s="128"/>
      <c r="L413" s="105"/>
      <c r="M413" s="105"/>
    </row>
    <row r="414" spans="1:13" s="111" customFormat="1" x14ac:dyDescent="0.25">
      <c r="A414" s="104">
        <v>13</v>
      </c>
      <c r="B414" s="113" t="str">
        <f>'Bảng kê CS-SH'!B54</f>
        <v>Điều hòa 2 chiều</v>
      </c>
      <c r="C414" s="113">
        <f>'Bảng kê CS-SH'!D54</f>
        <v>1</v>
      </c>
      <c r="D414" s="89">
        <f>'Bảng kê CS-SH'!E54</f>
        <v>1</v>
      </c>
      <c r="E414" s="89">
        <v>0.9</v>
      </c>
      <c r="F414" s="89">
        <v>16</v>
      </c>
      <c r="G414" s="141">
        <f>'Thỏa thuận thời gian KDDV'!E39</f>
        <v>219</v>
      </c>
      <c r="H414" s="128">
        <f t="shared" si="34"/>
        <v>3153.6</v>
      </c>
      <c r="I414" s="128"/>
      <c r="J414" s="297"/>
      <c r="K414" s="128"/>
      <c r="L414" s="105"/>
      <c r="M414" s="105"/>
    </row>
    <row r="415" spans="1:13" s="111" customFormat="1" x14ac:dyDescent="0.25">
      <c r="A415" s="104">
        <v>14</v>
      </c>
      <c r="B415" s="113" t="str">
        <f>'Bảng kê CS-SH'!B55</f>
        <v>Máy hút ẩm</v>
      </c>
      <c r="C415" s="113">
        <f>'Bảng kê CS-SH'!D55</f>
        <v>1</v>
      </c>
      <c r="D415" s="89">
        <f>'Bảng kê CS-SH'!E55</f>
        <v>1</v>
      </c>
      <c r="E415" s="89">
        <v>0.9</v>
      </c>
      <c r="F415" s="89">
        <v>8</v>
      </c>
      <c r="G415" s="141">
        <v>219</v>
      </c>
      <c r="H415" s="128">
        <f t="shared" si="34"/>
        <v>1576.8</v>
      </c>
      <c r="I415" s="128"/>
      <c r="J415" s="297"/>
      <c r="K415" s="128"/>
      <c r="L415" s="105"/>
      <c r="M415" s="105"/>
    </row>
    <row r="416" spans="1:13" s="111" customFormat="1" x14ac:dyDescent="0.25">
      <c r="A416" s="104">
        <v>15</v>
      </c>
      <c r="B416" s="113" t="str">
        <f>'Bảng kê CS-SH'!B56</f>
        <v>Máy tính</v>
      </c>
      <c r="C416" s="113">
        <f>'Bảng kê CS-SH'!D56</f>
        <v>1</v>
      </c>
      <c r="D416" s="89">
        <f>'Bảng kê CS-SH'!E56</f>
        <v>1</v>
      </c>
      <c r="E416" s="89">
        <v>1</v>
      </c>
      <c r="F416" s="89">
        <v>8</v>
      </c>
      <c r="G416" s="141">
        <v>219</v>
      </c>
      <c r="H416" s="128">
        <f t="shared" si="34"/>
        <v>1752</v>
      </c>
      <c r="I416" s="128"/>
      <c r="J416" s="297"/>
      <c r="K416" s="128"/>
      <c r="L416" s="105"/>
      <c r="M416" s="105"/>
    </row>
    <row r="417" spans="1:15" s="111" customFormat="1" x14ac:dyDescent="0.25">
      <c r="A417" s="104">
        <v>16</v>
      </c>
      <c r="B417" s="113" t="str">
        <f>'Bảng kê CS-SH'!B57</f>
        <v>Máy in</v>
      </c>
      <c r="C417" s="113">
        <f>'Bảng kê CS-SH'!D57</f>
        <v>1</v>
      </c>
      <c r="D417" s="89">
        <f>'Bảng kê CS-SH'!E57</f>
        <v>1</v>
      </c>
      <c r="E417" s="89">
        <v>1</v>
      </c>
      <c r="F417" s="89">
        <v>8</v>
      </c>
      <c r="G417" s="141">
        <v>219</v>
      </c>
      <c r="H417" s="128">
        <f t="shared" si="34"/>
        <v>1752</v>
      </c>
      <c r="I417" s="128"/>
      <c r="J417" s="297"/>
      <c r="K417" s="128"/>
      <c r="L417" s="105"/>
      <c r="M417" s="105"/>
    </row>
    <row r="418" spans="1:15" s="111" customFormat="1" x14ac:dyDescent="0.25">
      <c r="A418" s="104">
        <v>17</v>
      </c>
      <c r="B418" s="113" t="str">
        <f>'Bảng kê CS-SH'!B58</f>
        <v>Máy bơm hơi</v>
      </c>
      <c r="C418" s="113">
        <f>'Bảng kê CS-SH'!D58</f>
        <v>1</v>
      </c>
      <c r="D418" s="89">
        <f>'Bảng kê CS-SH'!E58</f>
        <v>1</v>
      </c>
      <c r="E418" s="89">
        <v>0.9</v>
      </c>
      <c r="F418" s="89">
        <v>8</v>
      </c>
      <c r="G418" s="141">
        <v>219</v>
      </c>
      <c r="H418" s="128">
        <f t="shared" si="34"/>
        <v>1576.8</v>
      </c>
      <c r="I418" s="128"/>
      <c r="J418" s="297"/>
      <c r="K418" s="128"/>
      <c r="L418" s="105"/>
      <c r="M418" s="105"/>
    </row>
    <row r="419" spans="1:15" s="111" customFormat="1" x14ac:dyDescent="0.25">
      <c r="A419" s="104">
        <v>18</v>
      </c>
      <c r="B419" s="113" t="str">
        <f>'Bảng kê CS-SH'!B59</f>
        <v xml:space="preserve">Máy mài </v>
      </c>
      <c r="C419" s="113">
        <f>'Bảng kê CS-SH'!D59</f>
        <v>1</v>
      </c>
      <c r="D419" s="89">
        <f>'Bảng kê CS-SH'!E59</f>
        <v>1</v>
      </c>
      <c r="E419" s="89">
        <v>0.9</v>
      </c>
      <c r="F419" s="89">
        <v>8</v>
      </c>
      <c r="G419" s="141">
        <v>219</v>
      </c>
      <c r="H419" s="128">
        <f t="shared" si="34"/>
        <v>1576.8</v>
      </c>
      <c r="I419" s="128"/>
      <c r="J419" s="297"/>
      <c r="K419" s="128"/>
      <c r="L419" s="105"/>
      <c r="M419" s="105"/>
    </row>
    <row r="420" spans="1:15" s="111" customFormat="1" x14ac:dyDescent="0.25">
      <c r="A420" s="104">
        <v>19</v>
      </c>
      <c r="B420" s="113" t="str">
        <f>'Bảng kê CS-SH'!B60</f>
        <v>Máy cắt</v>
      </c>
      <c r="C420" s="113">
        <f>'Bảng kê CS-SH'!D60</f>
        <v>1</v>
      </c>
      <c r="D420" s="89">
        <f>'Bảng kê CS-SH'!E60</f>
        <v>1</v>
      </c>
      <c r="E420" s="89">
        <v>0.9</v>
      </c>
      <c r="F420" s="89">
        <v>8</v>
      </c>
      <c r="G420" s="141">
        <v>219</v>
      </c>
      <c r="H420" s="128">
        <f t="shared" si="34"/>
        <v>1576.8</v>
      </c>
      <c r="I420" s="128"/>
      <c r="J420" s="297"/>
      <c r="K420" s="128"/>
      <c r="L420" s="105"/>
      <c r="M420" s="105"/>
    </row>
    <row r="421" spans="1:15" s="111" customFormat="1" x14ac:dyDescent="0.25">
      <c r="A421" s="104">
        <v>20</v>
      </c>
      <c r="B421" s="113" t="str">
        <f>'Bảng kê CS-SH'!B61</f>
        <v>Máy rửa xe</v>
      </c>
      <c r="C421" s="113">
        <f>'Bảng kê CS-SH'!D61</f>
        <v>1</v>
      </c>
      <c r="D421" s="89">
        <f>'Bảng kê CS-SH'!E61</f>
        <v>1</v>
      </c>
      <c r="E421" s="89">
        <v>0.9</v>
      </c>
      <c r="F421" s="89">
        <v>8</v>
      </c>
      <c r="G421" s="141">
        <v>219</v>
      </c>
      <c r="H421" s="128">
        <f t="shared" si="34"/>
        <v>1576.8</v>
      </c>
      <c r="I421" s="128"/>
      <c r="J421" s="297"/>
      <c r="K421" s="128"/>
      <c r="L421" s="105"/>
      <c r="M421" s="105"/>
    </row>
    <row r="422" spans="1:15" s="111" customFormat="1" x14ac:dyDescent="0.25">
      <c r="A422" s="104">
        <v>21</v>
      </c>
      <c r="B422" s="113" t="str">
        <f>'Bảng kê CS-SH'!B62</f>
        <v>Máy đóng bao</v>
      </c>
      <c r="C422" s="113">
        <f>'Bảng kê CS-SH'!D62</f>
        <v>1</v>
      </c>
      <c r="D422" s="89">
        <f>'Bảng kê CS-SH'!E62</f>
        <v>1</v>
      </c>
      <c r="E422" s="89">
        <v>0.9</v>
      </c>
      <c r="F422" s="89">
        <v>8</v>
      </c>
      <c r="G422" s="141">
        <v>219</v>
      </c>
      <c r="H422" s="128">
        <f t="shared" si="34"/>
        <v>1576.8</v>
      </c>
      <c r="I422" s="128" t="str">
        <f>'ĐN đã phát hành HĐ'!B15</f>
        <v>Giờ
 bình thường</v>
      </c>
      <c r="J422" s="297"/>
      <c r="K422" s="128">
        <f>K426</f>
        <v>51660.800000000025</v>
      </c>
      <c r="L422" s="105">
        <f>'ĐN đã phát hành HĐ'!C15</f>
        <v>2870</v>
      </c>
      <c r="M422" s="105">
        <f>K422*L422</f>
        <v>148266496.00000006</v>
      </c>
    </row>
    <row r="423" spans="1:15" s="111" customFormat="1" x14ac:dyDescent="0.25">
      <c r="A423" s="104">
        <v>22</v>
      </c>
      <c r="B423" s="113" t="str">
        <f>'Bảng kê CS-SH'!B63</f>
        <v>May xay thực phẩm</v>
      </c>
      <c r="C423" s="113">
        <f>'Bảng kê CS-SH'!D63</f>
        <v>1</v>
      </c>
      <c r="D423" s="89">
        <f>'Bảng kê CS-SH'!E63</f>
        <v>1</v>
      </c>
      <c r="E423" s="89">
        <v>0.9</v>
      </c>
      <c r="F423" s="89">
        <v>8</v>
      </c>
      <c r="G423" s="141">
        <v>219</v>
      </c>
      <c r="H423" s="128">
        <f t="shared" si="34"/>
        <v>1576.8</v>
      </c>
      <c r="I423" s="128" t="str">
        <f>'ĐN đã phát hành HĐ'!B16</f>
        <v>Giờ 
thấp điểm</v>
      </c>
      <c r="J423" s="297"/>
      <c r="K423" s="128"/>
      <c r="L423" s="105"/>
      <c r="M423" s="105"/>
    </row>
    <row r="424" spans="1:15" s="111" customFormat="1" x14ac:dyDescent="0.25">
      <c r="A424" s="104">
        <v>23</v>
      </c>
      <c r="B424" s="113" t="str">
        <f>'Bảng kê CS-SH'!B64</f>
        <v>Máy giặt công nghiệp</v>
      </c>
      <c r="C424" s="113">
        <f>'Bảng kê CS-SH'!D64</f>
        <v>1</v>
      </c>
      <c r="D424" s="89">
        <f>'Bảng kê CS-SH'!E64</f>
        <v>1</v>
      </c>
      <c r="E424" s="89">
        <v>0.9</v>
      </c>
      <c r="F424" s="89">
        <v>8</v>
      </c>
      <c r="G424" s="141">
        <v>219</v>
      </c>
      <c r="H424" s="128">
        <f t="shared" si="34"/>
        <v>1576.8</v>
      </c>
      <c r="I424" s="128" t="str">
        <f>'ĐN đã phát hành HĐ'!B17</f>
        <v>Giờ 
cao điểm</v>
      </c>
      <c r="J424" s="297"/>
      <c r="K424" s="128"/>
      <c r="L424" s="105"/>
      <c r="M424" s="105"/>
    </row>
    <row r="425" spans="1:15" s="111" customFormat="1" x14ac:dyDescent="0.25">
      <c r="A425" s="104"/>
      <c r="B425" s="113"/>
      <c r="C425" s="113"/>
      <c r="D425" s="89"/>
      <c r="E425" s="89"/>
      <c r="F425" s="89"/>
      <c r="G425" s="141"/>
      <c r="H425" s="128"/>
      <c r="I425" s="128"/>
      <c r="J425" s="297"/>
      <c r="K425" s="128"/>
      <c r="L425" s="105"/>
      <c r="M425" s="105"/>
    </row>
    <row r="426" spans="1:15" s="111" customFormat="1" ht="14.25" x14ac:dyDescent="0.2">
      <c r="A426" s="103"/>
      <c r="B426" s="173" t="s">
        <v>299</v>
      </c>
      <c r="C426" s="173"/>
      <c r="D426" s="108"/>
      <c r="E426" s="108"/>
      <c r="F426" s="108"/>
      <c r="G426" s="140"/>
      <c r="H426" s="129">
        <f>SUM(H402:H425)</f>
        <v>53260.800000000025</v>
      </c>
      <c r="I426" s="129"/>
      <c r="J426" s="298">
        <f>'ĐN đã phát hành HĐ'!S15</f>
        <v>1600</v>
      </c>
      <c r="K426" s="129">
        <f>H426-J426</f>
        <v>51660.800000000025</v>
      </c>
      <c r="L426" s="109"/>
      <c r="M426" s="109">
        <f>M422</f>
        <v>148266496.00000006</v>
      </c>
    </row>
    <row r="427" spans="1:15" s="111" customFormat="1" x14ac:dyDescent="0.25">
      <c r="A427" s="232" t="s">
        <v>293</v>
      </c>
      <c r="B427" s="233"/>
      <c r="C427" s="234"/>
      <c r="D427" s="89"/>
      <c r="E427" s="89"/>
      <c r="F427" s="89"/>
      <c r="G427" s="141"/>
      <c r="H427" s="141"/>
      <c r="I427" s="141"/>
      <c r="J427" s="299"/>
      <c r="K427" s="141"/>
      <c r="L427" s="105"/>
      <c r="M427" s="105"/>
    </row>
    <row r="428" spans="1:15" x14ac:dyDescent="0.25">
      <c r="A428" s="104">
        <f>'Bảng kê CS-SH'!A42</f>
        <v>1</v>
      </c>
      <c r="B428" s="113" t="str">
        <f>'Bảng kê CS-SH'!B42</f>
        <v>Bóng đèn tròn</v>
      </c>
      <c r="C428" s="113">
        <f>'Bảng kê CS-SH'!D42</f>
        <v>1</v>
      </c>
      <c r="D428" s="89">
        <f>'Bảng kê CS-SH'!E42</f>
        <v>1</v>
      </c>
      <c r="E428" s="89">
        <v>1</v>
      </c>
      <c r="F428" s="89">
        <v>16</v>
      </c>
      <c r="G428" s="141">
        <f>'Thỏa thuận thời gian KDDV'!E40</f>
        <v>134.5</v>
      </c>
      <c r="H428" s="141">
        <f>C428*D428*E428*F428*G428</f>
        <v>2152</v>
      </c>
      <c r="I428" s="141"/>
      <c r="J428" s="299"/>
      <c r="K428" s="141"/>
      <c r="L428" s="105"/>
      <c r="M428" s="105"/>
      <c r="O428" s="178"/>
    </row>
    <row r="429" spans="1:15" x14ac:dyDescent="0.25">
      <c r="A429" s="104">
        <f>'Bảng kê CS-SH'!A43</f>
        <v>2</v>
      </c>
      <c r="B429" s="113" t="str">
        <f>'Bảng kê CS-SH'!B43</f>
        <v>Bóng đèn tuýp</v>
      </c>
      <c r="C429" s="113">
        <f>'Bảng kê CS-SH'!D43</f>
        <v>1</v>
      </c>
      <c r="D429" s="89">
        <f>'Bảng kê CS-SH'!E43</f>
        <v>1</v>
      </c>
      <c r="E429" s="89">
        <v>0.9</v>
      </c>
      <c r="F429" s="89">
        <v>16</v>
      </c>
      <c r="G429" s="141">
        <v>134.5</v>
      </c>
      <c r="H429" s="141">
        <f t="shared" ref="H429:H450" si="35">C429*D429*E429*F429*G429</f>
        <v>1936.8</v>
      </c>
      <c r="I429" s="141"/>
      <c r="J429" s="299"/>
      <c r="K429" s="141"/>
      <c r="L429" s="105"/>
      <c r="M429" s="105"/>
    </row>
    <row r="430" spans="1:15" x14ac:dyDescent="0.25">
      <c r="A430" s="104">
        <f>'Bảng kê CS-SH'!A44</f>
        <v>3</v>
      </c>
      <c r="B430" s="113" t="str">
        <f>'Bảng kê CS-SH'!B44</f>
        <v>Đèn quảng cáo</v>
      </c>
      <c r="C430" s="113">
        <f>'Bảng kê CS-SH'!D44</f>
        <v>1</v>
      </c>
      <c r="D430" s="89">
        <f>'Bảng kê CS-SH'!E44</f>
        <v>1</v>
      </c>
      <c r="E430" s="89">
        <v>0.9</v>
      </c>
      <c r="F430" s="89">
        <v>16</v>
      </c>
      <c r="G430" s="141">
        <v>134.5</v>
      </c>
      <c r="H430" s="141">
        <f t="shared" si="35"/>
        <v>1936.8</v>
      </c>
      <c r="I430" s="141"/>
      <c r="J430" s="299"/>
      <c r="K430" s="141"/>
      <c r="L430" s="105"/>
      <c r="M430" s="105"/>
    </row>
    <row r="431" spans="1:15" x14ac:dyDescent="0.25">
      <c r="A431" s="104">
        <f>'Bảng kê CS-SH'!A45</f>
        <v>4</v>
      </c>
      <c r="B431" s="113" t="str">
        <f>'Bảng kê CS-SH'!B45</f>
        <v>Bình nóng lạnh</v>
      </c>
      <c r="C431" s="113">
        <f>'Bảng kê CS-SH'!D45</f>
        <v>1</v>
      </c>
      <c r="D431" s="89">
        <f>'Bảng kê CS-SH'!E45</f>
        <v>1</v>
      </c>
      <c r="E431" s="89">
        <v>1</v>
      </c>
      <c r="F431" s="89">
        <v>8</v>
      </c>
      <c r="G431" s="141">
        <v>134.5</v>
      </c>
      <c r="H431" s="141">
        <f t="shared" si="35"/>
        <v>1076</v>
      </c>
      <c r="I431" s="141"/>
      <c r="J431" s="299"/>
      <c r="K431" s="141"/>
      <c r="L431" s="105"/>
      <c r="M431" s="105"/>
    </row>
    <row r="432" spans="1:15" x14ac:dyDescent="0.25">
      <c r="A432" s="104">
        <f>'Bảng kê CS-SH'!A46</f>
        <v>5</v>
      </c>
      <c r="B432" s="113" t="str">
        <f>'Bảng kê CS-SH'!B46</f>
        <v>Máy bơm nước</v>
      </c>
      <c r="C432" s="113">
        <f>'Bảng kê CS-SH'!D46</f>
        <v>1</v>
      </c>
      <c r="D432" s="89">
        <f>'Bảng kê CS-SH'!E46</f>
        <v>1</v>
      </c>
      <c r="E432" s="89">
        <v>0.9</v>
      </c>
      <c r="F432" s="89">
        <v>8</v>
      </c>
      <c r="G432" s="141">
        <v>134.5</v>
      </c>
      <c r="H432" s="141">
        <f t="shared" si="35"/>
        <v>968.4</v>
      </c>
      <c r="I432" s="141"/>
      <c r="J432" s="299"/>
      <c r="K432" s="141"/>
      <c r="L432" s="105"/>
      <c r="M432" s="105"/>
    </row>
    <row r="433" spans="1:13" x14ac:dyDescent="0.25">
      <c r="A433" s="104">
        <f>'Bảng kê CS-SH'!A47</f>
        <v>6</v>
      </c>
      <c r="B433" s="113" t="str">
        <f>'Bảng kê CS-SH'!B47</f>
        <v>Nồi cơm công nghiệp</v>
      </c>
      <c r="C433" s="113">
        <f>'Bảng kê CS-SH'!D47</f>
        <v>1</v>
      </c>
      <c r="D433" s="89">
        <f>'Bảng kê CS-SH'!E47</f>
        <v>1</v>
      </c>
      <c r="E433" s="89">
        <v>1</v>
      </c>
      <c r="F433" s="89">
        <v>8</v>
      </c>
      <c r="G433" s="141">
        <v>134.5</v>
      </c>
      <c r="H433" s="141">
        <f t="shared" si="35"/>
        <v>1076</v>
      </c>
      <c r="I433" s="141"/>
      <c r="J433" s="299"/>
      <c r="K433" s="141"/>
      <c r="L433" s="105"/>
      <c r="M433" s="105"/>
    </row>
    <row r="434" spans="1:13" x14ac:dyDescent="0.25">
      <c r="A434" s="104">
        <f>'Bảng kê CS-SH'!A48</f>
        <v>7</v>
      </c>
      <c r="B434" s="113" t="str">
        <f>'Bảng kê CS-SH'!B48</f>
        <v>Bếp từ</v>
      </c>
      <c r="C434" s="113">
        <f>'Bảng kê CS-SH'!D48</f>
        <v>1</v>
      </c>
      <c r="D434" s="89">
        <f>'Bảng kê CS-SH'!E48</f>
        <v>1</v>
      </c>
      <c r="E434" s="89">
        <v>1</v>
      </c>
      <c r="F434" s="89">
        <v>8</v>
      </c>
      <c r="G434" s="141">
        <v>134.5</v>
      </c>
      <c r="H434" s="141">
        <f t="shared" si="35"/>
        <v>1076</v>
      </c>
      <c r="I434" s="141"/>
      <c r="J434" s="299"/>
      <c r="K434" s="141"/>
      <c r="L434" s="105"/>
      <c r="M434" s="105"/>
    </row>
    <row r="435" spans="1:13" x14ac:dyDescent="0.25">
      <c r="A435" s="104">
        <f>'Bảng kê CS-SH'!A49</f>
        <v>8</v>
      </c>
      <c r="B435" s="113" t="str">
        <f>'Bảng kê CS-SH'!B49</f>
        <v>Quạt cây</v>
      </c>
      <c r="C435" s="113">
        <f>'Bảng kê CS-SH'!D49</f>
        <v>1</v>
      </c>
      <c r="D435" s="89">
        <f>'Bảng kê CS-SH'!E49</f>
        <v>1</v>
      </c>
      <c r="E435" s="89">
        <v>0.9</v>
      </c>
      <c r="F435" s="89">
        <v>12</v>
      </c>
      <c r="G435" s="141">
        <v>134.5</v>
      </c>
      <c r="H435" s="141">
        <f t="shared" si="35"/>
        <v>1452.6000000000001</v>
      </c>
      <c r="I435" s="141"/>
      <c r="J435" s="299"/>
      <c r="K435" s="141"/>
      <c r="L435" s="105"/>
      <c r="M435" s="105"/>
    </row>
    <row r="436" spans="1:13" x14ac:dyDescent="0.25">
      <c r="A436" s="104">
        <f>'Bảng kê CS-SH'!A50</f>
        <v>9</v>
      </c>
      <c r="B436" s="113" t="str">
        <f>'Bảng kê CS-SH'!B50</f>
        <v>Quạt trần</v>
      </c>
      <c r="C436" s="113">
        <f>'Bảng kê CS-SH'!D50</f>
        <v>1</v>
      </c>
      <c r="D436" s="89">
        <f>'Bảng kê CS-SH'!E50</f>
        <v>1</v>
      </c>
      <c r="E436" s="89">
        <v>0.9</v>
      </c>
      <c r="F436" s="89">
        <v>12</v>
      </c>
      <c r="G436" s="141">
        <v>134.5</v>
      </c>
      <c r="H436" s="141">
        <f t="shared" si="35"/>
        <v>1452.6000000000001</v>
      </c>
      <c r="I436" s="141"/>
      <c r="J436" s="299"/>
      <c r="K436" s="141"/>
      <c r="L436" s="105"/>
      <c r="M436" s="105"/>
    </row>
    <row r="437" spans="1:13" x14ac:dyDescent="0.25">
      <c r="A437" s="104">
        <f>'Bảng kê CS-SH'!A51</f>
        <v>10</v>
      </c>
      <c r="B437" s="113" t="str">
        <f>'Bảng kê CS-SH'!B51</f>
        <v>Tủ lạnh</v>
      </c>
      <c r="C437" s="113">
        <f>'Bảng kê CS-SH'!D51</f>
        <v>1</v>
      </c>
      <c r="D437" s="89">
        <f>'Bảng kê CS-SH'!E51</f>
        <v>1</v>
      </c>
      <c r="E437" s="89">
        <v>0.9</v>
      </c>
      <c r="F437" s="89">
        <v>24</v>
      </c>
      <c r="G437" s="141">
        <v>134.5</v>
      </c>
      <c r="H437" s="141">
        <f t="shared" si="35"/>
        <v>2905.2000000000003</v>
      </c>
      <c r="I437" s="141"/>
      <c r="J437" s="299"/>
      <c r="K437" s="141"/>
      <c r="L437" s="105"/>
      <c r="M437" s="105"/>
    </row>
    <row r="438" spans="1:13" x14ac:dyDescent="0.25">
      <c r="A438" s="104">
        <f>'Bảng kê CS-SH'!A52</f>
        <v>11</v>
      </c>
      <c r="B438" s="113" t="str">
        <f>'Bảng kê CS-SH'!B52</f>
        <v>Tủ bảo ôn</v>
      </c>
      <c r="C438" s="113">
        <f>'Bảng kê CS-SH'!D52</f>
        <v>1</v>
      </c>
      <c r="D438" s="89">
        <f>'Bảng kê CS-SH'!E52</f>
        <v>1</v>
      </c>
      <c r="E438" s="89">
        <v>0.9</v>
      </c>
      <c r="F438" s="89">
        <v>24</v>
      </c>
      <c r="G438" s="141">
        <v>134.5</v>
      </c>
      <c r="H438" s="141">
        <f t="shared" si="35"/>
        <v>2905.2000000000003</v>
      </c>
      <c r="I438" s="141"/>
      <c r="J438" s="299"/>
      <c r="K438" s="141"/>
      <c r="L438" s="105"/>
      <c r="M438" s="105"/>
    </row>
    <row r="439" spans="1:13" x14ac:dyDescent="0.25">
      <c r="A439" s="104">
        <f>'Bảng kê CS-SH'!A53</f>
        <v>12</v>
      </c>
      <c r="B439" s="113" t="str">
        <f>'Bảng kê CS-SH'!B53</f>
        <v>Điều hòa 1 chiều</v>
      </c>
      <c r="C439" s="113">
        <f>'Bảng kê CS-SH'!D53</f>
        <v>1</v>
      </c>
      <c r="D439" s="89">
        <f>'Bảng kê CS-SH'!E53</f>
        <v>1</v>
      </c>
      <c r="E439" s="89">
        <v>0.9</v>
      </c>
      <c r="F439" s="89">
        <v>16</v>
      </c>
      <c r="G439" s="141">
        <v>134.5</v>
      </c>
      <c r="H439" s="141">
        <f t="shared" si="35"/>
        <v>1936.8</v>
      </c>
      <c r="I439" s="141"/>
      <c r="J439" s="299"/>
      <c r="K439" s="141"/>
      <c r="L439" s="105"/>
      <c r="M439" s="105"/>
    </row>
    <row r="440" spans="1:13" x14ac:dyDescent="0.25">
      <c r="A440" s="104">
        <f>'Bảng kê CS-SH'!A54</f>
        <v>13</v>
      </c>
      <c r="B440" s="113" t="str">
        <f>'Bảng kê CS-SH'!B54</f>
        <v>Điều hòa 2 chiều</v>
      </c>
      <c r="C440" s="113">
        <f>'Bảng kê CS-SH'!D54</f>
        <v>1</v>
      </c>
      <c r="D440" s="89">
        <f>'Bảng kê CS-SH'!E54</f>
        <v>1</v>
      </c>
      <c r="E440" s="89">
        <v>0.9</v>
      </c>
      <c r="F440" s="89">
        <v>16</v>
      </c>
      <c r="G440" s="141">
        <v>134.5</v>
      </c>
      <c r="H440" s="141">
        <f t="shared" si="35"/>
        <v>1936.8</v>
      </c>
      <c r="I440" s="141"/>
      <c r="J440" s="299"/>
      <c r="K440" s="141"/>
      <c r="L440" s="105"/>
      <c r="M440" s="105"/>
    </row>
    <row r="441" spans="1:13" x14ac:dyDescent="0.25">
      <c r="A441" s="104">
        <f>'Bảng kê CS-SH'!A55</f>
        <v>14</v>
      </c>
      <c r="B441" s="113" t="str">
        <f>'Bảng kê CS-SH'!B55</f>
        <v>Máy hút ẩm</v>
      </c>
      <c r="C441" s="113">
        <f>'Bảng kê CS-SH'!D55</f>
        <v>1</v>
      </c>
      <c r="D441" s="89">
        <f>'Bảng kê CS-SH'!E55</f>
        <v>1</v>
      </c>
      <c r="E441" s="89">
        <v>0.9</v>
      </c>
      <c r="F441" s="89">
        <v>8</v>
      </c>
      <c r="G441" s="141">
        <v>134.5</v>
      </c>
      <c r="H441" s="141">
        <f t="shared" si="35"/>
        <v>968.4</v>
      </c>
      <c r="I441" s="141"/>
      <c r="J441" s="299"/>
      <c r="K441" s="141"/>
      <c r="L441" s="105"/>
      <c r="M441" s="105"/>
    </row>
    <row r="442" spans="1:13" x14ac:dyDescent="0.25">
      <c r="A442" s="104">
        <f>'Bảng kê CS-SH'!A56</f>
        <v>15</v>
      </c>
      <c r="B442" s="113" t="str">
        <f>'Bảng kê CS-SH'!B56</f>
        <v>Máy tính</v>
      </c>
      <c r="C442" s="113">
        <f>'Bảng kê CS-SH'!D56</f>
        <v>1</v>
      </c>
      <c r="D442" s="89">
        <f>'Bảng kê CS-SH'!E56</f>
        <v>1</v>
      </c>
      <c r="E442" s="89">
        <v>1</v>
      </c>
      <c r="F442" s="89">
        <v>8</v>
      </c>
      <c r="G442" s="141">
        <v>134.5</v>
      </c>
      <c r="H442" s="141">
        <f t="shared" si="35"/>
        <v>1076</v>
      </c>
      <c r="I442" s="141"/>
      <c r="J442" s="299"/>
      <c r="K442" s="141"/>
      <c r="L442" s="105"/>
      <c r="M442" s="105"/>
    </row>
    <row r="443" spans="1:13" x14ac:dyDescent="0.25">
      <c r="A443" s="104">
        <f>'Bảng kê CS-SH'!A57</f>
        <v>16</v>
      </c>
      <c r="B443" s="113" t="str">
        <f>'Bảng kê CS-SH'!B57</f>
        <v>Máy in</v>
      </c>
      <c r="C443" s="113">
        <f>'Bảng kê CS-SH'!D57</f>
        <v>1</v>
      </c>
      <c r="D443" s="89">
        <f>'Bảng kê CS-SH'!E57</f>
        <v>1</v>
      </c>
      <c r="E443" s="89">
        <v>1</v>
      </c>
      <c r="F443" s="89">
        <v>8</v>
      </c>
      <c r="G443" s="141">
        <v>134.5</v>
      </c>
      <c r="H443" s="141">
        <f t="shared" si="35"/>
        <v>1076</v>
      </c>
      <c r="I443" s="141"/>
      <c r="J443" s="299"/>
      <c r="K443" s="141"/>
      <c r="L443" s="105"/>
      <c r="M443" s="105"/>
    </row>
    <row r="444" spans="1:13" x14ac:dyDescent="0.25">
      <c r="A444" s="104">
        <f>'Bảng kê CS-SH'!A58</f>
        <v>17</v>
      </c>
      <c r="B444" s="113" t="str">
        <f>'Bảng kê CS-SH'!B58</f>
        <v>Máy bơm hơi</v>
      </c>
      <c r="C444" s="113">
        <f>'Bảng kê CS-SH'!D58</f>
        <v>1</v>
      </c>
      <c r="D444" s="89">
        <f>'Bảng kê CS-SH'!E58</f>
        <v>1</v>
      </c>
      <c r="E444" s="89">
        <v>0.9</v>
      </c>
      <c r="F444" s="89">
        <v>8</v>
      </c>
      <c r="G444" s="141">
        <v>134.5</v>
      </c>
      <c r="H444" s="141">
        <f t="shared" si="35"/>
        <v>968.4</v>
      </c>
      <c r="I444" s="141"/>
      <c r="J444" s="299"/>
      <c r="K444" s="141"/>
      <c r="L444" s="105"/>
      <c r="M444" s="105"/>
    </row>
    <row r="445" spans="1:13" x14ac:dyDescent="0.25">
      <c r="A445" s="104">
        <f>'Bảng kê CS-SH'!A59</f>
        <v>18</v>
      </c>
      <c r="B445" s="113" t="str">
        <f>'Bảng kê CS-SH'!B59</f>
        <v xml:space="preserve">Máy mài </v>
      </c>
      <c r="C445" s="113">
        <f>'Bảng kê CS-SH'!D59</f>
        <v>1</v>
      </c>
      <c r="D445" s="89">
        <f>'Bảng kê CS-SH'!E59</f>
        <v>1</v>
      </c>
      <c r="E445" s="89">
        <v>0.9</v>
      </c>
      <c r="F445" s="89">
        <v>8</v>
      </c>
      <c r="G445" s="141">
        <v>134.5</v>
      </c>
      <c r="H445" s="141">
        <f t="shared" si="35"/>
        <v>968.4</v>
      </c>
      <c r="I445" s="141"/>
      <c r="J445" s="299"/>
      <c r="K445" s="141"/>
      <c r="L445" s="105"/>
      <c r="M445" s="105"/>
    </row>
    <row r="446" spans="1:13" x14ac:dyDescent="0.25">
      <c r="A446" s="104">
        <f>'Bảng kê CS-SH'!A60</f>
        <v>19</v>
      </c>
      <c r="B446" s="113" t="str">
        <f>'Bảng kê CS-SH'!B60</f>
        <v>Máy cắt</v>
      </c>
      <c r="C446" s="113">
        <f>'Bảng kê CS-SH'!D60</f>
        <v>1</v>
      </c>
      <c r="D446" s="89">
        <f>'Bảng kê CS-SH'!E60</f>
        <v>1</v>
      </c>
      <c r="E446" s="89">
        <v>0.9</v>
      </c>
      <c r="F446" s="89">
        <v>8</v>
      </c>
      <c r="G446" s="141">
        <v>134.5</v>
      </c>
      <c r="H446" s="141">
        <f t="shared" si="35"/>
        <v>968.4</v>
      </c>
      <c r="I446" s="141"/>
      <c r="J446" s="299"/>
      <c r="K446" s="141"/>
      <c r="L446" s="105"/>
      <c r="M446" s="105"/>
    </row>
    <row r="447" spans="1:13" x14ac:dyDescent="0.25">
      <c r="A447" s="104">
        <f>'Bảng kê CS-SH'!A61</f>
        <v>20</v>
      </c>
      <c r="B447" s="113" t="str">
        <f>'Bảng kê CS-SH'!B61</f>
        <v>Máy rửa xe</v>
      </c>
      <c r="C447" s="113">
        <f>'Bảng kê CS-SH'!D61</f>
        <v>1</v>
      </c>
      <c r="D447" s="89">
        <f>'Bảng kê CS-SH'!E61</f>
        <v>1</v>
      </c>
      <c r="E447" s="89">
        <v>0.9</v>
      </c>
      <c r="F447" s="89">
        <v>8</v>
      </c>
      <c r="G447" s="141">
        <v>134.5</v>
      </c>
      <c r="H447" s="141">
        <f t="shared" si="35"/>
        <v>968.4</v>
      </c>
      <c r="I447" s="141"/>
      <c r="J447" s="299"/>
      <c r="K447" s="141"/>
      <c r="L447" s="105"/>
      <c r="M447" s="105"/>
    </row>
    <row r="448" spans="1:13" x14ac:dyDescent="0.25">
      <c r="A448" s="104">
        <f>'Bảng kê CS-SH'!A62</f>
        <v>21</v>
      </c>
      <c r="B448" s="113" t="str">
        <f>'Bảng kê CS-SH'!B62</f>
        <v>Máy đóng bao</v>
      </c>
      <c r="C448" s="113">
        <f>'Bảng kê CS-SH'!D62</f>
        <v>1</v>
      </c>
      <c r="D448" s="89">
        <f>'Bảng kê CS-SH'!E62</f>
        <v>1</v>
      </c>
      <c r="E448" s="89">
        <v>0.9</v>
      </c>
      <c r="F448" s="89">
        <v>8</v>
      </c>
      <c r="G448" s="141">
        <v>134.5</v>
      </c>
      <c r="H448" s="141">
        <f t="shared" si="35"/>
        <v>968.4</v>
      </c>
      <c r="I448" s="141" t="str">
        <f>I423</f>
        <v>Giờ 
thấp điểm</v>
      </c>
      <c r="J448" s="299"/>
      <c r="K448" s="141">
        <f>K452</f>
        <v>31470.400000000012</v>
      </c>
      <c r="L448" s="105">
        <f>'ĐN đã phát hành HĐ'!D18</f>
        <v>3007</v>
      </c>
      <c r="M448" s="105">
        <f>K448*L448</f>
        <v>94631492.800000042</v>
      </c>
    </row>
    <row r="449" spans="1:20" x14ac:dyDescent="0.25">
      <c r="A449" s="104">
        <f>'Bảng kê CS-SH'!A63</f>
        <v>22</v>
      </c>
      <c r="B449" s="113" t="str">
        <f>'Bảng kê CS-SH'!B63</f>
        <v>May xay thực phẩm</v>
      </c>
      <c r="C449" s="113">
        <f>'Bảng kê CS-SH'!D63</f>
        <v>1</v>
      </c>
      <c r="D449" s="89">
        <f>'Bảng kê CS-SH'!E63</f>
        <v>1</v>
      </c>
      <c r="E449" s="89">
        <v>0.9</v>
      </c>
      <c r="F449" s="89">
        <v>8</v>
      </c>
      <c r="G449" s="141">
        <v>134.5</v>
      </c>
      <c r="H449" s="141">
        <f t="shared" si="35"/>
        <v>968.4</v>
      </c>
      <c r="I449" s="141" t="str">
        <f>I423</f>
        <v>Giờ 
thấp điểm</v>
      </c>
      <c r="J449" s="299"/>
      <c r="K449" s="141"/>
      <c r="L449" s="105"/>
      <c r="M449" s="105"/>
    </row>
    <row r="450" spans="1:20" x14ac:dyDescent="0.25">
      <c r="A450" s="104">
        <f>'Bảng kê CS-SH'!A64</f>
        <v>23</v>
      </c>
      <c r="B450" s="113" t="str">
        <f>'Bảng kê CS-SH'!B64</f>
        <v>Máy giặt công nghiệp</v>
      </c>
      <c r="C450" s="113">
        <f>'Bảng kê CS-SH'!D64</f>
        <v>1</v>
      </c>
      <c r="D450" s="89">
        <f>'Bảng kê CS-SH'!E64</f>
        <v>1</v>
      </c>
      <c r="E450" s="89">
        <v>0.9</v>
      </c>
      <c r="F450" s="89">
        <v>8</v>
      </c>
      <c r="G450" s="141">
        <v>134.5</v>
      </c>
      <c r="H450" s="141">
        <f t="shared" si="35"/>
        <v>968.4</v>
      </c>
      <c r="I450" s="141" t="str">
        <f>I424</f>
        <v>Giờ 
cao điểm</v>
      </c>
      <c r="J450" s="299"/>
      <c r="K450" s="141"/>
      <c r="L450" s="105"/>
      <c r="M450" s="105"/>
      <c r="O450" s="178"/>
    </row>
    <row r="451" spans="1:20" s="111" customFormat="1" x14ac:dyDescent="0.25">
      <c r="A451" s="104"/>
      <c r="B451" s="113"/>
      <c r="C451" s="113"/>
      <c r="D451" s="89"/>
      <c r="E451" s="89"/>
      <c r="F451" s="89"/>
      <c r="G451" s="141"/>
      <c r="H451" s="141"/>
      <c r="I451" s="141"/>
      <c r="J451" s="299"/>
      <c r="K451" s="141"/>
      <c r="L451" s="105"/>
      <c r="M451" s="105"/>
    </row>
    <row r="452" spans="1:20" s="111" customFormat="1" ht="14.25" x14ac:dyDescent="0.2">
      <c r="A452" s="174"/>
      <c r="B452" s="163" t="s">
        <v>318</v>
      </c>
      <c r="C452" s="164"/>
      <c r="D452" s="108"/>
      <c r="E452" s="108"/>
      <c r="F452" s="108"/>
      <c r="G452" s="140"/>
      <c r="H452" s="140">
        <f>SUM(H428:H451)</f>
        <v>32710.400000000012</v>
      </c>
      <c r="I452" s="140"/>
      <c r="J452" s="300">
        <f>'ĐN đã phát hành HĐ'!S18</f>
        <v>1240</v>
      </c>
      <c r="K452" s="140">
        <f>H452-J452</f>
        <v>31470.400000000012</v>
      </c>
      <c r="L452" s="109"/>
      <c r="M452" s="109">
        <f>M448</f>
        <v>94631492.800000042</v>
      </c>
    </row>
    <row r="453" spans="1:20" s="111" customFormat="1" x14ac:dyDescent="0.25">
      <c r="A453" s="174"/>
      <c r="B453" s="163"/>
      <c r="C453" s="164"/>
      <c r="D453" s="89"/>
      <c r="E453" s="89"/>
      <c r="F453" s="89"/>
      <c r="G453" s="141"/>
      <c r="H453" s="141"/>
      <c r="I453" s="141"/>
      <c r="J453" s="299"/>
      <c r="K453" s="141"/>
      <c r="L453" s="105"/>
      <c r="M453" s="105"/>
    </row>
    <row r="454" spans="1:20" s="165" customFormat="1" x14ac:dyDescent="0.25">
      <c r="A454" s="235" t="s">
        <v>291</v>
      </c>
      <c r="B454" s="246"/>
      <c r="C454" s="162"/>
      <c r="D454" s="170"/>
      <c r="E454" s="170"/>
      <c r="F454" s="170"/>
      <c r="G454" s="171"/>
      <c r="H454" s="110">
        <f>H452+H426</f>
        <v>85971.200000000041</v>
      </c>
      <c r="I454" s="110"/>
      <c r="J454" s="301">
        <f>J452+J426</f>
        <v>2840</v>
      </c>
      <c r="K454" s="110">
        <f>K452+K426</f>
        <v>83131.200000000041</v>
      </c>
      <c r="L454" s="110"/>
      <c r="M454" s="110">
        <f>M452+M426</f>
        <v>242897988.8000001</v>
      </c>
      <c r="O454" s="172"/>
    </row>
    <row r="455" spans="1:20" s="156" customFormat="1" ht="15.75" x14ac:dyDescent="0.25">
      <c r="A455" s="180"/>
      <c r="B455" s="166"/>
      <c r="C455" s="166"/>
      <c r="D455" s="167"/>
      <c r="E455" s="168"/>
      <c r="F455" s="168"/>
      <c r="G455" s="168"/>
      <c r="H455" s="116"/>
      <c r="I455" s="116"/>
      <c r="J455" s="302"/>
      <c r="K455" s="116"/>
      <c r="L455" s="116"/>
      <c r="M455" s="116"/>
      <c r="N455" s="155"/>
      <c r="P455" s="169"/>
    </row>
    <row r="456" spans="1:20" s="165" customFormat="1" ht="21" customHeight="1" x14ac:dyDescent="0.2">
      <c r="A456" s="235" t="s">
        <v>296</v>
      </c>
      <c r="B456" s="246"/>
      <c r="C456" s="246"/>
      <c r="D456" s="236"/>
      <c r="E456" s="114"/>
      <c r="F456" s="114"/>
      <c r="G456" s="114"/>
      <c r="H456" s="130"/>
      <c r="I456" s="114"/>
      <c r="J456" s="303"/>
      <c r="K456" s="110">
        <f>K454+K398</f>
        <v>142311.90000000002</v>
      </c>
      <c r="L456" s="110"/>
      <c r="M456" s="110">
        <f>M454+M398</f>
        <v>432446947.00000012</v>
      </c>
      <c r="N456" s="172"/>
    </row>
    <row r="457" spans="1:20" s="111" customFormat="1" ht="21" customHeight="1" x14ac:dyDescent="0.2">
      <c r="A457" s="174"/>
      <c r="B457" s="115"/>
      <c r="C457" s="107"/>
      <c r="D457" s="108"/>
      <c r="E457" s="108"/>
      <c r="F457" s="108"/>
      <c r="G457" s="108"/>
      <c r="H457" s="129"/>
      <c r="I457" s="108"/>
      <c r="J457" s="296"/>
      <c r="K457" s="109"/>
      <c r="L457" s="109"/>
      <c r="M457" s="109"/>
      <c r="N457" s="151"/>
    </row>
    <row r="458" spans="1:20" s="4" customFormat="1" ht="19.5" customHeight="1" x14ac:dyDescent="0.25">
      <c r="A458" s="251" t="s">
        <v>280</v>
      </c>
      <c r="B458" s="251"/>
      <c r="C458" s="251"/>
      <c r="D458" s="251"/>
      <c r="E458" s="14"/>
      <c r="F458" s="116">
        <f>K456</f>
        <v>142311.90000000002</v>
      </c>
      <c r="G458" s="14" t="s">
        <v>90</v>
      </c>
      <c r="H458" s="252" t="s">
        <v>154</v>
      </c>
      <c r="I458" s="252"/>
      <c r="J458" s="252"/>
      <c r="K458" s="252"/>
      <c r="L458" s="252"/>
      <c r="M458" s="252"/>
      <c r="N458" s="117"/>
    </row>
    <row r="459" spans="1:20" s="4" customFormat="1" ht="21.75" customHeight="1" x14ac:dyDescent="0.25">
      <c r="A459" s="251" t="s">
        <v>223</v>
      </c>
      <c r="B459" s="251"/>
      <c r="C459" s="251"/>
      <c r="D459" s="251"/>
      <c r="E459" s="14"/>
      <c r="F459" s="116">
        <f>M456</f>
        <v>432446947.00000012</v>
      </c>
      <c r="G459" s="14" t="s">
        <v>89</v>
      </c>
      <c r="H459" s="253"/>
      <c r="I459" s="253"/>
      <c r="J459" s="253"/>
      <c r="K459" s="253"/>
      <c r="L459" s="253"/>
      <c r="M459" s="253"/>
      <c r="N459" s="117"/>
    </row>
    <row r="460" spans="1:20" s="4" customFormat="1" ht="21.75" customHeight="1" x14ac:dyDescent="0.25">
      <c r="A460" s="251" t="s">
        <v>221</v>
      </c>
      <c r="B460" s="251"/>
      <c r="C460" s="251"/>
      <c r="D460" s="251"/>
      <c r="E460" s="14"/>
      <c r="F460" s="116">
        <f>F459*0.08</f>
        <v>34595755.760000013</v>
      </c>
      <c r="G460" s="14" t="s">
        <v>89</v>
      </c>
      <c r="H460" s="131"/>
      <c r="I460" s="118"/>
      <c r="J460" s="304"/>
      <c r="K460" s="147"/>
      <c r="L460" s="147"/>
      <c r="M460" s="147"/>
      <c r="N460" s="117"/>
    </row>
    <row r="461" spans="1:20" ht="23.25" customHeight="1" x14ac:dyDescent="0.25">
      <c r="A461" s="249" t="s">
        <v>222</v>
      </c>
      <c r="B461" s="249"/>
      <c r="C461" s="249"/>
      <c r="D461" s="249"/>
      <c r="E461" s="89"/>
      <c r="F461" s="109">
        <f>F459+F460</f>
        <v>467042702.76000011</v>
      </c>
      <c r="G461" s="14" t="s">
        <v>89</v>
      </c>
      <c r="H461" s="253" t="s">
        <v>155</v>
      </c>
      <c r="I461" s="253"/>
      <c r="J461" s="253"/>
      <c r="K461" s="253"/>
      <c r="L461" s="253"/>
      <c r="M461" s="253"/>
      <c r="O461" s="250"/>
      <c r="P461" s="250"/>
      <c r="Q461" s="250"/>
      <c r="R461" s="250"/>
      <c r="S461" s="250"/>
      <c r="T461" s="250"/>
    </row>
    <row r="462" spans="1:20" ht="24" customHeight="1" x14ac:dyDescent="0.25">
      <c r="A462" s="272" t="s">
        <v>55</v>
      </c>
      <c r="B462" s="272"/>
      <c r="C462" s="272"/>
      <c r="D462" s="272"/>
      <c r="E462" s="272"/>
      <c r="F462" s="272"/>
      <c r="G462" s="272"/>
      <c r="H462" s="272"/>
      <c r="I462" s="272"/>
      <c r="J462" s="272"/>
      <c r="K462" s="272"/>
      <c r="L462" s="272"/>
      <c r="M462" s="272"/>
      <c r="O462" s="250"/>
      <c r="P462" s="250"/>
      <c r="Q462" s="250"/>
      <c r="R462" s="250"/>
      <c r="S462" s="250"/>
      <c r="T462" s="250"/>
    </row>
    <row r="463" spans="1:20" x14ac:dyDescent="0.25">
      <c r="B463" s="55"/>
      <c r="C463" s="55"/>
      <c r="E463" s="56"/>
      <c r="F463" s="56"/>
      <c r="G463" s="57"/>
      <c r="I463" s="273" t="s">
        <v>269</v>
      </c>
      <c r="J463" s="273"/>
      <c r="K463" s="273"/>
      <c r="L463" s="273"/>
      <c r="M463" s="273"/>
    </row>
    <row r="464" spans="1:20" ht="37.5" customHeight="1" x14ac:dyDescent="0.25">
      <c r="A464" s="274" t="s">
        <v>29</v>
      </c>
      <c r="B464" s="274"/>
      <c r="C464" s="274"/>
      <c r="D464" s="274"/>
      <c r="E464" s="274"/>
      <c r="F464" s="274"/>
      <c r="G464" s="57"/>
      <c r="H464" s="275" t="s">
        <v>51</v>
      </c>
      <c r="I464" s="275"/>
      <c r="J464" s="275"/>
      <c r="K464" s="275"/>
      <c r="L464" s="275"/>
      <c r="M464" s="275"/>
      <c r="O464" s="250"/>
      <c r="P464" s="250"/>
      <c r="Q464" s="250"/>
      <c r="R464" s="250"/>
      <c r="S464" s="250"/>
      <c r="T464" s="250"/>
    </row>
    <row r="465" spans="1:13" x14ac:dyDescent="0.25">
      <c r="A465" s="244" t="s">
        <v>166</v>
      </c>
      <c r="B465" s="244"/>
      <c r="C465" s="244"/>
      <c r="D465" s="244"/>
      <c r="E465" s="244"/>
      <c r="F465" s="244"/>
      <c r="H465" s="244" t="s">
        <v>167</v>
      </c>
      <c r="I465" s="244"/>
      <c r="J465" s="244"/>
      <c r="K465" s="244"/>
      <c r="L465" s="244"/>
      <c r="M465" s="244"/>
    </row>
    <row r="466" spans="1:13" x14ac:dyDescent="0.25">
      <c r="A466" s="119"/>
      <c r="B466" s="119"/>
      <c r="C466" s="119"/>
      <c r="D466" s="119"/>
      <c r="E466" s="119"/>
      <c r="F466" s="119"/>
      <c r="I466" s="119"/>
      <c r="J466" s="305"/>
      <c r="K466" s="148"/>
      <c r="L466" s="148"/>
      <c r="M466" s="148"/>
    </row>
    <row r="467" spans="1:13" x14ac:dyDescent="0.25">
      <c r="A467" s="119"/>
      <c r="B467" s="119"/>
      <c r="C467" s="119"/>
      <c r="D467" s="119"/>
      <c r="E467" s="119"/>
      <c r="F467" s="119"/>
      <c r="I467" s="119"/>
      <c r="J467" s="305"/>
      <c r="K467" s="148"/>
      <c r="L467" s="148"/>
      <c r="M467" s="148"/>
    </row>
    <row r="468" spans="1:13" x14ac:dyDescent="0.25">
      <c r="A468" s="119"/>
      <c r="B468" s="119"/>
      <c r="C468" s="119"/>
      <c r="D468" s="119"/>
      <c r="E468" s="119"/>
      <c r="F468" s="119"/>
      <c r="I468" s="119"/>
      <c r="J468" s="305"/>
      <c r="K468" s="148"/>
      <c r="L468" s="148"/>
      <c r="M468" s="148"/>
    </row>
    <row r="469" spans="1:13" x14ac:dyDescent="0.25">
      <c r="A469" s="119"/>
      <c r="B469" s="119"/>
      <c r="C469" s="119"/>
      <c r="D469" s="119"/>
      <c r="E469" s="119"/>
      <c r="F469" s="119"/>
      <c r="I469" s="119"/>
      <c r="J469" s="305"/>
      <c r="K469" s="148"/>
      <c r="L469" s="148"/>
      <c r="M469" s="148"/>
    </row>
    <row r="470" spans="1:13" x14ac:dyDescent="0.25">
      <c r="K470" s="57"/>
    </row>
    <row r="471" spans="1:13" x14ac:dyDescent="0.25">
      <c r="K471" s="57"/>
    </row>
    <row r="472" spans="1:13" ht="26.25" customHeight="1" x14ac:dyDescent="0.25">
      <c r="I472" s="120"/>
      <c r="J472" s="306"/>
      <c r="K472" s="149"/>
      <c r="L472" s="149"/>
      <c r="M472" s="149"/>
    </row>
    <row r="473" spans="1:13" s="111" customFormat="1" ht="26.25" customHeight="1" x14ac:dyDescent="0.2">
      <c r="A473" s="55"/>
      <c r="H473" s="132"/>
      <c r="I473" s="121"/>
      <c r="J473" s="307"/>
      <c r="K473" s="150"/>
      <c r="L473" s="150"/>
      <c r="M473" s="150"/>
    </row>
    <row r="474" spans="1:13" ht="26.25" customHeight="1" x14ac:dyDescent="0.25">
      <c r="I474" s="121"/>
      <c r="J474" s="307"/>
      <c r="K474" s="150"/>
      <c r="L474" s="150"/>
      <c r="M474" s="150"/>
    </row>
    <row r="475" spans="1:13" ht="26.25" customHeight="1" x14ac:dyDescent="0.25">
      <c r="I475" s="121"/>
      <c r="J475" s="307"/>
      <c r="K475" s="150"/>
      <c r="L475" s="150"/>
      <c r="M475" s="150"/>
    </row>
    <row r="476" spans="1:13" x14ac:dyDescent="0.25">
      <c r="K476" s="57"/>
    </row>
    <row r="477" spans="1:13" x14ac:dyDescent="0.25">
      <c r="K477" s="57"/>
    </row>
    <row r="478" spans="1:13" x14ac:dyDescent="0.25">
      <c r="K478" s="57"/>
    </row>
    <row r="479" spans="1:13" x14ac:dyDescent="0.25">
      <c r="K479" s="57"/>
    </row>
    <row r="480" spans="1:13" x14ac:dyDescent="0.25">
      <c r="K480" s="57"/>
    </row>
    <row r="481" spans="11:11" x14ac:dyDescent="0.25">
      <c r="K481" s="57"/>
    </row>
    <row r="482" spans="11:11" x14ac:dyDescent="0.25">
      <c r="K482" s="57"/>
    </row>
    <row r="483" spans="11:11" x14ac:dyDescent="0.25">
      <c r="K483" s="57"/>
    </row>
    <row r="484" spans="11:11" x14ac:dyDescent="0.25">
      <c r="K484" s="57"/>
    </row>
    <row r="485" spans="11:11" x14ac:dyDescent="0.25">
      <c r="K485" s="57"/>
    </row>
    <row r="486" spans="11:11" x14ac:dyDescent="0.25">
      <c r="K486" s="57"/>
    </row>
    <row r="487" spans="11:11" x14ac:dyDescent="0.25">
      <c r="K487" s="57"/>
    </row>
    <row r="488" spans="11:11" x14ac:dyDescent="0.25">
      <c r="K488" s="57"/>
    </row>
    <row r="489" spans="11:11" x14ac:dyDescent="0.25">
      <c r="K489" s="57"/>
    </row>
    <row r="490" spans="11:11" x14ac:dyDescent="0.25">
      <c r="K490" s="57"/>
    </row>
    <row r="491" spans="11:11" x14ac:dyDescent="0.25">
      <c r="K491" s="57"/>
    </row>
    <row r="492" spans="11:11" x14ac:dyDescent="0.25">
      <c r="K492" s="57"/>
    </row>
    <row r="493" spans="11:11" x14ac:dyDescent="0.25">
      <c r="K493" s="57"/>
    </row>
    <row r="494" spans="11:11" x14ac:dyDescent="0.25">
      <c r="K494" s="57"/>
    </row>
    <row r="495" spans="11:11" x14ac:dyDescent="0.25">
      <c r="K495" s="57"/>
    </row>
    <row r="496" spans="11:11" x14ac:dyDescent="0.25">
      <c r="K496" s="57"/>
    </row>
    <row r="497" spans="11:11" x14ac:dyDescent="0.25">
      <c r="K497" s="57"/>
    </row>
    <row r="498" spans="11:11" x14ac:dyDescent="0.25">
      <c r="K498" s="57"/>
    </row>
    <row r="499" spans="11:11" x14ac:dyDescent="0.25">
      <c r="K499" s="57"/>
    </row>
    <row r="500" spans="11:11" x14ac:dyDescent="0.25">
      <c r="K500" s="57"/>
    </row>
    <row r="501" spans="11:11" x14ac:dyDescent="0.25">
      <c r="K501" s="57"/>
    </row>
    <row r="502" spans="11:11" x14ac:dyDescent="0.25">
      <c r="K502" s="57"/>
    </row>
    <row r="503" spans="11:11" x14ac:dyDescent="0.25">
      <c r="K503" s="57"/>
    </row>
    <row r="504" spans="11:11" x14ac:dyDescent="0.25">
      <c r="K504" s="57"/>
    </row>
    <row r="505" spans="11:11" x14ac:dyDescent="0.25">
      <c r="K505" s="57"/>
    </row>
    <row r="506" spans="11:11" x14ac:dyDescent="0.25">
      <c r="K506" s="57"/>
    </row>
    <row r="507" spans="11:11" x14ac:dyDescent="0.25">
      <c r="K507" s="57"/>
    </row>
    <row r="508" spans="11:11" x14ac:dyDescent="0.25">
      <c r="K508" s="57"/>
    </row>
    <row r="509" spans="11:11" x14ac:dyDescent="0.25">
      <c r="K509" s="57"/>
    </row>
    <row r="510" spans="11:11" x14ac:dyDescent="0.25">
      <c r="K510" s="57"/>
    </row>
    <row r="511" spans="11:11" x14ac:dyDescent="0.25">
      <c r="K511" s="57"/>
    </row>
    <row r="512" spans="11:11" x14ac:dyDescent="0.25">
      <c r="K512" s="57"/>
    </row>
    <row r="513" spans="11:11" x14ac:dyDescent="0.25">
      <c r="K513" s="57"/>
    </row>
    <row r="514" spans="11:11" x14ac:dyDescent="0.25">
      <c r="K514" s="57"/>
    </row>
    <row r="515" spans="11:11" x14ac:dyDescent="0.25">
      <c r="K515" s="57"/>
    </row>
    <row r="516" spans="11:11" x14ac:dyDescent="0.25">
      <c r="K516" s="57"/>
    </row>
    <row r="517" spans="11:11" x14ac:dyDescent="0.25">
      <c r="K517" s="57"/>
    </row>
    <row r="518" spans="11:11" x14ac:dyDescent="0.25">
      <c r="K518" s="57"/>
    </row>
    <row r="519" spans="11:11" x14ac:dyDescent="0.25">
      <c r="K519" s="57"/>
    </row>
    <row r="520" spans="11:11" x14ac:dyDescent="0.25">
      <c r="K520" s="57"/>
    </row>
    <row r="521" spans="11:11" x14ac:dyDescent="0.25">
      <c r="K521" s="57"/>
    </row>
    <row r="522" spans="11:11" x14ac:dyDescent="0.25">
      <c r="K522" s="57"/>
    </row>
    <row r="523" spans="11:11" x14ac:dyDescent="0.25">
      <c r="K523" s="57"/>
    </row>
    <row r="524" spans="11:11" x14ac:dyDescent="0.25">
      <c r="K524" s="57"/>
    </row>
    <row r="525" spans="11:11" x14ac:dyDescent="0.25">
      <c r="K525" s="57"/>
    </row>
    <row r="526" spans="11:11" x14ac:dyDescent="0.25">
      <c r="K526" s="57"/>
    </row>
    <row r="527" spans="11:11" x14ac:dyDescent="0.25">
      <c r="K527" s="57"/>
    </row>
    <row r="528" spans="11:11" x14ac:dyDescent="0.25">
      <c r="K528" s="57"/>
    </row>
    <row r="529" spans="11:11" x14ac:dyDescent="0.25">
      <c r="K529" s="57"/>
    </row>
    <row r="530" spans="11:11" x14ac:dyDescent="0.25">
      <c r="K530" s="57"/>
    </row>
    <row r="531" spans="11:11" x14ac:dyDescent="0.25">
      <c r="K531" s="57"/>
    </row>
    <row r="532" spans="11:11" x14ac:dyDescent="0.25">
      <c r="K532" s="57"/>
    </row>
    <row r="533" spans="11:11" x14ac:dyDescent="0.25">
      <c r="K533" s="57"/>
    </row>
    <row r="534" spans="11:11" x14ac:dyDescent="0.25">
      <c r="K534" s="57"/>
    </row>
    <row r="535" spans="11:11" x14ac:dyDescent="0.25">
      <c r="K535" s="57"/>
    </row>
    <row r="536" spans="11:11" x14ac:dyDescent="0.25">
      <c r="K536" s="57"/>
    </row>
    <row r="537" spans="11:11" x14ac:dyDescent="0.25">
      <c r="K537" s="57"/>
    </row>
    <row r="538" spans="11:11" x14ac:dyDescent="0.25">
      <c r="K538" s="57"/>
    </row>
    <row r="539" spans="11:11" x14ac:dyDescent="0.25">
      <c r="K539" s="57"/>
    </row>
    <row r="540" spans="11:11" x14ac:dyDescent="0.25">
      <c r="K540" s="57"/>
    </row>
    <row r="541" spans="11:11" x14ac:dyDescent="0.25">
      <c r="K541" s="57"/>
    </row>
    <row r="542" spans="11:11" x14ac:dyDescent="0.25">
      <c r="K542" s="57"/>
    </row>
    <row r="543" spans="11:11" x14ac:dyDescent="0.25">
      <c r="K543" s="57"/>
    </row>
    <row r="544" spans="11:11" x14ac:dyDescent="0.25">
      <c r="K544" s="57"/>
    </row>
    <row r="545" spans="11:11" x14ac:dyDescent="0.25">
      <c r="K545" s="57"/>
    </row>
    <row r="546" spans="11:11" x14ac:dyDescent="0.25">
      <c r="K546" s="57"/>
    </row>
    <row r="547" spans="11:11" x14ac:dyDescent="0.25">
      <c r="K547" s="57"/>
    </row>
    <row r="548" spans="11:11" x14ac:dyDescent="0.25">
      <c r="K548" s="57"/>
    </row>
    <row r="549" spans="11:11" x14ac:dyDescent="0.25">
      <c r="K549" s="57"/>
    </row>
    <row r="550" spans="11:11" x14ac:dyDescent="0.25">
      <c r="K550" s="57"/>
    </row>
    <row r="551" spans="11:11" x14ac:dyDescent="0.25">
      <c r="K551" s="57"/>
    </row>
    <row r="552" spans="11:11" x14ac:dyDescent="0.25">
      <c r="K552" s="57"/>
    </row>
    <row r="553" spans="11:11" x14ac:dyDescent="0.25">
      <c r="K553" s="57"/>
    </row>
    <row r="554" spans="11:11" x14ac:dyDescent="0.25">
      <c r="K554" s="57"/>
    </row>
    <row r="555" spans="11:11" x14ac:dyDescent="0.25">
      <c r="K555" s="57"/>
    </row>
    <row r="556" spans="11:11" x14ac:dyDescent="0.25">
      <c r="K556" s="57"/>
    </row>
    <row r="557" spans="11:11" x14ac:dyDescent="0.25">
      <c r="K557" s="57"/>
    </row>
    <row r="558" spans="11:11" x14ac:dyDescent="0.25">
      <c r="K558" s="57"/>
    </row>
    <row r="559" spans="11:11" x14ac:dyDescent="0.25">
      <c r="K559" s="57"/>
    </row>
    <row r="560" spans="11:11" x14ac:dyDescent="0.25">
      <c r="K560" s="57"/>
    </row>
  </sheetData>
  <mergeCells count="111">
    <mergeCell ref="O464:T464"/>
    <mergeCell ref="H28:H29"/>
    <mergeCell ref="F28:F29"/>
    <mergeCell ref="I28:M28"/>
    <mergeCell ref="A462:M462"/>
    <mergeCell ref="I463:M463"/>
    <mergeCell ref="A464:F464"/>
    <mergeCell ref="A356:B356"/>
    <mergeCell ref="A380:B380"/>
    <mergeCell ref="A155:B155"/>
    <mergeCell ref="A179:B179"/>
    <mergeCell ref="A180:B180"/>
    <mergeCell ref="H464:M464"/>
    <mergeCell ref="A154:B154"/>
    <mergeCell ref="A229:B229"/>
    <mergeCell ref="A401:C401"/>
    <mergeCell ref="G28:G29"/>
    <mergeCell ref="A156:B156"/>
    <mergeCell ref="A131:B131"/>
    <mergeCell ref="A106:B106"/>
    <mergeCell ref="A231:B231"/>
    <mergeCell ref="A256:B256"/>
    <mergeCell ref="A456:D456"/>
    <mergeCell ref="A20:M20"/>
    <mergeCell ref="A21:M21"/>
    <mergeCell ref="A22:M22"/>
    <mergeCell ref="A23:M23"/>
    <mergeCell ref="A28:A29"/>
    <mergeCell ref="A27:D27"/>
    <mergeCell ref="A129:B129"/>
    <mergeCell ref="A105:B105"/>
    <mergeCell ref="A54:B54"/>
    <mergeCell ref="A30:B30"/>
    <mergeCell ref="D28:D29"/>
    <mergeCell ref="A55:B55"/>
    <mergeCell ref="A56:B56"/>
    <mergeCell ref="A31:B31"/>
    <mergeCell ref="A104:B104"/>
    <mergeCell ref="A81:B81"/>
    <mergeCell ref="J18:M18"/>
    <mergeCell ref="A19:H19"/>
    <mergeCell ref="A1:C1"/>
    <mergeCell ref="E1:M1"/>
    <mergeCell ref="A2:C2"/>
    <mergeCell ref="E2:M2"/>
    <mergeCell ref="A5:M5"/>
    <mergeCell ref="A7:M7"/>
    <mergeCell ref="A8:M8"/>
    <mergeCell ref="A9:M9"/>
    <mergeCell ref="A10:M10"/>
    <mergeCell ref="A11:M11"/>
    <mergeCell ref="A12:M12"/>
    <mergeCell ref="B14:C14"/>
    <mergeCell ref="A16:H16"/>
    <mergeCell ref="B17:C17"/>
    <mergeCell ref="C28:C29"/>
    <mergeCell ref="A79:B79"/>
    <mergeCell ref="A80:B80"/>
    <mergeCell ref="B28:B29"/>
    <mergeCell ref="O462:T462"/>
    <mergeCell ref="A458:D458"/>
    <mergeCell ref="A459:D459"/>
    <mergeCell ref="H458:M458"/>
    <mergeCell ref="H459:M459"/>
    <mergeCell ref="A460:D460"/>
    <mergeCell ref="H461:M461"/>
    <mergeCell ref="A461:D461"/>
    <mergeCell ref="O461:T461"/>
    <mergeCell ref="H465:M465"/>
    <mergeCell ref="A465:F465"/>
    <mergeCell ref="A24:M24"/>
    <mergeCell ref="A25:M25"/>
    <mergeCell ref="A393:C393"/>
    <mergeCell ref="A394:C394"/>
    <mergeCell ref="A395:C395"/>
    <mergeCell ref="A396:C396"/>
    <mergeCell ref="A397:C397"/>
    <mergeCell ref="A389:C389"/>
    <mergeCell ref="A390:C390"/>
    <mergeCell ref="A392:C392"/>
    <mergeCell ref="A385:C385"/>
    <mergeCell ref="A386:C386"/>
    <mergeCell ref="A454:B454"/>
    <mergeCell ref="E28:E29"/>
    <mergeCell ref="A130:B130"/>
    <mergeCell ref="A255:B255"/>
    <mergeCell ref="A279:B279"/>
    <mergeCell ref="A304:B304"/>
    <mergeCell ref="A204:B204"/>
    <mergeCell ref="A205:B205"/>
    <mergeCell ref="A427:C427"/>
    <mergeCell ref="A400:F400"/>
    <mergeCell ref="A398:C398"/>
    <mergeCell ref="A391:E391"/>
    <mergeCell ref="A230:B230"/>
    <mergeCell ref="A388:C388"/>
    <mergeCell ref="A387:C387"/>
    <mergeCell ref="A281:B281"/>
    <mergeCell ref="A181:B181"/>
    <mergeCell ref="A206:B206"/>
    <mergeCell ref="A357:B357"/>
    <mergeCell ref="A382:E382"/>
    <mergeCell ref="A383:F383"/>
    <mergeCell ref="A306:B306"/>
    <mergeCell ref="A331:B331"/>
    <mergeCell ref="A384:E384"/>
    <mergeCell ref="A305:B305"/>
    <mergeCell ref="A329:B329"/>
    <mergeCell ref="A330:B330"/>
    <mergeCell ref="A354:B354"/>
    <mergeCell ref="A254:B254"/>
  </mergeCells>
  <pageMargins left="0.2" right="0.2" top="0.5" bottom="0.25" header="0" footer="0"/>
  <pageSetup orientation="landscape"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0"/>
  <sheetViews>
    <sheetView topLeftCell="A44" workbookViewId="0">
      <selection activeCell="H37" sqref="H37:H43"/>
    </sheetView>
  </sheetViews>
  <sheetFormatPr defaultRowHeight="15" x14ac:dyDescent="0.25"/>
  <cols>
    <col min="1" max="1" width="10.85546875" style="12" customWidth="1"/>
    <col min="2" max="2" width="28" style="12" customWidth="1"/>
    <col min="3" max="3" width="11.28515625" style="12" customWidth="1"/>
    <col min="4" max="4" width="9.140625" style="12"/>
    <col min="5" max="5" width="12.5703125" style="12" customWidth="1"/>
    <col min="6" max="6" width="28.85546875" style="12" customWidth="1"/>
    <col min="7" max="7" width="12.28515625" style="12" customWidth="1"/>
    <col min="8" max="8" width="11.42578125" style="12" customWidth="1"/>
    <col min="9" max="9" width="10" style="12" bestFit="1" customWidth="1"/>
    <col min="10" max="16384" width="9.140625" style="12"/>
  </cols>
  <sheetData>
    <row r="1" spans="1:7" ht="15.75" customHeight="1" x14ac:dyDescent="0.25">
      <c r="A1" s="287" t="s">
        <v>168</v>
      </c>
      <c r="B1" s="287"/>
      <c r="C1" s="202" t="s">
        <v>169</v>
      </c>
      <c r="D1" s="202"/>
      <c r="E1" s="202"/>
      <c r="F1" s="202"/>
      <c r="G1" s="18"/>
    </row>
    <row r="2" spans="1:7" ht="16.5" customHeight="1" x14ac:dyDescent="0.25">
      <c r="A2" s="202" t="s">
        <v>170</v>
      </c>
      <c r="B2" s="202"/>
      <c r="C2" s="284" t="s">
        <v>171</v>
      </c>
      <c r="D2" s="284"/>
      <c r="E2" s="284"/>
      <c r="F2" s="284"/>
      <c r="G2" s="77"/>
    </row>
    <row r="3" spans="1:7" ht="16.5" x14ac:dyDescent="0.25">
      <c r="A3" s="203" t="s">
        <v>172</v>
      </c>
      <c r="B3" s="203"/>
      <c r="G3" s="72"/>
    </row>
    <row r="4" spans="1:7" x14ac:dyDescent="0.25">
      <c r="A4" s="203"/>
      <c r="B4" s="203"/>
    </row>
    <row r="5" spans="1:7" ht="16.5" x14ac:dyDescent="0.25">
      <c r="A5" s="203"/>
      <c r="B5" s="203"/>
      <c r="C5" s="288" t="s">
        <v>270</v>
      </c>
      <c r="D5" s="288"/>
      <c r="E5" s="288"/>
      <c r="F5" s="288"/>
      <c r="G5" s="78"/>
    </row>
    <row r="6" spans="1:7" ht="16.5" x14ac:dyDescent="0.25">
      <c r="A6" s="72"/>
    </row>
    <row r="7" spans="1:7" ht="36.75" customHeight="1" x14ac:dyDescent="0.25">
      <c r="A7" s="284" t="s">
        <v>173</v>
      </c>
      <c r="B7" s="284"/>
      <c r="C7" s="284"/>
      <c r="D7" s="284"/>
      <c r="E7" s="284"/>
      <c r="F7" s="284"/>
      <c r="G7" s="77"/>
    </row>
    <row r="8" spans="1:7" ht="16.5" x14ac:dyDescent="0.25">
      <c r="A8" s="73"/>
      <c r="B8" s="73"/>
      <c r="C8" s="73"/>
      <c r="D8" s="73"/>
      <c r="E8" s="73"/>
      <c r="F8" s="73"/>
      <c r="G8" s="73"/>
    </row>
    <row r="9" spans="1:7" ht="37.5" customHeight="1" x14ac:dyDescent="0.25">
      <c r="A9" s="282" t="s">
        <v>281</v>
      </c>
      <c r="B9" s="282"/>
      <c r="C9" s="282"/>
      <c r="D9" s="282"/>
      <c r="E9" s="282"/>
      <c r="F9" s="282"/>
      <c r="G9" s="79"/>
    </row>
    <row r="10" spans="1:7" ht="37.5" customHeight="1" x14ac:dyDescent="0.25">
      <c r="A10" s="282" t="s">
        <v>174</v>
      </c>
      <c r="B10" s="282"/>
      <c r="C10" s="282"/>
      <c r="D10" s="282"/>
      <c r="E10" s="282"/>
      <c r="F10" s="282"/>
      <c r="G10" s="79"/>
    </row>
    <row r="11" spans="1:7" ht="38.25" customHeight="1" x14ac:dyDescent="0.25">
      <c r="A11" s="282" t="s">
        <v>236</v>
      </c>
      <c r="B11" s="282"/>
      <c r="C11" s="282"/>
      <c r="D11" s="282"/>
      <c r="E11" s="282"/>
      <c r="F11" s="282"/>
      <c r="G11" s="79"/>
    </row>
    <row r="12" spans="1:7" ht="21.75" customHeight="1" x14ac:dyDescent="0.25">
      <c r="A12" s="286" t="s">
        <v>175</v>
      </c>
      <c r="B12" s="286"/>
      <c r="C12" s="286"/>
      <c r="D12" s="286"/>
      <c r="E12" s="286"/>
      <c r="F12" s="286"/>
      <c r="G12" s="73"/>
    </row>
    <row r="13" spans="1:7" ht="23.25" customHeight="1" x14ac:dyDescent="0.25">
      <c r="A13" s="285" t="s">
        <v>212</v>
      </c>
      <c r="B13" s="285"/>
      <c r="C13" s="285"/>
      <c r="D13" s="285"/>
      <c r="E13" s="285"/>
      <c r="F13" s="285"/>
      <c r="G13" s="80"/>
    </row>
    <row r="14" spans="1:7" ht="16.5" customHeight="1" x14ac:dyDescent="0.25">
      <c r="A14" s="282" t="s">
        <v>176</v>
      </c>
      <c r="B14" s="282"/>
      <c r="C14" s="282" t="s">
        <v>177</v>
      </c>
      <c r="D14" s="282"/>
      <c r="E14" s="282"/>
      <c r="F14" s="282"/>
      <c r="G14" s="79"/>
    </row>
    <row r="15" spans="1:7" ht="16.5" customHeight="1" x14ac:dyDescent="0.25">
      <c r="A15" s="282" t="s">
        <v>178</v>
      </c>
      <c r="B15" s="282"/>
      <c r="C15" s="282" t="s">
        <v>179</v>
      </c>
      <c r="D15" s="282"/>
      <c r="E15" s="282"/>
      <c r="F15" s="282"/>
      <c r="G15" s="79"/>
    </row>
    <row r="16" spans="1:7" ht="16.5" customHeight="1" x14ac:dyDescent="0.25">
      <c r="A16" s="282" t="s">
        <v>180</v>
      </c>
      <c r="B16" s="282"/>
      <c r="C16" s="282" t="s">
        <v>181</v>
      </c>
      <c r="D16" s="282"/>
      <c r="E16" s="282"/>
      <c r="F16" s="282"/>
      <c r="G16" s="79"/>
    </row>
    <row r="17" spans="1:7" ht="16.5" customHeight="1" x14ac:dyDescent="0.25">
      <c r="A17" s="282" t="s">
        <v>182</v>
      </c>
      <c r="B17" s="282"/>
      <c r="C17" s="282" t="s">
        <v>179</v>
      </c>
      <c r="D17" s="282"/>
      <c r="E17" s="282"/>
      <c r="F17" s="282"/>
      <c r="G17" s="79"/>
    </row>
    <row r="18" spans="1:7" ht="21.75" customHeight="1" x14ac:dyDescent="0.25">
      <c r="A18" s="285" t="s">
        <v>198</v>
      </c>
      <c r="B18" s="285"/>
      <c r="C18" s="285"/>
      <c r="D18" s="285"/>
      <c r="E18" s="285"/>
      <c r="F18" s="285"/>
      <c r="G18" s="285"/>
    </row>
    <row r="19" spans="1:7" ht="16.5" customHeight="1" x14ac:dyDescent="0.25">
      <c r="A19" s="282" t="s">
        <v>176</v>
      </c>
      <c r="B19" s="282"/>
      <c r="C19" s="282" t="s">
        <v>57</v>
      </c>
      <c r="D19" s="282"/>
      <c r="E19" s="282"/>
      <c r="F19" s="282"/>
      <c r="G19" s="79"/>
    </row>
    <row r="20" spans="1:7" ht="16.5" customHeight="1" x14ac:dyDescent="0.25">
      <c r="A20" s="282" t="s">
        <v>183</v>
      </c>
      <c r="B20" s="282"/>
      <c r="C20" s="282" t="s">
        <v>58</v>
      </c>
      <c r="D20" s="282"/>
      <c r="E20" s="282"/>
      <c r="F20" s="282"/>
      <c r="G20" s="79"/>
    </row>
    <row r="21" spans="1:7" ht="16.5" x14ac:dyDescent="0.25">
      <c r="A21" s="280" t="s">
        <v>184</v>
      </c>
      <c r="B21" s="280"/>
      <c r="C21" s="280"/>
      <c r="D21" s="280"/>
      <c r="E21" s="280"/>
      <c r="F21" s="280"/>
      <c r="G21" s="280"/>
    </row>
    <row r="22" spans="1:7" ht="15.75" x14ac:dyDescent="0.25">
      <c r="A22" s="199" t="s">
        <v>185</v>
      </c>
      <c r="B22" s="199"/>
      <c r="C22" s="199"/>
      <c r="D22" s="199"/>
      <c r="E22" s="199"/>
      <c r="F22" s="199"/>
      <c r="G22" s="199"/>
    </row>
    <row r="23" spans="1:7" ht="29.25" customHeight="1" x14ac:dyDescent="0.25">
      <c r="A23" s="284" t="s">
        <v>186</v>
      </c>
      <c r="B23" s="284"/>
      <c r="C23" s="284"/>
      <c r="D23" s="284"/>
      <c r="E23" s="284"/>
      <c r="F23" s="284"/>
      <c r="G23" s="77"/>
    </row>
    <row r="24" spans="1:7" ht="21.75" customHeight="1" x14ac:dyDescent="0.25">
      <c r="A24" s="23" t="s">
        <v>199</v>
      </c>
    </row>
    <row r="25" spans="1:7" ht="16.5" x14ac:dyDescent="0.25">
      <c r="A25" s="74" t="s">
        <v>297</v>
      </c>
    </row>
    <row r="26" spans="1:7" ht="16.5" x14ac:dyDescent="0.25">
      <c r="A26" s="74" t="s">
        <v>298</v>
      </c>
    </row>
    <row r="27" spans="1:7" ht="16.5" x14ac:dyDescent="0.25">
      <c r="A27" s="74" t="s">
        <v>200</v>
      </c>
    </row>
    <row r="28" spans="1:7" ht="16.5" x14ac:dyDescent="0.25">
      <c r="A28" s="74" t="s">
        <v>187</v>
      </c>
    </row>
    <row r="29" spans="1:7" ht="19.5" customHeight="1" x14ac:dyDescent="0.25">
      <c r="A29" s="23" t="s">
        <v>201</v>
      </c>
    </row>
    <row r="30" spans="1:7" ht="21.75" customHeight="1" x14ac:dyDescent="0.25">
      <c r="A30" s="23" t="s">
        <v>202</v>
      </c>
      <c r="E30" s="87">
        <f>'Bảng tính ĐN, TĐ - SHBT-KD'!F458</f>
        <v>142311.90000000002</v>
      </c>
      <c r="F30" s="45" t="s">
        <v>90</v>
      </c>
    </row>
    <row r="31" spans="1:7" ht="22.5" customHeight="1" x14ac:dyDescent="0.25">
      <c r="A31" s="23" t="s">
        <v>203</v>
      </c>
      <c r="E31" s="33"/>
    </row>
    <row r="32" spans="1:7" ht="16.5" x14ac:dyDescent="0.25">
      <c r="A32" s="280" t="s">
        <v>188</v>
      </c>
      <c r="B32" s="280"/>
      <c r="E32" s="58">
        <f>'Bảng tính ĐN, TĐ - SHBT-KD'!F459</f>
        <v>432446947.00000012</v>
      </c>
      <c r="F32" s="45" t="s">
        <v>89</v>
      </c>
      <c r="G32" s="33"/>
    </row>
    <row r="33" spans="1:9" ht="16.5" x14ac:dyDescent="0.25">
      <c r="A33" s="280" t="s">
        <v>189</v>
      </c>
      <c r="B33" s="280"/>
      <c r="E33" s="58">
        <f>'Bảng tính ĐN, TĐ - SHBT-KD'!F460</f>
        <v>34595755.760000013</v>
      </c>
      <c r="F33" s="45" t="s">
        <v>89</v>
      </c>
      <c r="G33" s="33"/>
    </row>
    <row r="34" spans="1:9" ht="16.5" x14ac:dyDescent="0.25">
      <c r="A34" s="280" t="s">
        <v>190</v>
      </c>
      <c r="B34" s="280"/>
      <c r="C34" s="280"/>
      <c r="E34" s="87">
        <f>E32+E33</f>
        <v>467042702.76000011</v>
      </c>
      <c r="F34" s="45" t="s">
        <v>89</v>
      </c>
      <c r="G34" s="33"/>
      <c r="H34" s="33"/>
    </row>
    <row r="35" spans="1:9" ht="16.5" x14ac:dyDescent="0.25">
      <c r="A35" s="281" t="s">
        <v>204</v>
      </c>
      <c r="B35" s="281"/>
      <c r="C35" s="281"/>
      <c r="D35" s="281"/>
      <c r="E35" s="281"/>
      <c r="F35" s="281"/>
      <c r="G35" s="81"/>
    </row>
    <row r="36" spans="1:9" ht="17.25" x14ac:dyDescent="0.25">
      <c r="A36" s="23" t="s">
        <v>205</v>
      </c>
    </row>
    <row r="37" spans="1:9" ht="16.5" x14ac:dyDescent="0.25">
      <c r="A37" s="280" t="s">
        <v>191</v>
      </c>
      <c r="B37" s="280"/>
      <c r="C37" s="280"/>
      <c r="D37" s="280"/>
      <c r="E37" s="12" t="s">
        <v>192</v>
      </c>
      <c r="F37" s="45" t="s">
        <v>89</v>
      </c>
      <c r="H37" s="277" t="s">
        <v>235</v>
      </c>
    </row>
    <row r="38" spans="1:9" ht="16.5" x14ac:dyDescent="0.25">
      <c r="A38" s="280" t="s">
        <v>193</v>
      </c>
      <c r="B38" s="280"/>
      <c r="C38" s="280"/>
      <c r="D38" s="280"/>
      <c r="E38" s="12" t="s">
        <v>192</v>
      </c>
      <c r="F38" s="45" t="s">
        <v>89</v>
      </c>
      <c r="H38" s="278"/>
    </row>
    <row r="39" spans="1:9" ht="16.5" x14ac:dyDescent="0.25">
      <c r="A39" s="280" t="s">
        <v>194</v>
      </c>
      <c r="B39" s="280"/>
      <c r="C39" s="280"/>
      <c r="D39" s="280"/>
      <c r="E39" s="12" t="s">
        <v>192</v>
      </c>
      <c r="F39" s="45" t="s">
        <v>89</v>
      </c>
      <c r="H39" s="278"/>
    </row>
    <row r="40" spans="1:9" ht="16.5" x14ac:dyDescent="0.25">
      <c r="A40" s="280" t="s">
        <v>195</v>
      </c>
      <c r="B40" s="280"/>
      <c r="C40" s="280"/>
      <c r="D40" s="280"/>
      <c r="E40" s="12" t="s">
        <v>192</v>
      </c>
      <c r="F40" s="45" t="s">
        <v>89</v>
      </c>
      <c r="H40" s="278"/>
    </row>
    <row r="41" spans="1:9" ht="16.5" x14ac:dyDescent="0.25">
      <c r="A41" s="280" t="s">
        <v>196</v>
      </c>
      <c r="B41" s="280"/>
      <c r="C41" s="280"/>
      <c r="D41" s="280"/>
      <c r="E41" s="12" t="s">
        <v>192</v>
      </c>
      <c r="F41" s="45" t="s">
        <v>89</v>
      </c>
      <c r="H41" s="278"/>
    </row>
    <row r="42" spans="1:9" ht="16.5" x14ac:dyDescent="0.25">
      <c r="A42" s="280" t="s">
        <v>206</v>
      </c>
      <c r="B42" s="280"/>
      <c r="C42" s="280"/>
      <c r="D42" s="280"/>
      <c r="E42" s="12" t="s">
        <v>192</v>
      </c>
      <c r="F42" s="45" t="s">
        <v>89</v>
      </c>
      <c r="H42" s="278"/>
    </row>
    <row r="43" spans="1:9" ht="16.5" x14ac:dyDescent="0.25">
      <c r="A43" s="281" t="s">
        <v>207</v>
      </c>
      <c r="B43" s="281"/>
      <c r="C43" s="281"/>
      <c r="D43" s="281"/>
      <c r="E43" s="281"/>
      <c r="F43" s="281"/>
      <c r="G43" s="81"/>
      <c r="H43" s="278"/>
    </row>
    <row r="44" spans="1:9" ht="16.5" x14ac:dyDescent="0.25">
      <c r="A44" s="23" t="s">
        <v>208</v>
      </c>
    </row>
    <row r="45" spans="1:9" ht="50.25" customHeight="1" x14ac:dyDescent="0.3">
      <c r="A45" s="282" t="s">
        <v>220</v>
      </c>
      <c r="B45" s="282"/>
      <c r="C45" s="282"/>
      <c r="D45" s="282"/>
      <c r="E45" s="282"/>
      <c r="F45" s="282"/>
      <c r="G45" s="79"/>
      <c r="I45" s="86"/>
    </row>
    <row r="46" spans="1:9" ht="37.5" customHeight="1" x14ac:dyDescent="0.25">
      <c r="A46" s="282" t="s">
        <v>219</v>
      </c>
      <c r="B46" s="282"/>
      <c r="C46" s="282"/>
      <c r="D46" s="282"/>
      <c r="E46" s="282"/>
      <c r="F46" s="282"/>
      <c r="G46" s="79"/>
    </row>
    <row r="47" spans="1:9" ht="36" customHeight="1" x14ac:dyDescent="0.25">
      <c r="A47" s="283" t="s">
        <v>218</v>
      </c>
      <c r="B47" s="283"/>
      <c r="C47" s="283"/>
      <c r="D47" s="283"/>
      <c r="E47" s="283"/>
      <c r="F47" s="283"/>
      <c r="G47" s="74"/>
    </row>
    <row r="48" spans="1:9" ht="16.5" x14ac:dyDescent="0.25">
      <c r="A48" s="75"/>
    </row>
    <row r="49" spans="1:7" ht="36" customHeight="1" x14ac:dyDescent="0.25">
      <c r="A49" s="201" t="s">
        <v>209</v>
      </c>
      <c r="B49" s="201"/>
      <c r="C49" s="201"/>
      <c r="D49" s="201" t="s">
        <v>213</v>
      </c>
      <c r="E49" s="201"/>
      <c r="F49" s="201"/>
      <c r="G49" s="82"/>
    </row>
    <row r="50" spans="1:7" ht="15" customHeight="1" x14ac:dyDescent="0.25">
      <c r="A50" s="279" t="s">
        <v>197</v>
      </c>
      <c r="B50" s="279"/>
      <c r="C50" s="279"/>
      <c r="D50" s="279" t="s">
        <v>210</v>
      </c>
      <c r="E50" s="279"/>
      <c r="F50" s="279"/>
      <c r="G50" s="82"/>
    </row>
    <row r="51" spans="1:7" ht="15" customHeight="1" x14ac:dyDescent="0.25">
      <c r="A51" s="279"/>
      <c r="B51" s="279"/>
      <c r="C51" s="76"/>
      <c r="D51" s="76"/>
      <c r="E51" s="76"/>
      <c r="F51" s="76"/>
      <c r="G51" s="76"/>
    </row>
    <row r="56" spans="1:7" ht="16.5" customHeight="1" x14ac:dyDescent="0.25">
      <c r="D56" s="284" t="s">
        <v>211</v>
      </c>
      <c r="E56" s="284"/>
      <c r="F56" s="284"/>
      <c r="G56" s="77"/>
    </row>
    <row r="57" spans="1:7" ht="25.5" customHeight="1" x14ac:dyDescent="0.25">
      <c r="D57" s="282" t="s">
        <v>216</v>
      </c>
      <c r="E57" s="282"/>
      <c r="F57" s="282"/>
      <c r="G57" s="79"/>
    </row>
    <row r="58" spans="1:7" ht="25.5" customHeight="1" x14ac:dyDescent="0.25">
      <c r="D58" s="282" t="s">
        <v>215</v>
      </c>
      <c r="E58" s="282"/>
      <c r="F58" s="282"/>
      <c r="G58" s="79"/>
    </row>
    <row r="59" spans="1:7" ht="25.5" customHeight="1" x14ac:dyDescent="0.25">
      <c r="D59" s="282" t="s">
        <v>214</v>
      </c>
      <c r="E59" s="282"/>
      <c r="F59" s="282"/>
      <c r="G59" s="79"/>
    </row>
    <row r="60" spans="1:7" ht="16.5" x14ac:dyDescent="0.25">
      <c r="D60" s="282" t="s">
        <v>217</v>
      </c>
      <c r="E60" s="282"/>
      <c r="F60" s="282"/>
    </row>
  </sheetData>
  <mergeCells count="53">
    <mergeCell ref="D60:F60"/>
    <mergeCell ref="D56:F56"/>
    <mergeCell ref="D57:F57"/>
    <mergeCell ref="D58:F58"/>
    <mergeCell ref="D59:F59"/>
    <mergeCell ref="A1:B1"/>
    <mergeCell ref="A2:B2"/>
    <mergeCell ref="A3:B5"/>
    <mergeCell ref="C1:F1"/>
    <mergeCell ref="C2:F2"/>
    <mergeCell ref="C5:F5"/>
    <mergeCell ref="A7:F7"/>
    <mergeCell ref="A9:F9"/>
    <mergeCell ref="A10:F10"/>
    <mergeCell ref="A11:F11"/>
    <mergeCell ref="A12:F12"/>
    <mergeCell ref="A13:F13"/>
    <mergeCell ref="A20:B20"/>
    <mergeCell ref="A14:B14"/>
    <mergeCell ref="A15:B15"/>
    <mergeCell ref="A16:B16"/>
    <mergeCell ref="C14:F14"/>
    <mergeCell ref="C15:F15"/>
    <mergeCell ref="C16:F16"/>
    <mergeCell ref="C17:F17"/>
    <mergeCell ref="C19:F19"/>
    <mergeCell ref="C20:F20"/>
    <mergeCell ref="A17:B17"/>
    <mergeCell ref="A18:G18"/>
    <mergeCell ref="A19:B19"/>
    <mergeCell ref="A35:F35"/>
    <mergeCell ref="A37:D37"/>
    <mergeCell ref="A38:D38"/>
    <mergeCell ref="A39:D39"/>
    <mergeCell ref="A40:D40"/>
    <mergeCell ref="A21:G21"/>
    <mergeCell ref="A22:G22"/>
    <mergeCell ref="A32:B32"/>
    <mergeCell ref="A33:B33"/>
    <mergeCell ref="A34:C34"/>
    <mergeCell ref="A23:F23"/>
    <mergeCell ref="H37:H43"/>
    <mergeCell ref="A51:B51"/>
    <mergeCell ref="A49:C49"/>
    <mergeCell ref="A50:C50"/>
    <mergeCell ref="D49:F49"/>
    <mergeCell ref="D50:F50"/>
    <mergeCell ref="A42:D42"/>
    <mergeCell ref="A43:F43"/>
    <mergeCell ref="A45:F45"/>
    <mergeCell ref="A46:F46"/>
    <mergeCell ref="A47:F47"/>
    <mergeCell ref="A41:D41"/>
  </mergeCells>
  <pageMargins left="0.45" right="0.2" top="0.5" bottom="0.25" header="0" footer="0"/>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Bảng kê CS-SH</vt:lpstr>
      <vt:lpstr>Thỏa thuận thời gian VP SHBT</vt:lpstr>
      <vt:lpstr>Thỏa thuận thời gian KDDV</vt:lpstr>
      <vt:lpstr>ĐN đã phát hành HĐ</vt:lpstr>
      <vt:lpstr>Bảng tính ĐN, TĐ - SHBT-KD</vt:lpstr>
      <vt:lpstr>Biên bản thỏa thuận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2025-03-27T07:41:53Z</dcterms:modified>
</cp:coreProperties>
</file>