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filterPrivacy="1"/>
  <xr:revisionPtr revIDLastSave="0" documentId="13_ncr:1_{823E48C0-80FA-4E02-B795-A555306B7E8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Bảng kê công suất" sheetId="28" r:id="rId1"/>
    <sheet name="Thỏa thuận thời gian VP" sheetId="16" r:id="rId2"/>
    <sheet name="Bảng tính VP - KD 1 giá " sheetId="21" r:id="rId3"/>
    <sheet name="Bảng tính VP - KD 3 giá" sheetId="31" r:id="rId4"/>
    <sheet name="ĐN đã phát hành hóa đơn" sheetId="2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7" i="31" l="1"/>
  <c r="M56" i="31"/>
  <c r="K57" i="31"/>
  <c r="I57" i="31"/>
  <c r="A57" i="31"/>
  <c r="K56" i="31"/>
  <c r="K60" i="31" s="1"/>
  <c r="I56" i="31"/>
  <c r="A56" i="31"/>
  <c r="E54" i="31"/>
  <c r="D54" i="31"/>
  <c r="H54" i="31" s="1"/>
  <c r="C54" i="31"/>
  <c r="B54" i="31"/>
  <c r="E53" i="31"/>
  <c r="D53" i="31"/>
  <c r="H53" i="31" s="1"/>
  <c r="C53" i="31"/>
  <c r="B53" i="31"/>
  <c r="A53" i="31"/>
  <c r="E52" i="31"/>
  <c r="D52" i="31"/>
  <c r="H52" i="31" s="1"/>
  <c r="C52" i="31"/>
  <c r="B52" i="31"/>
  <c r="A52" i="31"/>
  <c r="E51" i="31"/>
  <c r="D51" i="31"/>
  <c r="H51" i="31" s="1"/>
  <c r="C51" i="31"/>
  <c r="B51" i="31"/>
  <c r="A51" i="31"/>
  <c r="E50" i="31"/>
  <c r="D50" i="31"/>
  <c r="H50" i="31" s="1"/>
  <c r="C50" i="31"/>
  <c r="B50" i="31"/>
  <c r="A50" i="31"/>
  <c r="E49" i="31"/>
  <c r="D49" i="31"/>
  <c r="H49" i="31" s="1"/>
  <c r="C49" i="31"/>
  <c r="B49" i="31"/>
  <c r="A49" i="31"/>
  <c r="H48" i="31"/>
  <c r="E48" i="31"/>
  <c r="D48" i="31"/>
  <c r="C48" i="31"/>
  <c r="B48" i="31"/>
  <c r="A48" i="31"/>
  <c r="E47" i="31"/>
  <c r="D47" i="31"/>
  <c r="H47" i="31" s="1"/>
  <c r="C47" i="31"/>
  <c r="B47" i="31"/>
  <c r="A47" i="31"/>
  <c r="E46" i="31"/>
  <c r="D46" i="31"/>
  <c r="H46" i="31" s="1"/>
  <c r="C46" i="31"/>
  <c r="B46" i="31"/>
  <c r="A46" i="31"/>
  <c r="E45" i="31"/>
  <c r="H45" i="31" s="1"/>
  <c r="D45" i="31"/>
  <c r="C45" i="31"/>
  <c r="B45" i="31"/>
  <c r="A45" i="31"/>
  <c r="E44" i="31"/>
  <c r="D44" i="31"/>
  <c r="H44" i="31" s="1"/>
  <c r="C44" i="31"/>
  <c r="B44" i="31"/>
  <c r="A44" i="31"/>
  <c r="E43" i="31"/>
  <c r="D43" i="31"/>
  <c r="H43" i="31" s="1"/>
  <c r="C43" i="31"/>
  <c r="B43" i="31"/>
  <c r="A43" i="31"/>
  <c r="E42" i="31"/>
  <c r="D42" i="31"/>
  <c r="H42" i="31" s="1"/>
  <c r="C42" i="31"/>
  <c r="B42" i="31"/>
  <c r="A42" i="31"/>
  <c r="E41" i="31"/>
  <c r="D41" i="31"/>
  <c r="H41" i="31" s="1"/>
  <c r="C41" i="31"/>
  <c r="B41" i="31"/>
  <c r="A41" i="31"/>
  <c r="E40" i="31"/>
  <c r="D40" i="31"/>
  <c r="H40" i="31" s="1"/>
  <c r="C40" i="31"/>
  <c r="B40" i="31"/>
  <c r="A40" i="31"/>
  <c r="E39" i="31"/>
  <c r="D39" i="31"/>
  <c r="H39" i="31" s="1"/>
  <c r="C39" i="31"/>
  <c r="B39" i="31"/>
  <c r="A39" i="31"/>
  <c r="H38" i="31"/>
  <c r="E38" i="31"/>
  <c r="D38" i="31"/>
  <c r="C38" i="31"/>
  <c r="B38" i="31"/>
  <c r="A38" i="31"/>
  <c r="E37" i="31"/>
  <c r="D37" i="31"/>
  <c r="H37" i="31" s="1"/>
  <c r="C37" i="31"/>
  <c r="B37" i="31"/>
  <c r="A37" i="31"/>
  <c r="E36" i="31"/>
  <c r="D36" i="31"/>
  <c r="H36" i="31" s="1"/>
  <c r="C36" i="31"/>
  <c r="B36" i="31"/>
  <c r="A36" i="31"/>
  <c r="E35" i="31"/>
  <c r="H35" i="31" s="1"/>
  <c r="D35" i="31"/>
  <c r="C35" i="31"/>
  <c r="B35" i="31"/>
  <c r="A35" i="31"/>
  <c r="E34" i="31"/>
  <c r="D34" i="31"/>
  <c r="H34" i="31" s="1"/>
  <c r="C34" i="31"/>
  <c r="B34" i="31"/>
  <c r="A34" i="31"/>
  <c r="E33" i="31"/>
  <c r="D33" i="31"/>
  <c r="H33" i="31" s="1"/>
  <c r="C33" i="31"/>
  <c r="B33" i="31"/>
  <c r="A33" i="31"/>
  <c r="E32" i="31"/>
  <c r="D32" i="31"/>
  <c r="H32" i="31" s="1"/>
  <c r="C32" i="31"/>
  <c r="B32" i="31"/>
  <c r="A32" i="31"/>
  <c r="H54" i="21"/>
  <c r="E54" i="21"/>
  <c r="D54" i="21"/>
  <c r="C54" i="21"/>
  <c r="B54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32" i="21"/>
  <c r="H55" i="31" l="1"/>
  <c r="M57" i="21"/>
  <c r="M56" i="21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D12" i="29"/>
  <c r="R5" i="29"/>
  <c r="R8" i="29"/>
  <c r="E36" i="16"/>
  <c r="E35" i="16"/>
  <c r="E34" i="16"/>
  <c r="D31" i="16"/>
  <c r="D23" i="16"/>
  <c r="C38" i="16"/>
  <c r="D24" i="16"/>
  <c r="J56" i="31" l="1"/>
  <c r="H57" i="31"/>
  <c r="J57" i="31" s="1"/>
  <c r="L57" i="31" s="1"/>
  <c r="N57" i="31" s="1"/>
  <c r="H56" i="31"/>
  <c r="D38" i="16"/>
  <c r="A57" i="21"/>
  <c r="A56" i="21"/>
  <c r="H34" i="21"/>
  <c r="H35" i="21"/>
  <c r="H43" i="21"/>
  <c r="H44" i="21"/>
  <c r="H53" i="21"/>
  <c r="A50" i="21"/>
  <c r="A51" i="21"/>
  <c r="A52" i="21"/>
  <c r="A53" i="21"/>
  <c r="K57" i="21"/>
  <c r="F18" i="29"/>
  <c r="C32" i="21"/>
  <c r="E33" i="16"/>
  <c r="E32" i="16"/>
  <c r="E31" i="16"/>
  <c r="E41" i="16" s="1"/>
  <c r="I57" i="21" s="1"/>
  <c r="E30" i="16"/>
  <c r="E29" i="16"/>
  <c r="E28" i="16"/>
  <c r="E27" i="16"/>
  <c r="E26" i="16"/>
  <c r="E25" i="16"/>
  <c r="E24" i="16"/>
  <c r="E23" i="16"/>
  <c r="L56" i="31" l="1"/>
  <c r="J60" i="31"/>
  <c r="H47" i="21"/>
  <c r="H48" i="21"/>
  <c r="E40" i="16"/>
  <c r="I56" i="21" s="1"/>
  <c r="E38" i="16"/>
  <c r="E39" i="16" s="1"/>
  <c r="H45" i="21"/>
  <c r="H49" i="21"/>
  <c r="H46" i="21"/>
  <c r="H42" i="21"/>
  <c r="H40" i="21"/>
  <c r="H32" i="21"/>
  <c r="K56" i="21"/>
  <c r="H41" i="21"/>
  <c r="H37" i="21"/>
  <c r="H36" i="21"/>
  <c r="H52" i="21"/>
  <c r="H33" i="21"/>
  <c r="H39" i="21"/>
  <c r="H38" i="21"/>
  <c r="H50" i="21"/>
  <c r="H51" i="21"/>
  <c r="L60" i="31" l="1"/>
  <c r="E61" i="31" s="1"/>
  <c r="N56" i="31"/>
  <c r="N58" i="31" s="1"/>
  <c r="H55" i="21"/>
  <c r="K60" i="21"/>
  <c r="N59" i="31" l="1"/>
  <c r="N60" i="31" s="1"/>
  <c r="K61" i="31" s="1"/>
  <c r="H56" i="21"/>
  <c r="J56" i="21"/>
  <c r="L56" i="21" s="1"/>
  <c r="N56" i="21" s="1"/>
  <c r="H57" i="21"/>
  <c r="J57" i="21" s="1"/>
  <c r="L57" i="21" s="1"/>
  <c r="N57" i="21" s="1"/>
  <c r="J60" i="21" l="1"/>
  <c r="N58" i="21"/>
  <c r="N59" i="21" l="1"/>
  <c r="L60" i="21"/>
  <c r="N60" i="21" l="1"/>
  <c r="E61" i="21"/>
  <c r="K61" i="21" l="1"/>
</calcChain>
</file>

<file path=xl/sharedStrings.xml><?xml version="1.0" encoding="utf-8"?>
<sst xmlns="http://schemas.openxmlformats.org/spreadsheetml/2006/main" count="358" uniqueCount="226">
  <si>
    <t xml:space="preserve">CỘNG HÒA XÃ HỘI CHỦ NGHĨA VIỆT NAM </t>
  </si>
  <si>
    <t xml:space="preserve">Ông : </t>
  </si>
  <si>
    <t>Chức vụ :</t>
  </si>
  <si>
    <t>Giám đốc</t>
  </si>
  <si>
    <t>Kiểm tra viên điện lực</t>
  </si>
  <si>
    <t>Số lượng</t>
  </si>
  <si>
    <t>Đơn vị tính</t>
  </si>
  <si>
    <t>Cái</t>
  </si>
  <si>
    <t>Cộng</t>
  </si>
  <si>
    <t>Tủ lạnh</t>
  </si>
  <si>
    <t xml:space="preserve">Ông: </t>
  </si>
  <si>
    <t>II-ĐAI DIỆN BÊN MUA ĐIỆN</t>
  </si>
  <si>
    <t>Nơi cấp</t>
  </si>
  <si>
    <t xml:space="preserve">Ngày cấp </t>
  </si>
  <si>
    <t>Chủ hợp đồng mua bán điện</t>
  </si>
  <si>
    <t>Địa chỉ mua điện:..............</t>
  </si>
  <si>
    <t>Tên 
thiết bị</t>
  </si>
  <si>
    <t>Giá bán điện</t>
  </si>
  <si>
    <t>Điện năng, tiền điện bồi thường</t>
  </si>
  <si>
    <t>Điện năng, tiền điện tính vi phạm</t>
  </si>
  <si>
    <t>Thành tiền (VNĐ)</t>
  </si>
  <si>
    <t>Mã khách hàng: PA07.......</t>
  </si>
  <si>
    <t>Tháng 3/2024</t>
  </si>
  <si>
    <t>Tháng 4/2024</t>
  </si>
  <si>
    <t>ĐẠI DIỆN 
ĐIỆN LỰC .......</t>
  </si>
  <si>
    <t>ĐẠI DIỆN .
BÊN MUA ĐIỆN</t>
  </si>
  <si>
    <t>Nguyễn Văn B</t>
  </si>
  <si>
    <t>Số CCCD: .</t>
  </si>
  <si>
    <t>038.........</t>
  </si>
  <si>
    <t>Ghi chú</t>
  </si>
  <si>
    <t>.............., ngày …..tháng…..năm 2024</t>
  </si>
  <si>
    <t>ĐẠI DIỆN
 BÊN MUA ĐIỆN</t>
  </si>
  <si>
    <t>ĐẠI DIỆN 
BÊN BÁN ĐIỆN</t>
  </si>
  <si>
    <t>Nguyễn Văn A</t>
  </si>
  <si>
    <t>Nguyễn Văn</t>
  </si>
  <si>
    <t>I-ĐAI DIỆN BÊN BÁN ĐIỆN-ĐIỆN LỰC A</t>
  </si>
  <si>
    <t>Điện
 năng bồi thường (kWh)</t>
  </si>
  <si>
    <t>Biên bản này là 1 phần không thể tách rời của Biên bản thỏa thuận bồi thường điện năng, tiền điện do vi phạm sử dụng điện</t>
  </si>
  <si>
    <t>Hôm nay, ngày ......./....../2024, chúng tôi gồm</t>
  </si>
  <si>
    <t>Chức vụ:  ................................................</t>
  </si>
  <si>
    <t>Số điện thoại:............................................</t>
  </si>
  <si>
    <t>Tháng, năm</t>
  </si>
  <si>
    <t>Lý do</t>
  </si>
  <si>
    <t xml:space="preserve">     Căn cứ Biên bản kiểm tra sử dụng điện số: ......../BB-KTSDĐ, ngày 12/04/2024. Với kết luận kiểm tra ghi nhận hình thức vi phạm: Trộm cắp điện, đã được các bên ký nhận</t>
  </si>
  <si>
    <t xml:space="preserve">        Ông:................................................</t>
  </si>
  <si>
    <t xml:space="preserve">       Ông:................................................</t>
  </si>
  <si>
    <t xml:space="preserve">       Số CCCD: ....................................</t>
  </si>
  <si>
    <t xml:space="preserve">       Mã khách hàng: PA07......................</t>
  </si>
  <si>
    <t xml:space="preserve">       Địa chỉ dùng điện: .......................................................................................................</t>
  </si>
  <si>
    <t xml:space="preserve">  II.    ĐẠI DIỆN BÊN MUA ĐIỆN</t>
  </si>
  <si>
    <r>
      <t xml:space="preserve">Số ngày vi phạm trong kỳ </t>
    </r>
    <r>
      <rPr>
        <sz val="12"/>
        <color theme="1"/>
        <rFont val="Times New Roman"/>
        <family val="1"/>
      </rPr>
      <t>(ngày)</t>
    </r>
  </si>
  <si>
    <t>1. Số ngày vi phạm trong năm:</t>
  </si>
  <si>
    <t xml:space="preserve">        Số ngày mất điện trong thời gian vi phạm là: 3,5 ngày, trong đó: 02 ngày mất điện có kế hoạch do sửa chữa, cải tạo lưới điện; 01 ngày do.................................. và 0,5 ngày do.......................................................</t>
  </si>
  <si>
    <t>2. Thời gian sử dụng thiết bị trong thời gian vi phạm</t>
  </si>
  <si>
    <t>Hai bên thỏa thuận thời gian vi phạm và thời gian sử dụng thiết bị như sau</t>
  </si>
  <si>
    <r>
      <t xml:space="preserve">CÔNG TY ĐIỆN LỰC THANH HÓA
</t>
    </r>
    <r>
      <rPr>
        <b/>
        <sz val="11"/>
        <color theme="1"/>
        <rFont val="Times New Roman"/>
        <family val="1"/>
      </rPr>
      <t>ĐIỆN LỰC .........</t>
    </r>
  </si>
  <si>
    <r>
      <t xml:space="preserve">CỘNG HÒA XÃ HỌI CHỦ NGHĨA VIỆT NAM
</t>
    </r>
    <r>
      <rPr>
        <b/>
        <sz val="12"/>
        <color theme="1"/>
        <rFont val="Times New Roman"/>
        <family val="1"/>
      </rPr>
      <t>Độc lập – Tự do – Hạnh phúc</t>
    </r>
  </si>
  <si>
    <t xml:space="preserve">              Biên bản này được lập thành 02 bản có giá trị pháp lý như nhau, Điện lực .... giữ 01 bản, 
hộ vi phạm Ông Nguyễn Văn B giữ 01 bản./.</t>
  </si>
  <si>
    <t xml:space="preserve">BIÊN BẢN THỎA THUẬN
 THỜI GIAN BỒI THƯỜNG DO VI PHẠM SỬ DỤNG ĐIỆN
</t>
  </si>
  <si>
    <t>- Số ngày mất điện : 3,5 ngày; số ngày bồi thường (đã trừ đi số ngày mất điện) : 361,5 ngày được xác định tại Biên bản thỏa thuận thời gian bồi thường do vi phạm sử dụng điện</t>
  </si>
  <si>
    <t>BIÊN BẢN TÍNH 
ĐIỆN NĂNG, TIỀN ĐIỆN BỒI THƯỜNG DO VI PHẠM SỬ DỤNG ĐIỆN</t>
  </si>
  <si>
    <t xml:space="preserve">    -  Căn cứ Luật Điện lực số: 28/2004/QH11, ngày 03/12/2004, Luật sửa đổi bổ sung một số điều của Luật Điện lực ngày 20 tháng 11 năm 2012</t>
  </si>
  <si>
    <t xml:space="preserve">           Hôm nay,  ngày ..... tháng ...... năm 2024, tại Điện lực A chúng tôi gồm</t>
  </si>
  <si>
    <t xml:space="preserve">     - Căn cứ Biên bản thỏa thuận thời gian bồi thường do vi phạm sử dụng điện</t>
  </si>
  <si>
    <t xml:space="preserve">    - Căn cứ Hợp đồng mua bán điện số: ............. Ký ngày ..../.../.....  Giữa Giám dốc Điện lực A và Ông Nguyễn Văn B</t>
  </si>
  <si>
    <t>Hai bên thống nhất thỏa thuận điện năng, tiền điện bồi thường do vi phạm sử dụng điện như sau:</t>
  </si>
  <si>
    <t>III. Bảng tính toán xác định điện năng, tiền điện bồi thường</t>
  </si>
  <si>
    <t>đồng</t>
  </si>
  <si>
    <t>kWh</t>
  </si>
  <si>
    <t xml:space="preserve">              Hai bên thống nhất số ngày và thời gian sử dụng của các thiết bị như nội dung trên</t>
  </si>
  <si>
    <t xml:space="preserve"> CÔNG TY ĐIỆN LỰC THANH HÓA</t>
  </si>
  <si>
    <t xml:space="preserve">    - Căn cứ Điều 21 Chương IV và Phụ lục số II -Thông tư 42/2022TT-BCT ngày 30/12/2022 Quy định về kiểm tra hoạt động điện lực và sử dụng điện, giải quyết tranh chấp HĐMBĐ</t>
  </si>
  <si>
    <r>
      <t xml:space="preserve">   I.  </t>
    </r>
    <r>
      <rPr>
        <sz val="12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1"/>
      </rPr>
      <t>ĐẠI DIỆN BÊN BÁN ĐIỆN - ĐIỆN LỰC...........</t>
    </r>
  </si>
  <si>
    <t>TT</t>
  </si>
  <si>
    <t>Tháng 5/2024</t>
  </si>
  <si>
    <t>Tháng 6/2024</t>
  </si>
  <si>
    <t>Tháng 7/2024</t>
  </si>
  <si>
    <t>Tháng 8/2024</t>
  </si>
  <si>
    <t>Điện năng
sử dụng trong thời gian vi phạm (kWh)</t>
  </si>
  <si>
    <r>
      <rPr>
        <b/>
        <sz val="11"/>
        <rFont val="Times New Roman"/>
        <family val="1"/>
      </rPr>
      <t xml:space="preserve">      Đ</t>
    </r>
    <r>
      <rPr>
        <b/>
        <u/>
        <sz val="11"/>
        <rFont val="Times New Roman"/>
        <family val="1"/>
      </rPr>
      <t xml:space="preserve">IỆN LỰC </t>
    </r>
    <r>
      <rPr>
        <b/>
        <sz val="11"/>
        <rFont val="Times New Roman"/>
        <family val="1"/>
      </rPr>
      <t xml:space="preserve">A  </t>
    </r>
    <r>
      <rPr>
        <b/>
        <u/>
        <sz val="11"/>
        <rFont val="Times New Roman"/>
        <family val="1"/>
      </rPr>
      <t xml:space="preserve">   </t>
    </r>
  </si>
  <si>
    <r>
      <t>Độ</t>
    </r>
    <r>
      <rPr>
        <b/>
        <u/>
        <sz val="11"/>
        <rFont val="Times New Roman"/>
        <family val="1"/>
      </rPr>
      <t>c lập - Tự do - Hạnh p</t>
    </r>
    <r>
      <rPr>
        <b/>
        <sz val="11"/>
        <rFont val="Times New Roman"/>
        <family val="1"/>
      </rPr>
      <t xml:space="preserve">húc                 </t>
    </r>
  </si>
  <si>
    <r>
      <t xml:space="preserve">Số tiền bằng chữ: </t>
    </r>
    <r>
      <rPr>
        <sz val="12"/>
        <rFont val="Times New Roman"/>
        <family val="1"/>
      </rPr>
      <t>(</t>
    </r>
    <r>
      <rPr>
        <i/>
        <sz val="12"/>
        <rFont val="Times New Roman"/>
        <family val="1"/>
      </rPr>
      <t>..... triệu,.......................................................... đồng)</t>
    </r>
  </si>
  <si>
    <t xml:space="preserve">  - Thời gian sử dụng của: Quạt mát được thống nhất ≥ 9 tháng trong năm từ tháng 3÷11 hằng năm</t>
  </si>
  <si>
    <t xml:space="preserve">  - Thời gian sử dụng của: Bình nóng lạnh được thống nhất ≥ 9 tháng trong năm từ tháng 8÷4 năm sau</t>
  </si>
  <si>
    <t>1 giá</t>
  </si>
  <si>
    <t xml:space="preserve">    - Căn cứ biên bản kiểm tra số: ......./BB -KTSDĐ ngày 12/8/2024, xác định hộ ông Nguyễn Văn B vi phạm khoản 6 điều 7 Luật Điện lực (trộm cắp điện)</t>
  </si>
  <si>
    <t>- Từ tháng ............ ghi chữ ngày..............; Từ tháng ...................ghi chữ ngày cuối tháng</t>
  </si>
  <si>
    <t>Tháng 9/2024</t>
  </si>
  <si>
    <t>CỘNG HÒA XÃ HỘI CHỦ NGHĨA VIỆT NAM</t>
  </si>
  <si>
    <t>Độc lập - Tự do - Hạnh phúc</t>
  </si>
  <si>
    <t>BẢNG KÊ CÔNG SUẤT THIẾT BỊ VI PHẠM SỬ DỤNG ĐIỆN</t>
  </si>
  <si>
    <t>Căn cứ Biên bản kiểm tra sử dụng điện số:  ......./ ......./BB-KTSDĐ, ngày ...../...../2024.</t>
  </si>
  <si>
    <t>I. Đại diện bên bán điện: Điện lực ………..</t>
  </si>
  <si>
    <t>1. Ông: …………………………… Chức vụ: …………………………………………………</t>
  </si>
  <si>
    <t>2. Ông: …………………………… Chức vụ: …………………………………..; Số thẻ KTV:...................</t>
  </si>
  <si>
    <t>3. Ông: …………………………… Chức vụ: …………………………………..; Số thẻ KTV:...................</t>
  </si>
  <si>
    <t>II. Đại diện bên vi phạm SDĐ:</t>
  </si>
  <si>
    <t>1. Ông (bà): ………………………. Chức vụ: …………………………………..</t>
  </si>
  <si>
    <t>Mã khách hàng:...............................................................................................</t>
  </si>
  <si>
    <t>Số:  CCCD .....................................</t>
  </si>
  <si>
    <t>Nơi thường trú:.....................................................................................</t>
  </si>
  <si>
    <r>
      <t xml:space="preserve">III. Người làm chứng </t>
    </r>
    <r>
      <rPr>
        <b/>
        <i/>
        <sz val="12"/>
        <color theme="1"/>
        <rFont val="Times New Roman"/>
        <family val="1"/>
      </rPr>
      <t>(Nếu có):</t>
    </r>
  </si>
  <si>
    <t>1. Ông: …………………………… Chức vụ: …………………………………..</t>
  </si>
  <si>
    <t>2. Ông: …………………………… Chức vụ: …………………………………..</t>
  </si>
  <si>
    <t>STT</t>
  </si>
  <si>
    <t>Tên thiết bị</t>
  </si>
  <si>
    <t>ĐVT</t>
  </si>
  <si>
    <t>Công suất
 (kW)</t>
  </si>
  <si>
    <t>Bóng đèn tròn</t>
  </si>
  <si>
    <t>Bóng đèn tuýp</t>
  </si>
  <si>
    <t>Bình nóng lạnh</t>
  </si>
  <si>
    <t>Quạt cây</t>
  </si>
  <si>
    <t>Quạt trần</t>
  </si>
  <si>
    <t>Điều hòa 1 chiều</t>
  </si>
  <si>
    <t>Điều hòa 2 chiều</t>
  </si>
  <si>
    <t>Máy tính</t>
  </si>
  <si>
    <t>..........., ngày …..tháng…..năm 2024</t>
  </si>
  <si>
    <t>NGƯỜI 
LÀM CHỨNG</t>
  </si>
  <si>
    <t>Máy hút ẩm</t>
  </si>
  <si>
    <t>Máy in</t>
  </si>
  <si>
    <t>Biên bản này là Phụ lục đính kèm Biên bản kiểm tra sử dụng điện số:  ........./BB-KTSDĐ, 
ngày ...../...../2024</t>
  </si>
  <si>
    <t>IV. Bảng kê thiết bị vi phạm SDĐ đối với phụ tải:  Sản xuất, KDDV</t>
  </si>
  <si>
    <t xml:space="preserve">        Số ngày vi phạm:  Từ ngày 22/12/2023 đến ngày 20/12/2024 bằng 365 ngày</t>
  </si>
  <si>
    <r>
      <t xml:space="preserve">Số giờ mất điện trong kỳ </t>
    </r>
    <r>
      <rPr>
        <sz val="12"/>
        <color theme="1"/>
        <rFont val="Times New Roman"/>
        <family val="1"/>
      </rPr>
      <t>(ngày)</t>
    </r>
  </si>
  <si>
    <r>
      <t xml:space="preserve">Số ngày bồi thường trong kỳ </t>
    </r>
    <r>
      <rPr>
        <sz val="12"/>
        <color theme="1"/>
        <rFont val="Times New Roman"/>
        <family val="1"/>
      </rPr>
      <t>(ngày)</t>
    </r>
  </si>
  <si>
    <r>
      <t xml:space="preserve">Từ ngày </t>
    </r>
    <r>
      <rPr>
        <b/>
        <sz val="12"/>
        <color theme="1"/>
        <rFont val="Calibri"/>
        <family val="2"/>
      </rPr>
      <t>÷</t>
    </r>
    <r>
      <rPr>
        <b/>
        <sz val="12"/>
        <color theme="1"/>
        <rFont val="Times New Roman"/>
        <family val="1"/>
      </rPr>
      <t xml:space="preserve"> ngày</t>
    </r>
  </si>
  <si>
    <t>Số ngày</t>
  </si>
  <si>
    <t>Tháng 12/2024</t>
  </si>
  <si>
    <r>
      <t xml:space="preserve">1/4/2024 </t>
    </r>
    <r>
      <rPr>
        <sz val="12"/>
        <color theme="1"/>
        <rFont val="Calibri"/>
        <family val="2"/>
      </rPr>
      <t>÷</t>
    </r>
    <r>
      <rPr>
        <sz val="12"/>
        <color theme="1"/>
        <rFont val="Times New Roman"/>
        <family val="1"/>
      </rPr>
      <t xml:space="preserve"> 30/4/2024</t>
    </r>
  </si>
  <si>
    <r>
      <t xml:space="preserve">1/5/2024 </t>
    </r>
    <r>
      <rPr>
        <sz val="12"/>
        <color theme="1"/>
        <rFont val="Calibri"/>
        <family val="2"/>
      </rPr>
      <t>÷</t>
    </r>
    <r>
      <rPr>
        <sz val="12"/>
        <color theme="1"/>
        <rFont val="Times New Roman"/>
        <family val="1"/>
      </rPr>
      <t xml:space="preserve"> 31/5/2024</t>
    </r>
  </si>
  <si>
    <r>
      <t xml:space="preserve">1/6/2024 </t>
    </r>
    <r>
      <rPr>
        <sz val="12"/>
        <color theme="1"/>
        <rFont val="Calibri"/>
        <family val="2"/>
      </rPr>
      <t>÷</t>
    </r>
    <r>
      <rPr>
        <sz val="12"/>
        <color theme="1"/>
        <rFont val="Times New Roman"/>
        <family val="1"/>
      </rPr>
      <t xml:space="preserve"> 30/6/2024</t>
    </r>
  </si>
  <si>
    <r>
      <t xml:space="preserve">1/7/2024 </t>
    </r>
    <r>
      <rPr>
        <sz val="12"/>
        <color theme="1"/>
        <rFont val="Calibri"/>
        <family val="2"/>
      </rPr>
      <t>÷</t>
    </r>
    <r>
      <rPr>
        <sz val="12"/>
        <color theme="1"/>
        <rFont val="Times New Roman"/>
        <family val="1"/>
      </rPr>
      <t xml:space="preserve"> 31/7/2024</t>
    </r>
  </si>
  <si>
    <r>
      <t xml:space="preserve">1/8/2024 </t>
    </r>
    <r>
      <rPr>
        <sz val="12"/>
        <color theme="1"/>
        <rFont val="Calibri"/>
        <family val="2"/>
      </rPr>
      <t>÷</t>
    </r>
    <r>
      <rPr>
        <sz val="12"/>
        <color theme="1"/>
        <rFont val="Times New Roman"/>
        <family val="1"/>
      </rPr>
      <t xml:space="preserve"> 31/8/2024</t>
    </r>
  </si>
  <si>
    <r>
      <t xml:space="preserve">1/9/2024 </t>
    </r>
    <r>
      <rPr>
        <sz val="12"/>
        <color theme="1"/>
        <rFont val="Calibri"/>
        <family val="2"/>
      </rPr>
      <t>÷</t>
    </r>
    <r>
      <rPr>
        <sz val="12"/>
        <color theme="1"/>
        <rFont val="Times New Roman"/>
        <family val="1"/>
      </rPr>
      <t xml:space="preserve"> 30/9/2024</t>
    </r>
  </si>
  <si>
    <t>Tháng 10/2024</t>
  </si>
  <si>
    <r>
      <t xml:space="preserve">1/10/2024 </t>
    </r>
    <r>
      <rPr>
        <sz val="12"/>
        <color theme="1"/>
        <rFont val="Calibri"/>
        <family val="2"/>
      </rPr>
      <t>÷</t>
    </r>
    <r>
      <rPr>
        <sz val="12"/>
        <color theme="1"/>
        <rFont val="Times New Roman"/>
        <family val="1"/>
      </rPr>
      <t xml:space="preserve"> 10/10/2024</t>
    </r>
  </si>
  <si>
    <r>
      <t>11/10/2024</t>
    </r>
    <r>
      <rPr>
        <sz val="12"/>
        <color theme="1"/>
        <rFont val="Calibri"/>
        <family val="2"/>
      </rPr>
      <t>÷</t>
    </r>
    <r>
      <rPr>
        <sz val="12"/>
        <color theme="1"/>
        <rFont val="Times New Roman"/>
        <family val="1"/>
      </rPr>
      <t>31/10/2024</t>
    </r>
  </si>
  <si>
    <t>Tháng 11/2024</t>
  </si>
  <si>
    <r>
      <t xml:space="preserve">1/11/2024 </t>
    </r>
    <r>
      <rPr>
        <sz val="12"/>
        <color theme="1"/>
        <rFont val="Calibri"/>
        <family val="2"/>
      </rPr>
      <t>÷</t>
    </r>
    <r>
      <rPr>
        <sz val="12"/>
        <color theme="1"/>
        <rFont val="Times New Roman"/>
        <family val="1"/>
      </rPr>
      <t xml:space="preserve"> 30/11/2024</t>
    </r>
  </si>
  <si>
    <r>
      <t xml:space="preserve">1/12/2024 </t>
    </r>
    <r>
      <rPr>
        <sz val="12"/>
        <color theme="1"/>
        <rFont val="Calibri"/>
        <family val="2"/>
      </rPr>
      <t>÷</t>
    </r>
    <r>
      <rPr>
        <sz val="12"/>
        <color theme="1"/>
        <rFont val="Times New Roman"/>
        <family val="1"/>
      </rPr>
      <t xml:space="preserve"> 20/12/2024</t>
    </r>
  </si>
  <si>
    <t xml:space="preserve">  - Thời gian sử dụng của: Điều hòa 2 chiều, quạt thông gió và các thiết bị thiết yếu khác sử dụng được tính là 12 tháng trong năm </t>
  </si>
  <si>
    <t>ngày</t>
  </si>
  <si>
    <r>
      <rPr>
        <b/>
        <u/>
        <sz val="12"/>
        <color theme="1"/>
        <rFont val="Times New Roman"/>
        <family val="1"/>
      </rPr>
      <t>Kết luận:</t>
    </r>
    <r>
      <rPr>
        <sz val="12"/>
        <color theme="1"/>
        <rFont val="Times New Roman"/>
        <family val="1"/>
      </rPr>
      <t xml:space="preserve"> Số ngày bồi thường trong thời gian vi phạm  là:  </t>
    </r>
  </si>
  <si>
    <t xml:space="preserve"> </t>
  </si>
  <si>
    <t>BẢNG TỔNG HỢP ĐIỆN NĂNG ĐÃ PHÁT HÀNH HÓA ĐƠN TRONG THỜI GIAN VI PHẠM</t>
  </si>
  <si>
    <t>Tháng
 4/2024</t>
  </si>
  <si>
    <t>Tháng
 6/2024</t>
  </si>
  <si>
    <t>Tháng 
8/2024</t>
  </si>
  <si>
    <t>Tháng 10/2024 
giá cũ</t>
  </si>
  <si>
    <t>Tháng 10/2024 
giá mới</t>
  </si>
  <si>
    <t>Chỉ số tại thời điểm kiểm tra bằng</t>
  </si>
  <si>
    <t>Chỉ số cuối kỳ tháng 11/2024 bằng</t>
  </si>
  <si>
    <t>Điện năng đã sử dụng trong kỳ  tháng 12/2024</t>
  </si>
  <si>
    <t>Điện năng này phải phát hành hóa đơn phát sinh trong tháng 12/2024</t>
  </si>
  <si>
    <t>Từ 11/10/2024 ÷30/12/2024 (Đ/kWh)</t>
  </si>
  <si>
    <t>Từ 22/12/2023÷10/10/2024 (Đ/kWh)</t>
  </si>
  <si>
    <t>Giá cũ</t>
  </si>
  <si>
    <t>Giá mới</t>
  </si>
  <si>
    <t>Điện năng
đã phát hành hóa đơn trong thời gian vi phạm (kWh)</t>
  </si>
  <si>
    <t>Điện năng bình quân ngày (kWh)</t>
  </si>
  <si>
    <t>Tổng cộng</t>
  </si>
  <si>
    <t>Số ngày vi phạm (Ngày)</t>
  </si>
  <si>
    <t>Ngày .... tháng 12 năm 2024</t>
  </si>
  <si>
    <t>Tiền điện bồi thường (Lấy tròn số)</t>
  </si>
  <si>
    <t>Công 
suất</t>
  </si>
  <si>
    <t xml:space="preserve">Điện năng bồi thường (Lấy tròn số) </t>
  </si>
  <si>
    <r>
      <t xml:space="preserve"> 1. Số ngày SDĐ theo giá cũ (Từ ngày 22/12/2023 </t>
    </r>
    <r>
      <rPr>
        <sz val="12"/>
        <color theme="1"/>
        <rFont val="Calibri"/>
        <family val="2"/>
      </rPr>
      <t>÷</t>
    </r>
    <r>
      <rPr>
        <sz val="12"/>
        <color theme="1"/>
        <rFont val="Times New Roman"/>
        <family val="1"/>
      </rPr>
      <t xml:space="preserve"> 10/10/2024)</t>
    </r>
  </si>
  <si>
    <r>
      <t xml:space="preserve"> 2. Số ngày SDĐ theo giá bán điện mới (Từ ngày 11/10/2024 </t>
    </r>
    <r>
      <rPr>
        <sz val="12"/>
        <color theme="1"/>
        <rFont val="Calibri"/>
        <family val="2"/>
      </rPr>
      <t>÷</t>
    </r>
    <r>
      <rPr>
        <sz val="12"/>
        <color theme="1"/>
        <rFont val="Times New Roman"/>
        <family val="1"/>
      </rPr>
      <t xml:space="preserve"> 10/10/2024)</t>
    </r>
  </si>
  <si>
    <t>- Thời gian tính bồi thường được xác định từ ngày : 22/12/2023 ÷ 20/12/2024</t>
  </si>
  <si>
    <t xml:space="preserve"> - Tiền điện bồi thường được tính theo giá mua điện giờ bình thường - Giá bán điện cho các ngành sản xuất </t>
  </si>
  <si>
    <t>Lưu ý</t>
  </si>
  <si>
    <t xml:space="preserve">          - Kỳ cuối lấy bằng chỉ số tại thời điểm kiểm tra trừ đi chỉ số cuối kỳ trước đó:</t>
  </si>
  <si>
    <t xml:space="preserve">       - Nếu KH mua điện 3 giá thì áp dụng giá cao điểm</t>
  </si>
  <si>
    <t>Thuế VAT 8%</t>
  </si>
  <si>
    <t xml:space="preserve">Lưu ý: </t>
  </si>
  <si>
    <t>Nếu là KH KDDV 3 gia thì áp giá cao điểm</t>
  </si>
  <si>
    <t>Nếu là KH KDDV 1 gia thì áp giá giờ bình thường</t>
  </si>
  <si>
    <r>
      <t xml:space="preserve">  - Số giờ sử dụng của các thiết bị trong ngày được quy định tại</t>
    </r>
    <r>
      <rPr>
        <sz val="12"/>
        <color rgb="FFFF0000"/>
        <rFont val="Times New Roman"/>
        <family val="1"/>
      </rPr>
      <t>:</t>
    </r>
    <r>
      <rPr>
        <sz val="12"/>
        <rFont val="Times New Roman"/>
        <family val="1"/>
      </rPr>
      <t xml:space="preserve"> Cột số ………..(Khách hàng SX…...) Phụ l</t>
    </r>
    <r>
      <rPr>
        <sz val="12"/>
        <color theme="1"/>
        <rFont val="Times New Roman"/>
        <family val="1"/>
      </rPr>
      <t>ục số II- Bảng thời gian áp dụng trong tính toán xử lý vi phạm sử dụng điện (Bao gồm cả hành vi trộm cắp điện) - Thông tư 42</t>
    </r>
  </si>
  <si>
    <r>
      <t xml:space="preserve">  - Thời gian sử dụng của: Điều hòa 1 chiều, Quạt hơi nước được thống nhất </t>
    </r>
    <r>
      <rPr>
        <sz val="12"/>
        <color theme="1"/>
        <rFont val="Aptos Narrow"/>
        <family val="2"/>
      </rPr>
      <t>≥</t>
    </r>
    <r>
      <rPr>
        <sz val="12"/>
        <color theme="1"/>
        <rFont val="Times New Roman"/>
        <family val="1"/>
      </rPr>
      <t xml:space="preserve"> 9 tháng trong năm từ tháng 3÷11 hàng năm </t>
    </r>
  </si>
  <si>
    <r>
      <t xml:space="preserve">     Căn cứ thời gian mất điện được ghi nhận trên Hệ thống quản lý Quản lý thông tin mất điện </t>
    </r>
    <r>
      <rPr>
        <sz val="12"/>
        <color rgb="FFFF0000"/>
        <rFont val="Times New Roman"/>
        <family val="1"/>
      </rPr>
      <t>OMS</t>
    </r>
    <r>
      <rPr>
        <sz val="12"/>
        <color theme="1"/>
        <rFont val="Times New Roman"/>
        <family val="1"/>
      </rPr>
      <t xml:space="preserve"> của Điện lực …………….</t>
    </r>
  </si>
  <si>
    <t xml:space="preserve">      Căn cứ Điều 21 - Chương IV và Phụ lục II - Thông tư số: 42/TT-BCT ngày 30/12/2022 Quy định về kiểm tra hoạt động Điện lực và sử dụng điện, giải quyết tranh chấp hợp đồng mua bán điện.</t>
  </si>
  <si>
    <t>Nếu là KH mua điện KDDV 1 gia thì áp giá giờ bình thường</t>
  </si>
  <si>
    <t>Nếu là KH mua điện KDDV 3 gia thì áp giá giờ cao điểm</t>
  </si>
  <si>
    <t>Khi in thì hide các dòng không có thiết bị lại cho dễ nhìn và đỡ tốn giấy</t>
  </si>
  <si>
    <t>Số giờ sử dụng trong ngày được căn cứ theo HĐMBĐ (1ca, 2ca, 3ca); số ngày sử dụng trong tháng được căn cứ vào các ngày nghỉ trong tuần và các ngày nghỉ lễ trong tháng</t>
  </si>
  <si>
    <t>Tháng 1/2025</t>
  </si>
  <si>
    <t>Tháng 2/2025</t>
  </si>
  <si>
    <t>Tháng 3/2025</t>
  </si>
  <si>
    <r>
      <t xml:space="preserve">1/1/2025 </t>
    </r>
    <r>
      <rPr>
        <sz val="12"/>
        <color theme="1"/>
        <rFont val="Calibri"/>
        <family val="2"/>
      </rPr>
      <t>÷</t>
    </r>
    <r>
      <rPr>
        <sz val="12"/>
        <color theme="1"/>
        <rFont val="Times New Roman"/>
        <family val="1"/>
      </rPr>
      <t xml:space="preserve"> 31/1/2025</t>
    </r>
  </si>
  <si>
    <r>
      <t>1/3/2025</t>
    </r>
    <r>
      <rPr>
        <sz val="12"/>
        <color theme="1"/>
        <rFont val="Calibri"/>
        <family val="2"/>
      </rPr>
      <t>÷</t>
    </r>
    <r>
      <rPr>
        <sz val="12"/>
        <color theme="1"/>
        <rFont val="Times New Roman"/>
        <family val="1"/>
      </rPr>
      <t xml:space="preserve"> 5/3/2025</t>
    </r>
  </si>
  <si>
    <r>
      <t xml:space="preserve">1/2/2025 </t>
    </r>
    <r>
      <rPr>
        <sz val="12"/>
        <color theme="1"/>
        <rFont val="Calibri"/>
        <family val="2"/>
      </rPr>
      <t>÷</t>
    </r>
    <r>
      <rPr>
        <sz val="12"/>
        <color theme="1"/>
        <rFont val="Times New Roman"/>
        <family val="1"/>
      </rPr>
      <t xml:space="preserve"> 28/2/2025</t>
    </r>
  </si>
  <si>
    <r>
      <t xml:space="preserve">5/3/2024 </t>
    </r>
    <r>
      <rPr>
        <sz val="12"/>
        <color theme="1"/>
        <rFont val="Calibri"/>
        <family val="2"/>
      </rPr>
      <t>÷</t>
    </r>
    <r>
      <rPr>
        <sz val="12"/>
        <color theme="1"/>
        <rFont val="Times New Roman"/>
        <family val="1"/>
      </rPr>
      <t xml:space="preserve"> 31/3/2024</t>
    </r>
  </si>
  <si>
    <t xml:space="preserve">  </t>
  </si>
  <si>
    <t>Nghỉ chủ nhật+mất điện do...</t>
  </si>
  <si>
    <t>Điện năng đã phát hành hóa đơn trong kỳ</t>
  </si>
  <si>
    <t>Tháng
3/2024</t>
  </si>
  <si>
    <t>Tháng 
4/2024</t>
  </si>
  <si>
    <t>Tháng
 7/2024</t>
  </si>
  <si>
    <t>Tháng
 9/2024</t>
  </si>
  <si>
    <t xml:space="preserve">Tháng 11/2024 
</t>
  </si>
  <si>
    <t>Tháng 
2/2025</t>
  </si>
  <si>
    <t>Máy bơm nước</t>
  </si>
  <si>
    <t>Máy bơm hơi</t>
  </si>
  <si>
    <t xml:space="preserve">Máy mài </t>
  </si>
  <si>
    <t>Máy cắt</t>
  </si>
  <si>
    <t>Máy rửa xe</t>
  </si>
  <si>
    <t>Tủ bảo ôn</t>
  </si>
  <si>
    <t>Máy đóng bao</t>
  </si>
  <si>
    <t>Đèn quảng cáo</t>
  </si>
  <si>
    <t>Nồi cơm công nghiệp</t>
  </si>
  <si>
    <t>Bếp từ</t>
  </si>
  <si>
    <r>
      <t xml:space="preserve">Cộng: </t>
    </r>
    <r>
      <rPr>
        <sz val="11"/>
        <rFont val="Times New Roman"/>
        <family val="1"/>
      </rPr>
      <t>Điện năng trung bình ngày</t>
    </r>
  </si>
  <si>
    <t>8=4x5x6x7</t>
  </si>
  <si>
    <t>10=8x9</t>
  </si>
  <si>
    <t>12=10-11</t>
  </si>
  <si>
    <t>14=12x13</t>
  </si>
  <si>
    <t>Máy xay thực phẩm</t>
  </si>
  <si>
    <t>Máy giặt công nghiệp</t>
  </si>
  <si>
    <t>Cosφ- phải nhập</t>
  </si>
  <si>
    <t>Số 
giờ SDĐ trong ngày phải nhập</t>
  </si>
  <si>
    <t>số ngày giá cũ và số ngày giá mới</t>
  </si>
  <si>
    <t>tự tính C23-C30</t>
  </si>
  <si>
    <t>tự tính C31-C36</t>
  </si>
  <si>
    <t>tự nhập điện năng đã phát hành hđ</t>
  </si>
  <si>
    <t xml:space="preserve">Tính Điện năng
sử dụng trong thời gian vi phạm (kWh) </t>
  </si>
  <si>
    <t>phai nhập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</si>
</sst>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#,##0;[Red]#,##0"/>
    <numFmt numFmtId="168" formatCode="#,##0.0;[Red]#,##0.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sz val="12"/>
      <color rgb="FFFF0000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2"/>
      <color rgb="FFFF0000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5"/>
      <color rgb="FF000000"/>
      <name val="Times New Roman"/>
      <family val="1"/>
    </font>
    <font>
      <b/>
      <sz val="11"/>
      <name val="Times New Roman"/>
      <family val="1"/>
    </font>
    <font>
      <b/>
      <u/>
      <sz val="11"/>
      <name val="Times New Roman"/>
      <family val="1"/>
    </font>
    <font>
      <sz val="11"/>
      <color indexed="8"/>
      <name val="Times New Roman"/>
      <family val="1"/>
    </font>
    <font>
      <i/>
      <sz val="11"/>
      <name val="Times New Roman"/>
      <family val="1"/>
    </font>
    <font>
      <sz val="11"/>
      <color indexed="12"/>
      <name val="Times New Roman"/>
      <family val="1"/>
    </font>
    <font>
      <b/>
      <sz val="11"/>
      <color indexed="12"/>
      <name val="Times New Roman"/>
      <family val="1"/>
    </font>
    <font>
      <sz val="12"/>
      <color theme="1"/>
      <name val="Aptos Narrow"/>
      <family val="2"/>
    </font>
    <font>
      <b/>
      <u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indexed="12"/>
      <name val="Times New Roman"/>
      <family val="1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9"/>
      <name val="Times New Roman"/>
      <family val="1"/>
    </font>
    <font>
      <i/>
      <sz val="9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3">
    <xf numFmtId="0" fontId="0" fillId="0" borderId="0" xfId="0"/>
    <xf numFmtId="0" fontId="3" fillId="0" borderId="0" xfId="0" applyFont="1"/>
    <xf numFmtId="0" fontId="2" fillId="0" borderId="0" xfId="0" applyFont="1"/>
    <xf numFmtId="166" fontId="2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7" fillId="0" borderId="0" xfId="0" applyFont="1" applyAlignment="1">
      <alignment vertical="center" wrapText="1"/>
    </xf>
    <xf numFmtId="0" fontId="11" fillId="0" borderId="0" xfId="0" applyFont="1"/>
    <xf numFmtId="0" fontId="11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11" fillId="0" borderId="11" xfId="0" applyFont="1" applyBorder="1" applyAlignment="1">
      <alignment horizontal="justify" vertical="center" wrapText="1"/>
    </xf>
    <xf numFmtId="0" fontId="11" fillId="0" borderId="11" xfId="0" applyFont="1" applyBorder="1" applyAlignment="1">
      <alignment horizontal="right" vertical="center" wrapText="1"/>
    </xf>
    <xf numFmtId="0" fontId="2" fillId="0" borderId="11" xfId="0" applyFont="1" applyBorder="1" applyAlignment="1">
      <alignment horizontal="right" vertical="center" wrapText="1"/>
    </xf>
    <xf numFmtId="0" fontId="7" fillId="0" borderId="11" xfId="0" applyFont="1" applyBorder="1" applyAlignment="1">
      <alignment horizontal="justify" vertical="center" wrapText="1"/>
    </xf>
    <xf numFmtId="0" fontId="7" fillId="0" borderId="11" xfId="0" applyFont="1" applyBorder="1" applyAlignment="1">
      <alignment horizontal="right" vertical="center" wrapText="1"/>
    </xf>
    <xf numFmtId="0" fontId="13" fillId="0" borderId="0" xfId="0" applyFont="1"/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4" fillId="0" borderId="0" xfId="0" applyFont="1"/>
    <xf numFmtId="166" fontId="4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6" fontId="4" fillId="0" borderId="0" xfId="0" applyNumberFormat="1" applyFont="1"/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vertical="center"/>
    </xf>
    <xf numFmtId="0" fontId="4" fillId="0" borderId="6" xfId="0" applyFont="1" applyBorder="1"/>
    <xf numFmtId="166" fontId="14" fillId="0" borderId="11" xfId="1" applyNumberFormat="1" applyFont="1" applyBorder="1" applyAlignment="1">
      <alignment horizontal="right" vertical="center" wrapText="1"/>
    </xf>
    <xf numFmtId="167" fontId="14" fillId="0" borderId="11" xfId="0" applyNumberFormat="1" applyFont="1" applyBorder="1" applyAlignment="1">
      <alignment horizontal="right"/>
    </xf>
    <xf numFmtId="0" fontId="14" fillId="0" borderId="11" xfId="0" applyFont="1" applyBorder="1" applyAlignment="1">
      <alignment horizontal="right"/>
    </xf>
    <xf numFmtId="0" fontId="4" fillId="2" borderId="0" xfId="0" applyFont="1" applyFill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 wrapText="1" readingOrder="1"/>
    </xf>
    <xf numFmtId="0" fontId="0" fillId="0" borderId="0" xfId="0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center" vertical="center" wrapText="1"/>
    </xf>
    <xf numFmtId="167" fontId="24" fillId="0" borderId="11" xfId="1" applyNumberFormat="1" applyFont="1" applyBorder="1" applyAlignment="1">
      <alignment horizontal="right" vertical="center" wrapText="1"/>
    </xf>
    <xf numFmtId="0" fontId="2" fillId="0" borderId="11" xfId="0" applyFont="1" applyBorder="1"/>
    <xf numFmtId="167" fontId="24" fillId="0" borderId="11" xfId="1" applyNumberFormat="1" applyFont="1" applyBorder="1" applyAlignment="1">
      <alignment horizontal="right"/>
    </xf>
    <xf numFmtId="0" fontId="2" fillId="0" borderId="11" xfId="0" applyFont="1" applyBorder="1" applyAlignment="1">
      <alignment wrapText="1"/>
    </xf>
    <xf numFmtId="167" fontId="2" fillId="0" borderId="11" xfId="0" applyNumberFormat="1" applyFont="1" applyBorder="1" applyAlignment="1">
      <alignment horizontal="right" wrapText="1"/>
    </xf>
    <xf numFmtId="0" fontId="2" fillId="0" borderId="11" xfId="0" applyFont="1" applyBorder="1" applyAlignment="1">
      <alignment horizontal="right"/>
    </xf>
    <xf numFmtId="0" fontId="9" fillId="0" borderId="11" xfId="0" applyFont="1" applyBorder="1" applyAlignment="1">
      <alignment horizontal="center" vertical="center"/>
    </xf>
    <xf numFmtId="14" fontId="11" fillId="0" borderId="11" xfId="0" applyNumberFormat="1" applyFont="1" applyBorder="1" applyAlignment="1">
      <alignment horizontal="justify" vertical="center" wrapText="1"/>
    </xf>
    <xf numFmtId="166" fontId="14" fillId="0" borderId="11" xfId="0" applyNumberFormat="1" applyFont="1" applyBorder="1" applyAlignment="1">
      <alignment horizontal="right" vertical="center" wrapText="1"/>
    </xf>
    <xf numFmtId="0" fontId="28" fillId="0" borderId="0" xfId="0" applyFont="1" applyAlignment="1">
      <alignment horizontal="center"/>
    </xf>
    <xf numFmtId="0" fontId="28" fillId="0" borderId="0" xfId="0" applyFont="1"/>
    <xf numFmtId="0" fontId="27" fillId="0" borderId="11" xfId="0" applyFont="1" applyBorder="1" applyAlignment="1">
      <alignment horizontal="center" vertical="center" wrapText="1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7" fontId="4" fillId="0" borderId="11" xfId="0" applyNumberFormat="1" applyFont="1" applyBorder="1" applyAlignment="1">
      <alignment horizontal="right"/>
    </xf>
    <xf numFmtId="0" fontId="4" fillId="0" borderId="11" xfId="0" applyFont="1" applyBorder="1" applyAlignment="1">
      <alignment horizontal="right"/>
    </xf>
    <xf numFmtId="166" fontId="4" fillId="0" borderId="11" xfId="1" applyNumberFormat="1" applyFont="1" applyFill="1" applyBorder="1" applyAlignment="1">
      <alignment horizontal="right" vertical="center" wrapText="1"/>
    </xf>
    <xf numFmtId="0" fontId="4" fillId="0" borderId="1" xfId="0" applyFont="1" applyBorder="1"/>
    <xf numFmtId="0" fontId="4" fillId="0" borderId="9" xfId="0" applyFont="1" applyBorder="1"/>
    <xf numFmtId="0" fontId="4" fillId="0" borderId="2" xfId="0" applyFont="1" applyBorder="1"/>
    <xf numFmtId="167" fontId="9" fillId="0" borderId="11" xfId="0" applyNumberFormat="1" applyFont="1" applyBorder="1" applyAlignment="1">
      <alignment horizontal="left"/>
    </xf>
    <xf numFmtId="167" fontId="8" fillId="0" borderId="11" xfId="0" applyNumberFormat="1" applyFont="1" applyBorder="1" applyAlignment="1">
      <alignment horizontal="center"/>
    </xf>
    <xf numFmtId="167" fontId="8" fillId="0" borderId="11" xfId="0" applyNumberFormat="1" applyFont="1" applyBorder="1"/>
    <xf numFmtId="167" fontId="9" fillId="0" borderId="11" xfId="0" applyNumberFormat="1" applyFont="1" applyBorder="1" applyAlignment="1">
      <alignment horizontal="center"/>
    </xf>
    <xf numFmtId="167" fontId="9" fillId="0" borderId="11" xfId="0" applyNumberFormat="1" applyFont="1" applyBorder="1"/>
    <xf numFmtId="0" fontId="14" fillId="0" borderId="11" xfId="0" applyFont="1" applyBorder="1" applyAlignment="1">
      <alignment wrapText="1"/>
    </xf>
    <xf numFmtId="166" fontId="19" fillId="0" borderId="11" xfId="1" applyNumberFormat="1" applyFont="1" applyBorder="1" applyAlignment="1"/>
    <xf numFmtId="165" fontId="19" fillId="0" borderId="11" xfId="1" applyNumberFormat="1" applyFont="1" applyBorder="1" applyAlignment="1"/>
    <xf numFmtId="166" fontId="14" fillId="0" borderId="11" xfId="0" applyNumberFormat="1" applyFont="1" applyBorder="1" applyAlignment="1">
      <alignment wrapText="1"/>
    </xf>
    <xf numFmtId="166" fontId="3" fillId="0" borderId="0" xfId="0" applyNumberFormat="1" applyFont="1"/>
    <xf numFmtId="167" fontId="3" fillId="0" borderId="0" xfId="0" applyNumberFormat="1" applyFont="1"/>
    <xf numFmtId="0" fontId="30" fillId="2" borderId="11" xfId="0" applyFont="1" applyFill="1" applyBorder="1" applyAlignment="1">
      <alignment horizontal="center"/>
    </xf>
    <xf numFmtId="0" fontId="31" fillId="2" borderId="11" xfId="0" applyFont="1" applyFill="1" applyBorder="1" applyAlignment="1">
      <alignment horizontal="center" vertical="center" wrapText="1"/>
    </xf>
    <xf numFmtId="0" fontId="31" fillId="2" borderId="11" xfId="0" applyFont="1" applyFill="1" applyBorder="1" applyAlignment="1">
      <alignment horizontal="center"/>
    </xf>
    <xf numFmtId="166" fontId="31" fillId="2" borderId="11" xfId="0" applyNumberFormat="1" applyFont="1" applyFill="1" applyBorder="1" applyAlignment="1">
      <alignment horizontal="center"/>
    </xf>
    <xf numFmtId="166" fontId="31" fillId="2" borderId="11" xfId="1" applyNumberFormat="1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left" vertical="center" wrapText="1"/>
    </xf>
    <xf numFmtId="0" fontId="17" fillId="0" borderId="11" xfId="0" applyFont="1" applyBorder="1" applyAlignment="1">
      <alignment horizontal="center"/>
    </xf>
    <xf numFmtId="166" fontId="4" fillId="0" borderId="11" xfId="0" applyNumberFormat="1" applyFont="1" applyBorder="1" applyAlignment="1">
      <alignment horizontal="right"/>
    </xf>
    <xf numFmtId="168" fontId="4" fillId="0" borderId="11" xfId="1" applyNumberFormat="1" applyFont="1" applyFill="1" applyBorder="1" applyAlignment="1">
      <alignment horizontal="right"/>
    </xf>
    <xf numFmtId="166" fontId="17" fillId="0" borderId="11" xfId="1" applyNumberFormat="1" applyFont="1" applyFill="1" applyBorder="1" applyAlignment="1">
      <alignment horizontal="center"/>
    </xf>
    <xf numFmtId="166" fontId="17" fillId="0" borderId="11" xfId="0" applyNumberFormat="1" applyFont="1" applyBorder="1" applyAlignment="1">
      <alignment horizontal="center"/>
    </xf>
    <xf numFmtId="0" fontId="4" fillId="0" borderId="11" xfId="0" applyFont="1" applyBorder="1" applyAlignment="1">
      <alignment horizontal="right" vertical="center" wrapText="1"/>
    </xf>
    <xf numFmtId="166" fontId="4" fillId="0" borderId="11" xfId="0" applyNumberFormat="1" applyFont="1" applyBorder="1" applyAlignment="1">
      <alignment horizontal="right" wrapText="1"/>
    </xf>
    <xf numFmtId="168" fontId="4" fillId="0" borderId="11" xfId="0" applyNumberFormat="1" applyFont="1" applyBorder="1" applyAlignment="1">
      <alignment horizontal="right" wrapText="1"/>
    </xf>
    <xf numFmtId="166" fontId="4" fillId="0" borderId="11" xfId="1" applyNumberFormat="1" applyFont="1" applyBorder="1" applyAlignment="1">
      <alignment horizontal="right" wrapText="1"/>
    </xf>
    <xf numFmtId="166" fontId="14" fillId="0" borderId="11" xfId="1" applyNumberFormat="1" applyFont="1" applyBorder="1" applyAlignment="1">
      <alignment horizontal="right" wrapText="1"/>
    </xf>
    <xf numFmtId="167" fontId="14" fillId="0" borderId="11" xfId="1" applyNumberFormat="1" applyFont="1" applyBorder="1" applyAlignment="1">
      <alignment horizontal="right" wrapText="1"/>
    </xf>
    <xf numFmtId="0" fontId="14" fillId="0" borderId="6" xfId="0" applyFont="1" applyBorder="1" applyAlignment="1">
      <alignment vertical="center"/>
    </xf>
    <xf numFmtId="167" fontId="9" fillId="0" borderId="0" xfId="0" applyNumberFormat="1" applyFont="1"/>
    <xf numFmtId="167" fontId="9" fillId="0" borderId="0" xfId="0" applyNumberFormat="1" applyFont="1" applyAlignment="1">
      <alignment horizontal="center"/>
    </xf>
    <xf numFmtId="164" fontId="9" fillId="0" borderId="0" xfId="0" applyNumberFormat="1" applyFont="1"/>
    <xf numFmtId="164" fontId="11" fillId="0" borderId="0" xfId="0" applyNumberFormat="1" applyFont="1"/>
    <xf numFmtId="0" fontId="9" fillId="2" borderId="0" xfId="0" applyFont="1" applyFill="1"/>
    <xf numFmtId="0" fontId="5" fillId="0" borderId="0" xfId="0" applyFont="1"/>
    <xf numFmtId="164" fontId="8" fillId="0" borderId="0" xfId="0" applyNumberFormat="1" applyFont="1"/>
    <xf numFmtId="168" fontId="8" fillId="0" borderId="0" xfId="0" applyNumberFormat="1" applyFont="1"/>
    <xf numFmtId="167" fontId="8" fillId="2" borderId="11" xfId="0" applyNumberFormat="1" applyFont="1" applyFill="1" applyBorder="1" applyAlignment="1">
      <alignment horizontal="center"/>
    </xf>
    <xf numFmtId="167" fontId="32" fillId="0" borderId="11" xfId="0" applyNumberFormat="1" applyFont="1" applyBorder="1" applyAlignment="1">
      <alignment horizontal="center"/>
    </xf>
    <xf numFmtId="0" fontId="4" fillId="2" borderId="11" xfId="0" applyFont="1" applyFill="1" applyBorder="1" applyAlignment="1">
      <alignment horizontal="right"/>
    </xf>
    <xf numFmtId="0" fontId="1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165" fontId="18" fillId="2" borderId="11" xfId="1" applyNumberFormat="1" applyFont="1" applyFill="1" applyBorder="1" applyAlignment="1">
      <alignment horizontal="right" vertical="center" wrapText="1"/>
    </xf>
    <xf numFmtId="165" fontId="18" fillId="2" borderId="11" xfId="1" applyNumberFormat="1" applyFont="1" applyFill="1" applyBorder="1" applyAlignment="1">
      <alignment horizontal="right"/>
    </xf>
    <xf numFmtId="165" fontId="18" fillId="2" borderId="11" xfId="1" applyNumberFormat="1" applyFont="1" applyFill="1" applyBorder="1" applyAlignment="1"/>
    <xf numFmtId="0" fontId="4" fillId="2" borderId="2" xfId="0" applyFont="1" applyFill="1" applyBorder="1"/>
    <xf numFmtId="165" fontId="19" fillId="2" borderId="11" xfId="1" applyNumberFormat="1" applyFont="1" applyFill="1" applyBorder="1" applyAlignment="1"/>
    <xf numFmtId="0" fontId="2" fillId="2" borderId="0" xfId="0" applyFont="1" applyFill="1" applyAlignment="1">
      <alignment horizontal="center"/>
    </xf>
    <xf numFmtId="166" fontId="2" fillId="2" borderId="0" xfId="0" applyNumberFormat="1" applyFont="1" applyFill="1"/>
    <xf numFmtId="0" fontId="3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166" fontId="4" fillId="2" borderId="11" xfId="0" applyNumberFormat="1" applyFont="1" applyFill="1" applyBorder="1" applyAlignment="1">
      <alignment horizontal="center"/>
    </xf>
    <xf numFmtId="166" fontId="4" fillId="2" borderId="11" xfId="1" applyNumberFormat="1" applyFont="1" applyFill="1" applyBorder="1" applyAlignment="1">
      <alignment vertical="center" wrapText="1"/>
    </xf>
    <xf numFmtId="166" fontId="14" fillId="2" borderId="11" xfId="1" applyNumberFormat="1" applyFont="1" applyFill="1" applyBorder="1" applyAlignment="1"/>
    <xf numFmtId="166" fontId="4" fillId="2" borderId="11" xfId="1" applyNumberFormat="1" applyFont="1" applyFill="1" applyBorder="1" applyAlignment="1"/>
    <xf numFmtId="0" fontId="2" fillId="2" borderId="0" xfId="0" applyFont="1" applyFill="1"/>
    <xf numFmtId="0" fontId="8" fillId="2" borderId="0" xfId="0" applyFont="1" applyFill="1"/>
    <xf numFmtId="168" fontId="4" fillId="2" borderId="11" xfId="0" applyNumberFormat="1" applyFont="1" applyFill="1" applyBorder="1" applyAlignment="1">
      <alignment horizontal="right" wrapText="1"/>
    </xf>
    <xf numFmtId="167" fontId="14" fillId="2" borderId="11" xfId="0" applyNumberFormat="1" applyFont="1" applyFill="1" applyBorder="1" applyAlignment="1">
      <alignment vertical="center" wrapText="1"/>
    </xf>
    <xf numFmtId="167" fontId="4" fillId="2" borderId="11" xfId="0" applyNumberFormat="1" applyFont="1" applyFill="1" applyBorder="1" applyAlignment="1">
      <alignment horizontal="right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8" fillId="0" borderId="10" xfId="0" applyFont="1" applyBorder="1" applyAlignment="1">
      <alignment horizontal="center" wrapText="1"/>
    </xf>
    <xf numFmtId="0" fontId="8" fillId="0" borderId="10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1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11" fillId="0" borderId="8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1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167" fontId="9" fillId="0" borderId="11" xfId="0" applyNumberFormat="1" applyFont="1" applyBorder="1" applyAlignment="1">
      <alignment horizontal="center"/>
    </xf>
    <xf numFmtId="0" fontId="28" fillId="0" borderId="0" xfId="0" applyFont="1" applyAlignment="1">
      <alignment horizontal="left" wrapText="1"/>
    </xf>
    <xf numFmtId="0" fontId="28" fillId="0" borderId="0" xfId="0" applyFont="1" applyAlignment="1">
      <alignment horizontal="left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167" fontId="8" fillId="0" borderId="0" xfId="0" applyNumberFormat="1" applyFont="1" applyAlignment="1">
      <alignment horizontal="left"/>
    </xf>
    <xf numFmtId="0" fontId="27" fillId="0" borderId="0" xfId="0" applyFont="1" applyAlignment="1">
      <alignment horizontal="center"/>
    </xf>
    <xf numFmtId="0" fontId="27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4" fillId="0" borderId="1" xfId="0" applyFont="1" applyBorder="1"/>
    <xf numFmtId="0" fontId="14" fillId="0" borderId="2" xfId="0" applyFont="1" applyBorder="1"/>
    <xf numFmtId="166" fontId="3" fillId="0" borderId="10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14" fillId="0" borderId="9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0" xfId="0" quotePrefix="1" applyFont="1" applyAlignment="1">
      <alignment horizontal="center" vertical="center" wrapText="1"/>
    </xf>
    <xf numFmtId="0" fontId="4" fillId="0" borderId="0" xfId="0" quotePrefix="1" applyFont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6" fontId="4" fillId="0" borderId="3" xfId="0" applyNumberFormat="1" applyFont="1" applyBorder="1" applyAlignment="1">
      <alignment horizontal="center" vertical="center" wrapText="1"/>
    </xf>
    <xf numFmtId="166" fontId="4" fillId="0" borderId="7" xfId="0" applyNumberFormat="1" applyFont="1" applyBorder="1" applyAlignment="1">
      <alignment horizontal="center" vertical="center" wrapText="1"/>
    </xf>
    <xf numFmtId="166" fontId="4" fillId="0" borderId="4" xfId="0" applyNumberFormat="1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0" borderId="0" xfId="0" quotePrefix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16" fillId="0" borderId="0" xfId="0" applyFont="1" applyAlignment="1">
      <alignment horizontal="left" vertical="center" wrapText="1" readingOrder="1"/>
    </xf>
    <xf numFmtId="0" fontId="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"/>
  <sheetViews>
    <sheetView topLeftCell="A30" workbookViewId="0">
      <selection activeCell="O36" sqref="O36"/>
    </sheetView>
  </sheetViews>
  <sheetFormatPr defaultRowHeight="15" x14ac:dyDescent="0.25"/>
  <cols>
    <col min="1" max="1" width="13.140625" style="44" customWidth="1"/>
    <col min="2" max="2" width="19.7109375" customWidth="1"/>
    <col min="3" max="3" width="15.5703125" customWidth="1"/>
    <col min="4" max="4" width="12" customWidth="1"/>
    <col min="5" max="5" width="16.140625" customWidth="1"/>
    <col min="6" max="6" width="15.140625" customWidth="1"/>
  </cols>
  <sheetData>
    <row r="1" spans="1:6" x14ac:dyDescent="0.25">
      <c r="A1" s="138" t="s">
        <v>88</v>
      </c>
      <c r="B1" s="138"/>
      <c r="C1" s="138"/>
      <c r="D1" s="138"/>
      <c r="E1" s="138"/>
      <c r="F1" s="138"/>
    </row>
    <row r="2" spans="1:6" ht="15.75" x14ac:dyDescent="0.25">
      <c r="A2" s="142" t="s">
        <v>89</v>
      </c>
      <c r="B2" s="142"/>
      <c r="C2" s="142"/>
      <c r="D2" s="142"/>
      <c r="E2" s="142"/>
      <c r="F2" s="142"/>
    </row>
    <row r="3" spans="1:6" ht="15.75" x14ac:dyDescent="0.25">
      <c r="A3" s="45"/>
      <c r="B3" s="45"/>
      <c r="C3" s="45"/>
      <c r="D3" s="45"/>
      <c r="E3" s="45"/>
      <c r="F3" s="45"/>
    </row>
    <row r="4" spans="1:6" ht="16.5" x14ac:dyDescent="0.25">
      <c r="A4" s="143" t="s">
        <v>90</v>
      </c>
      <c r="B4" s="143"/>
      <c r="C4" s="143"/>
      <c r="D4" s="143"/>
      <c r="E4" s="143"/>
      <c r="F4" s="143"/>
    </row>
    <row r="5" spans="1:6" ht="16.5" x14ac:dyDescent="0.25">
      <c r="A5" s="46"/>
      <c r="B5" s="46"/>
      <c r="C5" s="46"/>
      <c r="D5" s="46"/>
      <c r="E5" s="46"/>
      <c r="F5" s="9"/>
    </row>
    <row r="6" spans="1:6" ht="15.75" x14ac:dyDescent="0.25">
      <c r="A6" s="144" t="s">
        <v>91</v>
      </c>
      <c r="B6" s="144"/>
      <c r="C6" s="144"/>
      <c r="D6" s="144"/>
      <c r="E6" s="144"/>
      <c r="F6" s="144"/>
    </row>
    <row r="7" spans="1:6" ht="15.75" x14ac:dyDescent="0.25">
      <c r="A7" s="141" t="s">
        <v>92</v>
      </c>
      <c r="B7" s="141"/>
      <c r="C7" s="141"/>
      <c r="D7" s="141"/>
      <c r="E7" s="141"/>
      <c r="F7" s="9"/>
    </row>
    <row r="8" spans="1:6" ht="15" customHeight="1" x14ac:dyDescent="0.25">
      <c r="A8" s="10" t="s">
        <v>93</v>
      </c>
      <c r="B8" s="10"/>
      <c r="C8" s="10"/>
      <c r="D8" s="24"/>
      <c r="E8" s="10"/>
      <c r="F8" s="10"/>
    </row>
    <row r="9" spans="1:6" x14ac:dyDescent="0.25">
      <c r="A9" s="10" t="s">
        <v>94</v>
      </c>
      <c r="B9" s="10"/>
      <c r="C9" s="10"/>
      <c r="D9" s="24"/>
      <c r="E9" s="10"/>
      <c r="F9" s="10"/>
    </row>
    <row r="10" spans="1:6" x14ac:dyDescent="0.25">
      <c r="A10" s="10" t="s">
        <v>95</v>
      </c>
      <c r="B10" s="10"/>
      <c r="C10" s="10"/>
      <c r="D10" s="24"/>
      <c r="E10" s="10"/>
      <c r="F10" s="10"/>
    </row>
    <row r="11" spans="1:6" ht="15.75" x14ac:dyDescent="0.25">
      <c r="A11" s="141" t="s">
        <v>96</v>
      </c>
      <c r="B11" s="141"/>
      <c r="C11" s="141"/>
      <c r="D11" s="141"/>
      <c r="E11" s="141"/>
      <c r="F11" s="9"/>
    </row>
    <row r="12" spans="1:6" x14ac:dyDescent="0.25">
      <c r="A12" s="10" t="s">
        <v>97</v>
      </c>
      <c r="B12" s="10"/>
      <c r="C12" s="10"/>
      <c r="D12" s="24"/>
      <c r="E12" s="10"/>
      <c r="F12" s="10"/>
    </row>
    <row r="13" spans="1:6" x14ac:dyDescent="0.25">
      <c r="A13" s="10" t="s">
        <v>98</v>
      </c>
      <c r="B13" s="10"/>
      <c r="C13" s="10"/>
      <c r="D13" s="24"/>
      <c r="E13" s="10"/>
      <c r="F13" s="10"/>
    </row>
    <row r="14" spans="1:6" x14ac:dyDescent="0.25">
      <c r="A14" s="10" t="s">
        <v>99</v>
      </c>
      <c r="B14" s="10"/>
      <c r="C14" s="10"/>
      <c r="D14" s="24" t="s">
        <v>100</v>
      </c>
      <c r="E14" s="10"/>
      <c r="F14" s="10"/>
    </row>
    <row r="15" spans="1:6" ht="15.75" x14ac:dyDescent="0.25">
      <c r="A15" s="141" t="s">
        <v>101</v>
      </c>
      <c r="B15" s="141"/>
      <c r="C15" s="141"/>
      <c r="D15" s="141"/>
      <c r="E15" s="141"/>
      <c r="F15" s="9"/>
    </row>
    <row r="16" spans="1:6" x14ac:dyDescent="0.25">
      <c r="A16" s="10" t="s">
        <v>102</v>
      </c>
      <c r="B16" s="10"/>
      <c r="C16" s="10"/>
      <c r="D16" s="24"/>
      <c r="E16" s="10"/>
      <c r="F16" s="10"/>
    </row>
    <row r="17" spans="1:6" x14ac:dyDescent="0.25">
      <c r="A17" s="10" t="s">
        <v>103</v>
      </c>
      <c r="B17" s="10"/>
      <c r="C17" s="10"/>
      <c r="D17" s="24"/>
      <c r="E17" s="10"/>
      <c r="F17" s="10"/>
    </row>
    <row r="18" spans="1:6" ht="15.75" x14ac:dyDescent="0.25">
      <c r="A18" s="141" t="s">
        <v>121</v>
      </c>
      <c r="B18" s="141"/>
      <c r="C18" s="141"/>
      <c r="D18" s="141"/>
      <c r="E18" s="141"/>
      <c r="F18" s="9"/>
    </row>
    <row r="19" spans="1:6" x14ac:dyDescent="0.25">
      <c r="A19" s="10"/>
      <c r="B19" s="10"/>
      <c r="C19" s="10"/>
      <c r="D19" s="24"/>
      <c r="E19" s="10"/>
      <c r="F19" s="11"/>
    </row>
    <row r="20" spans="1:6" ht="31.5" x14ac:dyDescent="0.25">
      <c r="A20" s="47" t="s">
        <v>104</v>
      </c>
      <c r="B20" s="47" t="s">
        <v>105</v>
      </c>
      <c r="C20" s="47" t="s">
        <v>106</v>
      </c>
      <c r="D20" s="47" t="s">
        <v>5</v>
      </c>
      <c r="E20" s="48" t="s">
        <v>107</v>
      </c>
      <c r="F20" s="58" t="s">
        <v>29</v>
      </c>
    </row>
    <row r="21" spans="1:6" ht="15.75" x14ac:dyDescent="0.25">
      <c r="A21" s="49">
        <v>1</v>
      </c>
      <c r="B21" s="50" t="s">
        <v>108</v>
      </c>
      <c r="C21" s="51" t="s">
        <v>7</v>
      </c>
      <c r="D21" s="52">
        <v>1</v>
      </c>
      <c r="E21" s="52">
        <v>1</v>
      </c>
      <c r="F21" s="53"/>
    </row>
    <row r="22" spans="1:6" ht="15.75" x14ac:dyDescent="0.25">
      <c r="A22" s="49">
        <v>2</v>
      </c>
      <c r="B22" s="50" t="s">
        <v>109</v>
      </c>
      <c r="C22" s="51" t="s">
        <v>7</v>
      </c>
      <c r="D22" s="52">
        <v>1</v>
      </c>
      <c r="E22" s="52">
        <v>1</v>
      </c>
      <c r="F22" s="53"/>
    </row>
    <row r="23" spans="1:6" ht="15.75" x14ac:dyDescent="0.25">
      <c r="A23" s="49">
        <v>3</v>
      </c>
      <c r="B23" s="50" t="s">
        <v>208</v>
      </c>
      <c r="C23" s="51" t="s">
        <v>7</v>
      </c>
      <c r="D23" s="52">
        <v>1</v>
      </c>
      <c r="E23" s="52">
        <v>1</v>
      </c>
      <c r="F23" s="53"/>
    </row>
    <row r="24" spans="1:6" ht="15.75" x14ac:dyDescent="0.25">
      <c r="A24" s="49">
        <v>4</v>
      </c>
      <c r="B24" s="55" t="s">
        <v>110</v>
      </c>
      <c r="C24" s="51" t="s">
        <v>7</v>
      </c>
      <c r="D24" s="54">
        <v>1</v>
      </c>
      <c r="E24" s="52">
        <v>1</v>
      </c>
      <c r="F24" s="53"/>
    </row>
    <row r="25" spans="1:6" ht="15.75" x14ac:dyDescent="0.25">
      <c r="A25" s="49">
        <v>5</v>
      </c>
      <c r="B25" s="53" t="s">
        <v>201</v>
      </c>
      <c r="C25" s="51" t="s">
        <v>7</v>
      </c>
      <c r="D25" s="54">
        <v>1</v>
      </c>
      <c r="E25" s="52">
        <v>1</v>
      </c>
      <c r="F25" s="53"/>
    </row>
    <row r="26" spans="1:6" ht="15.75" x14ac:dyDescent="0.25">
      <c r="A26" s="49">
        <v>6</v>
      </c>
      <c r="B26" s="53" t="s">
        <v>209</v>
      </c>
      <c r="C26" s="51" t="s">
        <v>7</v>
      </c>
      <c r="D26" s="54">
        <v>1</v>
      </c>
      <c r="E26" s="52">
        <v>1</v>
      </c>
      <c r="F26" s="53"/>
    </row>
    <row r="27" spans="1:6" ht="15.75" x14ac:dyDescent="0.25">
      <c r="A27" s="49">
        <v>7</v>
      </c>
      <c r="B27" s="53" t="s">
        <v>210</v>
      </c>
      <c r="C27" s="51" t="s">
        <v>7</v>
      </c>
      <c r="D27" s="54">
        <v>1</v>
      </c>
      <c r="E27" s="52">
        <v>1</v>
      </c>
      <c r="F27" s="53"/>
    </row>
    <row r="28" spans="1:6" ht="15.75" x14ac:dyDescent="0.25">
      <c r="A28" s="49">
        <v>8</v>
      </c>
      <c r="B28" s="53" t="s">
        <v>111</v>
      </c>
      <c r="C28" s="51" t="s">
        <v>7</v>
      </c>
      <c r="D28" s="54">
        <v>1</v>
      </c>
      <c r="E28" s="52">
        <v>1</v>
      </c>
      <c r="F28" s="53"/>
    </row>
    <row r="29" spans="1:6" ht="15.75" x14ac:dyDescent="0.25">
      <c r="A29" s="49">
        <v>9</v>
      </c>
      <c r="B29" s="53" t="s">
        <v>112</v>
      </c>
      <c r="C29" s="51" t="s">
        <v>7</v>
      </c>
      <c r="D29" s="54">
        <v>1</v>
      </c>
      <c r="E29" s="52">
        <v>1</v>
      </c>
      <c r="F29" s="53"/>
    </row>
    <row r="30" spans="1:6" ht="15.75" x14ac:dyDescent="0.25">
      <c r="A30" s="49">
        <v>10</v>
      </c>
      <c r="B30" s="53" t="s">
        <v>9</v>
      </c>
      <c r="C30" s="51" t="s">
        <v>7</v>
      </c>
      <c r="D30" s="54">
        <v>1</v>
      </c>
      <c r="E30" s="52">
        <v>1</v>
      </c>
      <c r="F30" s="53"/>
    </row>
    <row r="31" spans="1:6" ht="15.75" x14ac:dyDescent="0.25">
      <c r="A31" s="49">
        <v>11</v>
      </c>
      <c r="B31" s="53" t="s">
        <v>206</v>
      </c>
      <c r="C31" s="51" t="s">
        <v>7</v>
      </c>
      <c r="D31" s="54">
        <v>1</v>
      </c>
      <c r="E31" s="52">
        <v>1</v>
      </c>
      <c r="F31" s="53"/>
    </row>
    <row r="32" spans="1:6" ht="15.75" x14ac:dyDescent="0.25">
      <c r="A32" s="49">
        <v>12</v>
      </c>
      <c r="B32" s="53" t="s">
        <v>113</v>
      </c>
      <c r="C32" s="51" t="s">
        <v>7</v>
      </c>
      <c r="D32" s="54">
        <v>1</v>
      </c>
      <c r="E32" s="52">
        <v>1</v>
      </c>
      <c r="F32" s="53"/>
    </row>
    <row r="33" spans="1:6" ht="15.75" x14ac:dyDescent="0.25">
      <c r="A33" s="49">
        <v>13</v>
      </c>
      <c r="B33" s="53" t="s">
        <v>114</v>
      </c>
      <c r="C33" s="51" t="s">
        <v>7</v>
      </c>
      <c r="D33" s="54">
        <v>1</v>
      </c>
      <c r="E33" s="52">
        <v>1</v>
      </c>
      <c r="F33" s="53"/>
    </row>
    <row r="34" spans="1:6" ht="15.75" x14ac:dyDescent="0.25">
      <c r="A34" s="49">
        <v>14</v>
      </c>
      <c r="B34" s="53" t="s">
        <v>118</v>
      </c>
      <c r="C34" s="51" t="s">
        <v>7</v>
      </c>
      <c r="D34" s="54">
        <v>1</v>
      </c>
      <c r="E34" s="52">
        <v>1</v>
      </c>
      <c r="F34" s="53"/>
    </row>
    <row r="35" spans="1:6" ht="15.75" x14ac:dyDescent="0.25">
      <c r="A35" s="49">
        <v>15</v>
      </c>
      <c r="B35" s="53" t="s">
        <v>115</v>
      </c>
      <c r="C35" s="51" t="s">
        <v>7</v>
      </c>
      <c r="D35" s="56">
        <v>1</v>
      </c>
      <c r="E35" s="56">
        <v>1</v>
      </c>
      <c r="F35" s="53"/>
    </row>
    <row r="36" spans="1:6" ht="15.75" x14ac:dyDescent="0.25">
      <c r="A36" s="49">
        <v>16</v>
      </c>
      <c r="B36" s="53" t="s">
        <v>119</v>
      </c>
      <c r="C36" s="51" t="s">
        <v>7</v>
      </c>
      <c r="D36" s="56">
        <v>1</v>
      </c>
      <c r="E36" s="56">
        <v>1</v>
      </c>
      <c r="F36" s="57"/>
    </row>
    <row r="37" spans="1:6" ht="15.75" x14ac:dyDescent="0.25">
      <c r="A37" s="49">
        <v>17</v>
      </c>
      <c r="B37" s="53" t="s">
        <v>202</v>
      </c>
      <c r="C37" s="51" t="s">
        <v>7</v>
      </c>
      <c r="D37" s="56">
        <v>1</v>
      </c>
      <c r="E37" s="56">
        <v>1</v>
      </c>
      <c r="F37" s="57"/>
    </row>
    <row r="38" spans="1:6" ht="15.75" x14ac:dyDescent="0.25">
      <c r="A38" s="49">
        <v>18</v>
      </c>
      <c r="B38" s="53" t="s">
        <v>203</v>
      </c>
      <c r="C38" s="51" t="s">
        <v>7</v>
      </c>
      <c r="D38" s="56">
        <v>1</v>
      </c>
      <c r="E38" s="56">
        <v>1</v>
      </c>
      <c r="F38" s="57"/>
    </row>
    <row r="39" spans="1:6" ht="15.75" x14ac:dyDescent="0.25">
      <c r="A39" s="49">
        <v>19</v>
      </c>
      <c r="B39" s="53" t="s">
        <v>204</v>
      </c>
      <c r="C39" s="51" t="s">
        <v>7</v>
      </c>
      <c r="D39" s="56">
        <v>1</v>
      </c>
      <c r="E39" s="56">
        <v>1</v>
      </c>
      <c r="F39" s="57"/>
    </row>
    <row r="40" spans="1:6" ht="15.75" x14ac:dyDescent="0.25">
      <c r="A40" s="49">
        <v>20</v>
      </c>
      <c r="B40" s="53" t="s">
        <v>205</v>
      </c>
      <c r="C40" s="51" t="s">
        <v>7</v>
      </c>
      <c r="D40" s="56">
        <v>1</v>
      </c>
      <c r="E40" s="56">
        <v>1</v>
      </c>
      <c r="F40" s="57"/>
    </row>
    <row r="41" spans="1:6" ht="15.75" x14ac:dyDescent="0.25">
      <c r="A41" s="49">
        <v>21</v>
      </c>
      <c r="B41" s="53" t="s">
        <v>207</v>
      </c>
      <c r="C41" s="51" t="s">
        <v>7</v>
      </c>
      <c r="D41" s="56">
        <v>1</v>
      </c>
      <c r="E41" s="56">
        <v>1</v>
      </c>
      <c r="F41" s="57"/>
    </row>
    <row r="42" spans="1:6" ht="15.75" x14ac:dyDescent="0.25">
      <c r="A42" s="49">
        <v>22</v>
      </c>
      <c r="B42" s="53" t="s">
        <v>216</v>
      </c>
      <c r="C42" s="51" t="s">
        <v>7</v>
      </c>
      <c r="D42" s="56">
        <v>1</v>
      </c>
      <c r="E42" s="56">
        <v>1</v>
      </c>
      <c r="F42" s="57"/>
    </row>
    <row r="43" spans="1:6" ht="15.75" x14ac:dyDescent="0.25">
      <c r="A43" s="49">
        <v>23</v>
      </c>
      <c r="B43" s="53" t="s">
        <v>217</v>
      </c>
      <c r="C43" s="51" t="s">
        <v>7</v>
      </c>
      <c r="D43" s="56">
        <v>1</v>
      </c>
      <c r="E43" s="56">
        <v>1</v>
      </c>
      <c r="F43" s="57"/>
    </row>
    <row r="44" spans="1:6" ht="15.75" x14ac:dyDescent="0.25">
      <c r="A44" s="49">
        <v>20</v>
      </c>
      <c r="B44" s="53"/>
      <c r="C44" s="51"/>
      <c r="D44" s="56"/>
      <c r="E44" s="56"/>
      <c r="F44" s="57"/>
    </row>
    <row r="45" spans="1:6" ht="15.75" x14ac:dyDescent="0.25">
      <c r="A45" s="49">
        <v>21</v>
      </c>
      <c r="B45" s="53"/>
      <c r="C45" s="51"/>
      <c r="D45" s="56"/>
      <c r="E45" s="56"/>
      <c r="F45" s="57"/>
    </row>
    <row r="46" spans="1:6" ht="15.75" x14ac:dyDescent="0.25">
      <c r="A46" s="49">
        <v>22</v>
      </c>
      <c r="B46" s="53"/>
      <c r="C46" s="51"/>
      <c r="D46" s="56"/>
      <c r="E46" s="56"/>
      <c r="F46" s="57"/>
    </row>
    <row r="47" spans="1:6" ht="28.5" customHeight="1" x14ac:dyDescent="0.25">
      <c r="A47" s="139" t="s">
        <v>120</v>
      </c>
      <c r="B47" s="140"/>
      <c r="C47" s="140"/>
      <c r="D47" s="140"/>
      <c r="E47" s="140"/>
      <c r="F47" s="140"/>
    </row>
    <row r="48" spans="1:6" x14ac:dyDescent="0.25">
      <c r="A48" s="24"/>
      <c r="B48" s="24"/>
      <c r="C48" s="24"/>
      <c r="D48" s="24"/>
      <c r="E48" s="24"/>
      <c r="F48" s="10"/>
    </row>
    <row r="49" spans="1:6" x14ac:dyDescent="0.25">
      <c r="A49" s="10"/>
      <c r="B49" s="10"/>
      <c r="C49" s="10"/>
      <c r="D49" s="138" t="s">
        <v>116</v>
      </c>
      <c r="E49" s="138"/>
      <c r="F49" s="138"/>
    </row>
    <row r="50" spans="1:6" ht="41.25" customHeight="1" x14ac:dyDescent="0.25">
      <c r="A50" s="137" t="s">
        <v>31</v>
      </c>
      <c r="B50" s="137"/>
      <c r="C50" s="137" t="s">
        <v>117</v>
      </c>
      <c r="D50" s="137"/>
      <c r="E50" s="137" t="s">
        <v>32</v>
      </c>
      <c r="F50" s="137"/>
    </row>
    <row r="51" spans="1:6" x14ac:dyDescent="0.25">
      <c r="A51" s="10"/>
      <c r="B51" s="10"/>
      <c r="C51" s="10"/>
      <c r="D51" s="24"/>
      <c r="E51" s="10"/>
      <c r="F51" s="10"/>
    </row>
    <row r="52" spans="1:6" x14ac:dyDescent="0.25">
      <c r="A52" s="10"/>
      <c r="B52" s="10"/>
      <c r="C52" s="10"/>
      <c r="D52" s="24"/>
      <c r="E52" s="10"/>
      <c r="F52" s="10"/>
    </row>
    <row r="53" spans="1:6" x14ac:dyDescent="0.25">
      <c r="A53" s="10"/>
      <c r="B53" s="10"/>
      <c r="C53" s="10"/>
      <c r="D53" s="24"/>
      <c r="E53" s="10"/>
      <c r="F53" s="10"/>
    </row>
  </sheetData>
  <mergeCells count="13">
    <mergeCell ref="A11:E11"/>
    <mergeCell ref="A15:E15"/>
    <mergeCell ref="A18:E18"/>
    <mergeCell ref="A1:F1"/>
    <mergeCell ref="A2:F2"/>
    <mergeCell ref="A4:F4"/>
    <mergeCell ref="A6:F6"/>
    <mergeCell ref="A7:E7"/>
    <mergeCell ref="A50:B50"/>
    <mergeCell ref="C50:D50"/>
    <mergeCell ref="E50:F50"/>
    <mergeCell ref="D49:F49"/>
    <mergeCell ref="A47:F4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2"/>
  <sheetViews>
    <sheetView topLeftCell="A21" workbookViewId="0">
      <selection activeCell="E41" sqref="E41"/>
    </sheetView>
  </sheetViews>
  <sheetFormatPr defaultRowHeight="15.75" x14ac:dyDescent="0.25"/>
  <cols>
    <col min="1" max="1" width="16.140625" style="13" customWidth="1"/>
    <col min="2" max="2" width="23.5703125" style="13" customWidth="1"/>
    <col min="3" max="3" width="10.5703125" style="13" customWidth="1"/>
    <col min="4" max="4" width="11.7109375" style="13" customWidth="1"/>
    <col min="5" max="5" width="12.140625" style="13" customWidth="1"/>
    <col min="6" max="6" width="27.140625" style="13" customWidth="1"/>
    <col min="7" max="7" width="66.5703125" style="13" customWidth="1"/>
    <col min="8" max="16384" width="9.140625" style="13"/>
  </cols>
  <sheetData>
    <row r="1" spans="1:17" ht="32.25" customHeight="1" x14ac:dyDescent="0.25">
      <c r="A1" s="160" t="s">
        <v>55</v>
      </c>
      <c r="B1" s="160"/>
      <c r="C1" s="160"/>
      <c r="D1" s="161" t="s">
        <v>56</v>
      </c>
      <c r="E1" s="161"/>
      <c r="F1" s="161"/>
      <c r="G1" s="12"/>
      <c r="H1" s="12"/>
      <c r="I1" s="12"/>
      <c r="J1" s="12"/>
      <c r="K1" s="12"/>
    </row>
    <row r="2" spans="1:17" ht="16.5" customHeight="1" x14ac:dyDescent="0.25">
      <c r="A2" s="161"/>
      <c r="B2" s="161"/>
      <c r="C2" s="161"/>
      <c r="D2" s="162"/>
      <c r="E2" s="162"/>
      <c r="F2" s="162"/>
      <c r="G2" s="12"/>
      <c r="H2" s="12"/>
      <c r="I2" s="12"/>
      <c r="J2" s="12"/>
      <c r="K2" s="12"/>
    </row>
    <row r="3" spans="1:17" ht="48.75" customHeight="1" x14ac:dyDescent="0.25">
      <c r="A3" s="163" t="s">
        <v>58</v>
      </c>
      <c r="B3" s="163"/>
      <c r="C3" s="163"/>
      <c r="D3" s="163"/>
      <c r="E3" s="163"/>
      <c r="F3" s="163"/>
      <c r="G3" s="15"/>
      <c r="H3" s="15"/>
      <c r="I3" s="15"/>
      <c r="J3" s="15"/>
      <c r="K3" s="15"/>
    </row>
    <row r="4" spans="1:17" ht="35.25" customHeight="1" x14ac:dyDescent="0.25">
      <c r="A4" s="148" t="s">
        <v>180</v>
      </c>
      <c r="B4" s="148"/>
      <c r="C4" s="149"/>
      <c r="D4" s="149"/>
      <c r="E4" s="149"/>
      <c r="F4" s="149"/>
    </row>
    <row r="5" spans="1:17" ht="37.5" customHeight="1" x14ac:dyDescent="0.25">
      <c r="A5" s="148" t="s">
        <v>43</v>
      </c>
      <c r="B5" s="148"/>
      <c r="C5" s="149"/>
      <c r="D5" s="149"/>
      <c r="E5" s="149"/>
      <c r="F5" s="149"/>
    </row>
    <row r="6" spans="1:17" ht="35.25" customHeight="1" x14ac:dyDescent="0.25">
      <c r="A6" s="156" t="s">
        <v>179</v>
      </c>
      <c r="B6" s="156"/>
      <c r="C6" s="157"/>
      <c r="D6" s="157"/>
      <c r="E6" s="157"/>
      <c r="F6" s="157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</row>
    <row r="7" spans="1:17" ht="20.25" customHeight="1" x14ac:dyDescent="0.25">
      <c r="A7" s="158" t="s">
        <v>38</v>
      </c>
      <c r="B7" s="158"/>
      <c r="C7" s="158"/>
      <c r="D7" s="158"/>
      <c r="E7" s="158"/>
      <c r="F7" s="158"/>
    </row>
    <row r="8" spans="1:17" ht="17.25" customHeight="1" x14ac:dyDescent="0.25">
      <c r="A8" s="159" t="s">
        <v>72</v>
      </c>
      <c r="B8" s="159"/>
      <c r="C8" s="159"/>
      <c r="D8" s="159"/>
      <c r="E8" s="159"/>
    </row>
    <row r="9" spans="1:17" x14ac:dyDescent="0.25">
      <c r="A9" s="149" t="s">
        <v>44</v>
      </c>
      <c r="B9" s="149"/>
      <c r="C9" s="149"/>
      <c r="E9" s="13" t="s">
        <v>39</v>
      </c>
    </row>
    <row r="10" spans="1:17" ht="18" customHeight="1" x14ac:dyDescent="0.25">
      <c r="A10" s="149" t="s">
        <v>44</v>
      </c>
      <c r="B10" s="149"/>
      <c r="C10" s="149"/>
      <c r="E10" s="13" t="s">
        <v>39</v>
      </c>
    </row>
    <row r="11" spans="1:17" x14ac:dyDescent="0.25">
      <c r="A11" s="159" t="s">
        <v>49</v>
      </c>
      <c r="B11" s="159"/>
      <c r="C11" s="159"/>
      <c r="D11" s="17"/>
      <c r="E11" s="17"/>
    </row>
    <row r="12" spans="1:17" x14ac:dyDescent="0.25">
      <c r="A12" s="149" t="s">
        <v>45</v>
      </c>
      <c r="B12" s="149"/>
      <c r="C12" s="149"/>
      <c r="E12" s="13" t="s">
        <v>39</v>
      </c>
    </row>
    <row r="13" spans="1:17" ht="15" customHeight="1" x14ac:dyDescent="0.25">
      <c r="A13" s="149" t="s">
        <v>46</v>
      </c>
      <c r="B13" s="149"/>
      <c r="C13" s="149"/>
      <c r="E13" s="13" t="s">
        <v>40</v>
      </c>
    </row>
    <row r="14" spans="1:17" x14ac:dyDescent="0.25">
      <c r="A14" s="149" t="s">
        <v>47</v>
      </c>
      <c r="B14" s="149"/>
      <c r="C14" s="149"/>
    </row>
    <row r="15" spans="1:17" ht="20.25" customHeight="1" x14ac:dyDescent="0.25">
      <c r="A15" s="149" t="s">
        <v>48</v>
      </c>
      <c r="B15" s="149"/>
      <c r="C15" s="149"/>
      <c r="D15" s="149"/>
      <c r="E15" s="149"/>
      <c r="F15" s="149"/>
    </row>
    <row r="16" spans="1:17" x14ac:dyDescent="0.25">
      <c r="A16" s="154" t="s">
        <v>54</v>
      </c>
      <c r="B16" s="154"/>
      <c r="C16" s="154"/>
      <c r="D16" s="154"/>
      <c r="E16" s="154"/>
      <c r="F16" s="154"/>
    </row>
    <row r="17" spans="1:17" ht="25.5" customHeight="1" x14ac:dyDescent="0.25">
      <c r="A17" s="141" t="s">
        <v>51</v>
      </c>
      <c r="B17" s="141"/>
      <c r="C17" s="141"/>
      <c r="D17" s="41"/>
      <c r="E17" s="41"/>
      <c r="F17" s="41"/>
    </row>
    <row r="18" spans="1:17" ht="23.25" customHeight="1" x14ac:dyDescent="0.25">
      <c r="A18" s="155" t="s">
        <v>122</v>
      </c>
      <c r="B18" s="155"/>
      <c r="C18" s="155"/>
      <c r="D18" s="155"/>
      <c r="E18" s="155"/>
      <c r="F18" s="155"/>
    </row>
    <row r="19" spans="1:17" ht="34.5" customHeight="1" x14ac:dyDescent="0.25">
      <c r="A19" s="148" t="s">
        <v>52</v>
      </c>
      <c r="B19" s="148"/>
      <c r="C19" s="149"/>
      <c r="D19" s="149"/>
      <c r="E19" s="149"/>
      <c r="F19" s="149"/>
    </row>
    <row r="20" spans="1:17" ht="33" customHeight="1" x14ac:dyDescent="0.25"/>
    <row r="21" spans="1:17" ht="33" customHeight="1" x14ac:dyDescent="0.25">
      <c r="A21" s="151" t="s">
        <v>41</v>
      </c>
      <c r="B21" s="152" t="s">
        <v>50</v>
      </c>
      <c r="C21" s="153"/>
      <c r="D21" s="151" t="s">
        <v>123</v>
      </c>
      <c r="E21" s="151" t="s">
        <v>124</v>
      </c>
      <c r="F21" s="151" t="s">
        <v>42</v>
      </c>
    </row>
    <row r="22" spans="1:17" ht="33" customHeight="1" x14ac:dyDescent="0.25">
      <c r="A22" s="151"/>
      <c r="B22" s="40" t="s">
        <v>125</v>
      </c>
      <c r="C22" s="40" t="s">
        <v>126</v>
      </c>
      <c r="D22" s="151"/>
      <c r="E22" s="151"/>
      <c r="F22" s="151"/>
    </row>
    <row r="23" spans="1:17" ht="18" customHeight="1" x14ac:dyDescent="0.25">
      <c r="A23" s="18" t="s">
        <v>22</v>
      </c>
      <c r="B23" s="59" t="s">
        <v>191</v>
      </c>
      <c r="C23" s="19">
        <v>26</v>
      </c>
      <c r="D23" s="19">
        <f>0.5+3</f>
        <v>3.5</v>
      </c>
      <c r="E23" s="19">
        <f t="shared" ref="E23:E36" si="0">C23-D23</f>
        <v>22.5</v>
      </c>
      <c r="F23" s="19" t="s">
        <v>193</v>
      </c>
    </row>
    <row r="24" spans="1:17" ht="18" customHeight="1" x14ac:dyDescent="0.25">
      <c r="A24" s="18" t="s">
        <v>23</v>
      </c>
      <c r="B24" s="59" t="s">
        <v>128</v>
      </c>
      <c r="C24" s="19">
        <v>30</v>
      </c>
      <c r="D24" s="19">
        <f>0.5+4</f>
        <v>4.5</v>
      </c>
      <c r="E24" s="19">
        <f t="shared" si="0"/>
        <v>25.5</v>
      </c>
      <c r="F24" s="19" t="s">
        <v>193</v>
      </c>
    </row>
    <row r="25" spans="1:17" ht="18" customHeight="1" x14ac:dyDescent="0.25">
      <c r="A25" s="18" t="s">
        <v>74</v>
      </c>
      <c r="B25" s="59" t="s">
        <v>129</v>
      </c>
      <c r="C25" s="19">
        <v>31</v>
      </c>
      <c r="D25" s="19">
        <v>4</v>
      </c>
      <c r="E25" s="19">
        <f t="shared" si="0"/>
        <v>27</v>
      </c>
      <c r="F25" s="19" t="s">
        <v>193</v>
      </c>
    </row>
    <row r="26" spans="1:17" s="2" customFormat="1" ht="18" customHeight="1" x14ac:dyDescent="0.25">
      <c r="A26" s="18" t="s">
        <v>75</v>
      </c>
      <c r="B26" s="59" t="s">
        <v>130</v>
      </c>
      <c r="C26" s="19">
        <v>30</v>
      </c>
      <c r="D26" s="19">
        <v>4</v>
      </c>
      <c r="E26" s="19">
        <f t="shared" si="0"/>
        <v>26</v>
      </c>
      <c r="F26" s="19" t="s">
        <v>193</v>
      </c>
    </row>
    <row r="27" spans="1:17" ht="18" customHeight="1" x14ac:dyDescent="0.25">
      <c r="A27" s="18" t="s">
        <v>76</v>
      </c>
      <c r="B27" s="59" t="s">
        <v>131</v>
      </c>
      <c r="C27" s="20">
        <v>31</v>
      </c>
      <c r="D27" s="20">
        <v>4</v>
      </c>
      <c r="E27" s="19">
        <f t="shared" si="0"/>
        <v>27</v>
      </c>
      <c r="F27" s="19" t="s">
        <v>193</v>
      </c>
    </row>
    <row r="28" spans="1:17" ht="18" customHeight="1" x14ac:dyDescent="0.25">
      <c r="A28" s="18" t="s">
        <v>77</v>
      </c>
      <c r="B28" s="59" t="s">
        <v>132</v>
      </c>
      <c r="C28" s="19">
        <v>31</v>
      </c>
      <c r="D28" s="19">
        <v>4</v>
      </c>
      <c r="E28" s="19">
        <f t="shared" si="0"/>
        <v>27</v>
      </c>
      <c r="F28" s="19" t="s">
        <v>193</v>
      </c>
    </row>
    <row r="29" spans="1:17" ht="18" customHeight="1" x14ac:dyDescent="0.25">
      <c r="A29" s="18" t="s">
        <v>87</v>
      </c>
      <c r="B29" s="59" t="s">
        <v>133</v>
      </c>
      <c r="C29" s="19">
        <v>30</v>
      </c>
      <c r="D29" s="19">
        <v>4</v>
      </c>
      <c r="E29" s="19">
        <f t="shared" si="0"/>
        <v>26</v>
      </c>
      <c r="F29" s="19" t="s">
        <v>193</v>
      </c>
      <c r="Q29" s="13" t="s">
        <v>192</v>
      </c>
    </row>
    <row r="30" spans="1:17" ht="18" customHeight="1" x14ac:dyDescent="0.25">
      <c r="A30" s="146" t="s">
        <v>134</v>
      </c>
      <c r="B30" s="59" t="s">
        <v>135</v>
      </c>
      <c r="C30" s="19">
        <v>10</v>
      </c>
      <c r="D30" s="19">
        <v>1</v>
      </c>
      <c r="E30" s="19">
        <f t="shared" si="0"/>
        <v>9</v>
      </c>
      <c r="F30" s="19" t="s">
        <v>193</v>
      </c>
    </row>
    <row r="31" spans="1:17" ht="18" customHeight="1" x14ac:dyDescent="0.25">
      <c r="A31" s="147"/>
      <c r="B31" s="59" t="s">
        <v>136</v>
      </c>
      <c r="C31" s="19">
        <v>21</v>
      </c>
      <c r="D31" s="19">
        <f>0.5+3</f>
        <v>3.5</v>
      </c>
      <c r="E31" s="19">
        <f t="shared" si="0"/>
        <v>17.5</v>
      </c>
      <c r="F31" s="19" t="s">
        <v>193</v>
      </c>
    </row>
    <row r="32" spans="1:17" s="9" customFormat="1" ht="18" customHeight="1" x14ac:dyDescent="0.25">
      <c r="A32" s="18" t="s">
        <v>137</v>
      </c>
      <c r="B32" s="59" t="s">
        <v>138</v>
      </c>
      <c r="C32" s="19">
        <v>30</v>
      </c>
      <c r="D32" s="19">
        <v>4</v>
      </c>
      <c r="E32" s="19">
        <f t="shared" si="0"/>
        <v>26</v>
      </c>
      <c r="F32" s="19" t="s">
        <v>193</v>
      </c>
    </row>
    <row r="33" spans="1:8" ht="18" customHeight="1" x14ac:dyDescent="0.25">
      <c r="A33" s="18" t="s">
        <v>127</v>
      </c>
      <c r="B33" s="59" t="s">
        <v>139</v>
      </c>
      <c r="C33" s="19">
        <v>31</v>
      </c>
      <c r="D33" s="19">
        <v>4</v>
      </c>
      <c r="E33" s="19">
        <f t="shared" si="0"/>
        <v>27</v>
      </c>
      <c r="F33" s="19" t="s">
        <v>193</v>
      </c>
    </row>
    <row r="34" spans="1:8" ht="18" customHeight="1" x14ac:dyDescent="0.25">
      <c r="A34" s="18" t="s">
        <v>185</v>
      </c>
      <c r="B34" s="59" t="s">
        <v>188</v>
      </c>
      <c r="C34" s="19">
        <v>31</v>
      </c>
      <c r="D34" s="19">
        <v>4</v>
      </c>
      <c r="E34" s="19">
        <f t="shared" si="0"/>
        <v>27</v>
      </c>
      <c r="F34" s="19" t="s">
        <v>193</v>
      </c>
    </row>
    <row r="35" spans="1:8" ht="18" customHeight="1" x14ac:dyDescent="0.25">
      <c r="A35" s="18" t="s">
        <v>186</v>
      </c>
      <c r="B35" s="59" t="s">
        <v>190</v>
      </c>
      <c r="C35" s="19">
        <v>28</v>
      </c>
      <c r="D35" s="19">
        <v>4</v>
      </c>
      <c r="E35" s="19">
        <f t="shared" si="0"/>
        <v>24</v>
      </c>
      <c r="F35" s="19" t="s">
        <v>193</v>
      </c>
    </row>
    <row r="36" spans="1:8" ht="18" customHeight="1" x14ac:dyDescent="0.25">
      <c r="A36" s="18" t="s">
        <v>187</v>
      </c>
      <c r="B36" s="59" t="s">
        <v>189</v>
      </c>
      <c r="C36" s="19">
        <v>5</v>
      </c>
      <c r="D36" s="19">
        <v>0</v>
      </c>
      <c r="E36" s="19">
        <f t="shared" si="0"/>
        <v>5</v>
      </c>
      <c r="F36" s="19" t="s">
        <v>193</v>
      </c>
    </row>
    <row r="37" spans="1:8" ht="18" customHeight="1" x14ac:dyDescent="0.25">
      <c r="A37" s="18"/>
      <c r="B37" s="59"/>
      <c r="C37" s="19"/>
      <c r="D37" s="19"/>
      <c r="E37" s="19"/>
      <c r="F37" s="19"/>
    </row>
    <row r="38" spans="1:8" ht="21" customHeight="1" x14ac:dyDescent="0.25">
      <c r="A38" s="21" t="s">
        <v>8</v>
      </c>
      <c r="B38" s="21"/>
      <c r="C38" s="22">
        <f>SUM(C23:C36)</f>
        <v>365</v>
      </c>
      <c r="D38" s="22">
        <f>SUM(D23:D36)</f>
        <v>48.5</v>
      </c>
      <c r="E38" s="22">
        <f>SUM(E23:E36)</f>
        <v>316.5</v>
      </c>
      <c r="F38" s="22"/>
    </row>
    <row r="39" spans="1:8" ht="19.5" customHeight="1" x14ac:dyDescent="0.25">
      <c r="A39" s="13" t="s">
        <v>142</v>
      </c>
      <c r="E39" s="13">
        <f>E38</f>
        <v>316.5</v>
      </c>
      <c r="F39" s="13" t="s">
        <v>141</v>
      </c>
    </row>
    <row r="40" spans="1:8" ht="20.25" customHeight="1" x14ac:dyDescent="0.25">
      <c r="A40" s="13" t="s">
        <v>166</v>
      </c>
      <c r="E40" s="13">
        <f>SUM(E23:E30)</f>
        <v>190</v>
      </c>
      <c r="F40" s="13" t="s">
        <v>141</v>
      </c>
      <c r="G40" s="13" t="s">
        <v>221</v>
      </c>
    </row>
    <row r="41" spans="1:8" ht="20.25" customHeight="1" x14ac:dyDescent="0.25">
      <c r="A41" s="13" t="s">
        <v>167</v>
      </c>
      <c r="E41" s="13">
        <f>SUM(E31:E36)</f>
        <v>126.5</v>
      </c>
      <c r="F41" s="13" t="s">
        <v>141</v>
      </c>
      <c r="G41" s="13" t="s">
        <v>222</v>
      </c>
    </row>
    <row r="42" spans="1:8" ht="24.75" customHeight="1" x14ac:dyDescent="0.3">
      <c r="A42" s="9" t="s">
        <v>53</v>
      </c>
      <c r="B42" s="9"/>
      <c r="H42" s="23"/>
    </row>
    <row r="43" spans="1:8" ht="54.75" customHeight="1" x14ac:dyDescent="0.3">
      <c r="A43" s="148" t="s">
        <v>177</v>
      </c>
      <c r="B43" s="148"/>
      <c r="C43" s="149"/>
      <c r="D43" s="149"/>
      <c r="E43" s="149"/>
      <c r="F43" s="149"/>
      <c r="H43" s="23"/>
    </row>
    <row r="44" spans="1:8" ht="30" customHeight="1" x14ac:dyDescent="0.25">
      <c r="A44" s="148" t="s">
        <v>178</v>
      </c>
      <c r="B44" s="148"/>
      <c r="C44" s="148"/>
      <c r="D44" s="148"/>
      <c r="E44" s="148"/>
      <c r="F44" s="148"/>
    </row>
    <row r="45" spans="1:8" s="16" customFormat="1" ht="20.25" customHeight="1" x14ac:dyDescent="0.25">
      <c r="A45" s="149" t="s">
        <v>82</v>
      </c>
      <c r="B45" s="149"/>
      <c r="C45" s="149"/>
      <c r="D45" s="149"/>
      <c r="E45" s="149"/>
      <c r="F45" s="149"/>
    </row>
    <row r="46" spans="1:8" ht="30.75" customHeight="1" x14ac:dyDescent="0.25">
      <c r="A46" s="149" t="s">
        <v>83</v>
      </c>
      <c r="B46" s="149"/>
      <c r="C46" s="149"/>
      <c r="D46" s="149"/>
      <c r="E46" s="149"/>
      <c r="F46" s="149"/>
    </row>
    <row r="47" spans="1:8" ht="34.5" customHeight="1" x14ac:dyDescent="0.25">
      <c r="A47" s="148" t="s">
        <v>140</v>
      </c>
      <c r="B47" s="148"/>
      <c r="C47" s="148"/>
      <c r="D47" s="148"/>
      <c r="E47" s="148"/>
      <c r="F47" s="148"/>
    </row>
    <row r="48" spans="1:8" ht="34.5" customHeight="1" x14ac:dyDescent="0.25">
      <c r="A48" s="144" t="s">
        <v>184</v>
      </c>
      <c r="B48" s="144"/>
      <c r="C48" s="144"/>
      <c r="D48" s="144"/>
      <c r="E48" s="144"/>
      <c r="F48" s="144"/>
    </row>
    <row r="49" spans="1:6" ht="28.5" customHeight="1" x14ac:dyDescent="0.25">
      <c r="A49" s="150" t="s">
        <v>69</v>
      </c>
      <c r="B49" s="150"/>
      <c r="C49" s="150"/>
      <c r="D49" s="150"/>
      <c r="E49" s="150"/>
      <c r="F49" s="150"/>
    </row>
    <row r="50" spans="1:6" ht="30.75" customHeight="1" x14ac:dyDescent="0.25">
      <c r="A50" s="148" t="s">
        <v>57</v>
      </c>
      <c r="B50" s="148"/>
      <c r="C50" s="149"/>
      <c r="D50" s="149"/>
      <c r="E50" s="149"/>
      <c r="F50" s="149"/>
    </row>
    <row r="51" spans="1:6" x14ac:dyDescent="0.25">
      <c r="D51" s="145" t="s">
        <v>30</v>
      </c>
      <c r="E51" s="145"/>
      <c r="F51" s="145"/>
    </row>
    <row r="52" spans="1:6" ht="15.75" customHeight="1" x14ac:dyDescent="0.25">
      <c r="A52" s="137" t="s">
        <v>31</v>
      </c>
      <c r="B52" s="137"/>
      <c r="C52" s="137"/>
      <c r="D52" s="137" t="s">
        <v>32</v>
      </c>
      <c r="E52" s="137"/>
      <c r="F52" s="137"/>
    </row>
  </sheetData>
  <mergeCells count="38">
    <mergeCell ref="A9:C9"/>
    <mergeCell ref="A10:C10"/>
    <mergeCell ref="A11:C11"/>
    <mergeCell ref="A12:C12"/>
    <mergeCell ref="A13:C13"/>
    <mergeCell ref="A1:C1"/>
    <mergeCell ref="D1:F1"/>
    <mergeCell ref="A2:C2"/>
    <mergeCell ref="D2:F2"/>
    <mergeCell ref="A3:F3"/>
    <mergeCell ref="A4:F4"/>
    <mergeCell ref="A5:F5"/>
    <mergeCell ref="A6:F6"/>
    <mergeCell ref="A7:F7"/>
    <mergeCell ref="A8:E8"/>
    <mergeCell ref="A14:C14"/>
    <mergeCell ref="A15:F15"/>
    <mergeCell ref="A16:F16"/>
    <mergeCell ref="A17:C17"/>
    <mergeCell ref="A18:F18"/>
    <mergeCell ref="A19:F19"/>
    <mergeCell ref="A21:A22"/>
    <mergeCell ref="B21:C21"/>
    <mergeCell ref="D21:D22"/>
    <mergeCell ref="E21:E22"/>
    <mergeCell ref="F21:F22"/>
    <mergeCell ref="D51:F51"/>
    <mergeCell ref="D52:F52"/>
    <mergeCell ref="A30:A31"/>
    <mergeCell ref="A43:F43"/>
    <mergeCell ref="A44:F44"/>
    <mergeCell ref="A45:F45"/>
    <mergeCell ref="A46:F46"/>
    <mergeCell ref="A47:F47"/>
    <mergeCell ref="A49:F49"/>
    <mergeCell ref="A50:F50"/>
    <mergeCell ref="A52:C52"/>
    <mergeCell ref="A48:F48"/>
  </mergeCells>
  <phoneticPr fontId="6" type="noConversion"/>
  <pageMargins left="0.45" right="0.25" top="0.5" bottom="0.25" header="0" footer="0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68"/>
  <sheetViews>
    <sheetView tabSelected="1" topLeftCell="A40" workbookViewId="0">
      <selection activeCell="N60" sqref="N60"/>
    </sheetView>
  </sheetViews>
  <sheetFormatPr defaultRowHeight="15" x14ac:dyDescent="0.25"/>
  <cols>
    <col min="1" max="1" width="6.140625" style="24" customWidth="1"/>
    <col min="2" max="2" width="18.7109375" style="10" customWidth="1"/>
    <col min="3" max="3" width="7.28515625" style="10" customWidth="1"/>
    <col min="4" max="4" width="7" style="10" customWidth="1"/>
    <col min="5" max="5" width="7.42578125" style="24" customWidth="1"/>
    <col min="6" max="6" width="7.7109375" style="125" customWidth="1"/>
    <col min="7" max="7" width="9.85546875" style="133" customWidth="1"/>
    <col min="8" max="8" width="12.140625" style="10" customWidth="1"/>
    <col min="9" max="9" width="8.140625" style="10" customWidth="1"/>
    <col min="10" max="10" width="12.7109375" style="10" customWidth="1"/>
    <col min="11" max="11" width="10.140625" style="10" customWidth="1"/>
    <col min="12" max="12" width="8.42578125" style="10" customWidth="1"/>
    <col min="13" max="13" width="6" style="10" customWidth="1"/>
    <col min="14" max="14" width="13.7109375" style="10" customWidth="1"/>
    <col min="15" max="15" width="9.140625" style="10"/>
    <col min="16" max="16" width="15.7109375" style="10" bestFit="1" customWidth="1"/>
    <col min="17" max="17" width="12.85546875" style="10" bestFit="1" customWidth="1"/>
    <col min="18" max="18" width="14" style="10" bestFit="1" customWidth="1"/>
    <col min="19" max="16384" width="9.140625" style="10"/>
  </cols>
  <sheetData>
    <row r="1" spans="1:14" x14ac:dyDescent="0.25">
      <c r="A1" s="220" t="s">
        <v>70</v>
      </c>
      <c r="B1" s="220"/>
      <c r="C1" s="220"/>
      <c r="D1" s="5"/>
      <c r="E1" s="220" t="s">
        <v>0</v>
      </c>
      <c r="F1" s="220"/>
      <c r="G1" s="220"/>
      <c r="H1" s="220"/>
      <c r="I1" s="220"/>
      <c r="J1" s="220"/>
      <c r="K1" s="220"/>
      <c r="L1" s="220"/>
      <c r="M1" s="220"/>
      <c r="N1" s="220"/>
    </row>
    <row r="2" spans="1:14" x14ac:dyDescent="0.25">
      <c r="A2" s="221" t="s">
        <v>79</v>
      </c>
      <c r="B2" s="221"/>
      <c r="C2" s="221"/>
      <c r="D2" s="26"/>
      <c r="E2" s="215" t="s">
        <v>80</v>
      </c>
      <c r="F2" s="215"/>
      <c r="G2" s="215"/>
      <c r="H2" s="215"/>
      <c r="I2" s="215"/>
      <c r="J2" s="215"/>
      <c r="K2" s="215"/>
      <c r="L2" s="215"/>
      <c r="M2" s="215"/>
      <c r="N2" s="215"/>
    </row>
    <row r="3" spans="1:14" x14ac:dyDescent="0.25">
      <c r="A3" s="25"/>
      <c r="B3" s="5"/>
      <c r="C3" s="5"/>
      <c r="D3" s="5"/>
      <c r="E3" s="25"/>
      <c r="F3" s="39"/>
      <c r="G3" s="126"/>
      <c r="H3" s="5"/>
      <c r="I3" s="5"/>
      <c r="J3" s="28"/>
      <c r="K3" s="28"/>
      <c r="L3" s="28"/>
      <c r="M3" s="28"/>
      <c r="N3" s="28"/>
    </row>
    <row r="4" spans="1:14" x14ac:dyDescent="0.25">
      <c r="A4" s="25"/>
      <c r="B4" s="5"/>
      <c r="C4" s="5"/>
      <c r="D4" s="29"/>
      <c r="E4" s="25"/>
      <c r="F4" s="39"/>
      <c r="G4" s="126"/>
      <c r="H4" s="5"/>
      <c r="I4" s="5"/>
      <c r="J4" s="28"/>
      <c r="K4" s="28"/>
      <c r="L4" s="28"/>
      <c r="M4" s="28"/>
      <c r="N4" s="28"/>
    </row>
    <row r="5" spans="1:14" ht="34.5" customHeight="1" x14ac:dyDescent="0.25">
      <c r="A5" s="222" t="s">
        <v>60</v>
      </c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</row>
    <row r="6" spans="1:14" x14ac:dyDescent="0.25">
      <c r="A6" s="66"/>
      <c r="B6" s="27"/>
      <c r="C6" s="27"/>
      <c r="D6" s="27"/>
      <c r="E6" s="27"/>
      <c r="F6" s="115"/>
      <c r="G6" s="115"/>
      <c r="H6" s="27"/>
      <c r="I6" s="27"/>
      <c r="J6" s="27"/>
      <c r="K6" s="27"/>
      <c r="L6" s="27"/>
      <c r="M6" s="27"/>
      <c r="N6" s="27"/>
    </row>
    <row r="7" spans="1:14" x14ac:dyDescent="0.25">
      <c r="A7" s="196" t="s">
        <v>61</v>
      </c>
      <c r="B7" s="196"/>
      <c r="C7" s="196"/>
      <c r="D7" s="196"/>
      <c r="E7" s="196"/>
      <c r="F7" s="196"/>
      <c r="G7" s="196"/>
      <c r="H7" s="196"/>
      <c r="I7" s="196"/>
      <c r="J7" s="196"/>
      <c r="K7" s="196"/>
      <c r="L7" s="196"/>
      <c r="M7" s="196"/>
      <c r="N7" s="196"/>
    </row>
    <row r="8" spans="1:14" x14ac:dyDescent="0.25">
      <c r="A8" s="196" t="s">
        <v>71</v>
      </c>
      <c r="B8" s="196"/>
      <c r="C8" s="196"/>
      <c r="D8" s="196"/>
      <c r="E8" s="196"/>
      <c r="F8" s="196"/>
      <c r="G8" s="196"/>
      <c r="H8" s="196"/>
      <c r="I8" s="196"/>
      <c r="J8" s="196"/>
      <c r="K8" s="196"/>
      <c r="L8" s="196"/>
      <c r="M8" s="196"/>
      <c r="N8" s="196"/>
    </row>
    <row r="9" spans="1:14" x14ac:dyDescent="0.25">
      <c r="A9" s="196" t="s">
        <v>64</v>
      </c>
      <c r="B9" s="196"/>
      <c r="C9" s="196"/>
      <c r="D9" s="196"/>
      <c r="E9" s="196"/>
      <c r="F9" s="196"/>
      <c r="G9" s="196"/>
      <c r="H9" s="196"/>
      <c r="I9" s="196"/>
      <c r="J9" s="196"/>
      <c r="K9" s="196"/>
      <c r="L9" s="196"/>
      <c r="M9" s="196"/>
      <c r="N9" s="196"/>
    </row>
    <row r="10" spans="1:14" x14ac:dyDescent="0.25">
      <c r="A10" s="213" t="s">
        <v>85</v>
      </c>
      <c r="B10" s="213"/>
      <c r="C10" s="213"/>
      <c r="D10" s="213"/>
      <c r="E10" s="213"/>
      <c r="F10" s="213"/>
      <c r="G10" s="213"/>
      <c r="H10" s="213"/>
      <c r="I10" s="213"/>
      <c r="J10" s="213"/>
      <c r="K10" s="213"/>
      <c r="L10" s="213"/>
      <c r="M10" s="213"/>
      <c r="N10" s="213"/>
    </row>
    <row r="11" spans="1:14" x14ac:dyDescent="0.25">
      <c r="A11" s="214" t="s">
        <v>63</v>
      </c>
      <c r="B11" s="214"/>
      <c r="C11" s="214"/>
      <c r="D11" s="214"/>
      <c r="E11" s="214"/>
      <c r="F11" s="214"/>
      <c r="G11" s="214"/>
      <c r="H11" s="214"/>
      <c r="I11" s="214"/>
      <c r="J11" s="214"/>
      <c r="K11" s="214"/>
      <c r="L11" s="214"/>
      <c r="M11" s="214"/>
      <c r="N11" s="214"/>
    </row>
    <row r="12" spans="1:14" x14ac:dyDescent="0.25">
      <c r="A12" s="215" t="s">
        <v>62</v>
      </c>
      <c r="B12" s="215"/>
      <c r="C12" s="215"/>
      <c r="D12" s="215"/>
      <c r="E12" s="215"/>
      <c r="F12" s="215"/>
      <c r="G12" s="215"/>
      <c r="H12" s="215"/>
      <c r="I12" s="215"/>
      <c r="J12" s="215"/>
      <c r="K12" s="215"/>
      <c r="L12" s="215"/>
      <c r="M12" s="215"/>
      <c r="N12" s="215"/>
    </row>
    <row r="13" spans="1:14" x14ac:dyDescent="0.25">
      <c r="A13" s="217" t="s">
        <v>35</v>
      </c>
      <c r="B13" s="217"/>
      <c r="C13" s="217"/>
      <c r="D13" s="217"/>
      <c r="E13" s="217"/>
      <c r="F13" s="217"/>
      <c r="G13" s="217"/>
      <c r="H13" s="217"/>
      <c r="I13" s="30"/>
      <c r="J13" s="28"/>
      <c r="K13" s="28"/>
      <c r="L13" s="28"/>
      <c r="M13" s="28"/>
      <c r="N13" s="28"/>
    </row>
    <row r="14" spans="1:14" x14ac:dyDescent="0.25">
      <c r="A14" s="25" t="s">
        <v>1</v>
      </c>
      <c r="B14" s="216" t="s">
        <v>33</v>
      </c>
      <c r="C14" s="216"/>
      <c r="D14" s="32"/>
      <c r="E14" s="33"/>
      <c r="F14" s="116"/>
      <c r="G14" s="127"/>
      <c r="H14" s="31" t="s">
        <v>2</v>
      </c>
      <c r="I14" s="28"/>
      <c r="J14" s="5" t="s">
        <v>3</v>
      </c>
      <c r="K14" s="28"/>
      <c r="L14" s="28"/>
      <c r="M14" s="28"/>
      <c r="N14" s="28"/>
    </row>
    <row r="15" spans="1:14" x14ac:dyDescent="0.25">
      <c r="A15" s="25" t="s">
        <v>1</v>
      </c>
      <c r="B15" s="5" t="s">
        <v>34</v>
      </c>
      <c r="C15" s="5"/>
      <c r="D15" s="32"/>
      <c r="E15" s="33"/>
      <c r="F15" s="116"/>
      <c r="G15" s="127"/>
      <c r="H15" s="31" t="s">
        <v>2</v>
      </c>
      <c r="I15" s="28"/>
      <c r="J15" s="5" t="s">
        <v>4</v>
      </c>
      <c r="K15" s="28"/>
      <c r="L15" s="28"/>
      <c r="M15" s="28"/>
      <c r="N15" s="28"/>
    </row>
    <row r="16" spans="1:14" x14ac:dyDescent="0.25">
      <c r="A16" s="217" t="s">
        <v>11</v>
      </c>
      <c r="B16" s="217"/>
      <c r="C16" s="217"/>
      <c r="D16" s="217"/>
      <c r="E16" s="217"/>
      <c r="F16" s="217"/>
      <c r="G16" s="217"/>
      <c r="H16" s="217"/>
      <c r="I16" s="42"/>
      <c r="J16" s="28"/>
      <c r="K16" s="28"/>
      <c r="L16" s="28"/>
      <c r="M16" s="28"/>
      <c r="N16" s="28"/>
    </row>
    <row r="17" spans="1:14" x14ac:dyDescent="0.25">
      <c r="A17" s="25" t="s">
        <v>10</v>
      </c>
      <c r="B17" s="216" t="s">
        <v>26</v>
      </c>
      <c r="C17" s="216"/>
      <c r="D17" s="32"/>
      <c r="E17" s="33"/>
      <c r="F17" s="116"/>
      <c r="G17" s="127"/>
      <c r="H17" s="31" t="s">
        <v>2</v>
      </c>
      <c r="I17" s="28"/>
      <c r="J17" s="31" t="s">
        <v>14</v>
      </c>
      <c r="K17" s="28"/>
      <c r="L17" s="28"/>
      <c r="M17" s="28"/>
      <c r="N17" s="28"/>
    </row>
    <row r="18" spans="1:14" x14ac:dyDescent="0.25">
      <c r="A18" s="25" t="s">
        <v>27</v>
      </c>
      <c r="B18" s="220" t="s">
        <v>28</v>
      </c>
      <c r="C18" s="220"/>
      <c r="D18" s="220"/>
      <c r="E18" s="33"/>
      <c r="F18" s="116"/>
      <c r="G18" s="127" t="s">
        <v>13</v>
      </c>
      <c r="H18" s="28"/>
      <c r="I18" s="28"/>
      <c r="J18" s="28" t="s">
        <v>12</v>
      </c>
      <c r="K18" s="218"/>
      <c r="L18" s="218"/>
      <c r="M18" s="218"/>
      <c r="N18" s="218"/>
    </row>
    <row r="19" spans="1:14" x14ac:dyDescent="0.25">
      <c r="A19" s="219" t="s">
        <v>21</v>
      </c>
      <c r="B19" s="219"/>
      <c r="C19" s="219"/>
      <c r="D19" s="219"/>
      <c r="E19" s="219"/>
      <c r="F19" s="219"/>
      <c r="G19" s="219"/>
      <c r="H19" s="219"/>
      <c r="I19" s="43"/>
      <c r="J19" s="28"/>
      <c r="K19" s="28"/>
      <c r="L19" s="28"/>
      <c r="M19" s="28"/>
      <c r="N19" s="28"/>
    </row>
    <row r="20" spans="1:14" x14ac:dyDescent="0.25">
      <c r="A20" s="219" t="s">
        <v>15</v>
      </c>
      <c r="B20" s="219"/>
      <c r="C20" s="219"/>
      <c r="D20" s="219"/>
      <c r="E20" s="219"/>
      <c r="F20" s="219"/>
      <c r="G20" s="219"/>
      <c r="H20" s="219"/>
      <c r="I20" s="219"/>
      <c r="J20" s="219"/>
      <c r="K20" s="219"/>
      <c r="L20" s="219"/>
      <c r="M20" s="219"/>
      <c r="N20" s="219"/>
    </row>
    <row r="21" spans="1:14" x14ac:dyDescent="0.25">
      <c r="A21" s="196"/>
      <c r="B21" s="196"/>
      <c r="C21" s="196"/>
      <c r="D21" s="196"/>
      <c r="E21" s="196"/>
      <c r="F21" s="196"/>
      <c r="G21" s="196"/>
      <c r="H21" s="196"/>
      <c r="I21" s="196"/>
      <c r="J21" s="196"/>
      <c r="K21" s="196"/>
      <c r="L21" s="196"/>
      <c r="M21" s="196"/>
      <c r="N21" s="196"/>
    </row>
    <row r="22" spans="1:14" x14ac:dyDescent="0.25">
      <c r="A22" s="195" t="s">
        <v>65</v>
      </c>
      <c r="B22" s="195"/>
      <c r="C22" s="195"/>
      <c r="D22" s="195"/>
      <c r="E22" s="195"/>
      <c r="F22" s="195"/>
      <c r="G22" s="195"/>
      <c r="H22" s="195"/>
      <c r="I22" s="195"/>
      <c r="J22" s="195"/>
      <c r="K22" s="195"/>
      <c r="L22" s="195"/>
      <c r="M22" s="195"/>
      <c r="N22" s="195"/>
    </row>
    <row r="23" spans="1:14" x14ac:dyDescent="0.25">
      <c r="A23" s="196" t="s">
        <v>168</v>
      </c>
      <c r="B23" s="196"/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</row>
    <row r="24" spans="1:14" ht="21.75" customHeight="1" x14ac:dyDescent="0.25">
      <c r="A24" s="196" t="s">
        <v>169</v>
      </c>
      <c r="B24" s="196"/>
      <c r="C24" s="196"/>
      <c r="D24" s="196"/>
      <c r="E24" s="196"/>
      <c r="F24" s="196"/>
      <c r="G24" s="196"/>
      <c r="H24" s="196"/>
      <c r="I24" s="196"/>
      <c r="J24" s="196"/>
      <c r="K24" s="196"/>
      <c r="L24" s="196"/>
      <c r="M24" s="196"/>
      <c r="N24" s="196"/>
    </row>
    <row r="25" spans="1:14" x14ac:dyDescent="0.25">
      <c r="A25" s="196" t="s">
        <v>59</v>
      </c>
      <c r="B25" s="196"/>
      <c r="C25" s="196"/>
      <c r="D25" s="196"/>
      <c r="E25" s="196"/>
      <c r="F25" s="196"/>
      <c r="G25" s="196"/>
      <c r="H25" s="196"/>
      <c r="I25" s="196"/>
      <c r="J25" s="196"/>
      <c r="K25" s="196"/>
      <c r="L25" s="196"/>
      <c r="M25" s="196"/>
      <c r="N25" s="196"/>
    </row>
    <row r="26" spans="1:14" x14ac:dyDescent="0.25">
      <c r="A26" s="196" t="s">
        <v>86</v>
      </c>
      <c r="B26" s="196"/>
      <c r="C26" s="196"/>
      <c r="D26" s="196"/>
      <c r="E26" s="196"/>
      <c r="F26" s="196"/>
      <c r="G26" s="196"/>
      <c r="H26" s="196"/>
      <c r="I26" s="196"/>
      <c r="J26" s="196"/>
      <c r="K26" s="196"/>
      <c r="L26" s="196"/>
      <c r="M26" s="196"/>
      <c r="N26" s="196"/>
    </row>
    <row r="27" spans="1:14" x14ac:dyDescent="0.25">
      <c r="A27" s="103" t="s">
        <v>66</v>
      </c>
      <c r="B27" s="103"/>
      <c r="C27" s="103"/>
      <c r="D27" s="103"/>
      <c r="E27" s="103"/>
      <c r="F27" s="115"/>
      <c r="G27" s="39"/>
      <c r="H27" s="34"/>
      <c r="I27" s="34"/>
      <c r="J27" s="39" t="s">
        <v>84</v>
      </c>
      <c r="K27" s="35"/>
      <c r="L27" s="35"/>
      <c r="M27" s="35"/>
      <c r="N27" s="35"/>
    </row>
    <row r="28" spans="1:14" ht="22.5" customHeight="1" x14ac:dyDescent="0.25">
      <c r="A28" s="197" t="s">
        <v>73</v>
      </c>
      <c r="B28" s="197" t="s">
        <v>16</v>
      </c>
      <c r="C28" s="197" t="s">
        <v>6</v>
      </c>
      <c r="D28" s="202" t="s">
        <v>5</v>
      </c>
      <c r="E28" s="197" t="s">
        <v>164</v>
      </c>
      <c r="F28" s="205" t="s">
        <v>218</v>
      </c>
      <c r="G28" s="184" t="s">
        <v>19</v>
      </c>
      <c r="H28" s="185"/>
      <c r="I28" s="185"/>
      <c r="J28" s="185"/>
      <c r="K28" s="180" t="s">
        <v>158</v>
      </c>
      <c r="L28" s="208" t="s">
        <v>18</v>
      </c>
      <c r="M28" s="209"/>
      <c r="N28" s="210"/>
    </row>
    <row r="29" spans="1:14" ht="34.5" customHeight="1" x14ac:dyDescent="0.25">
      <c r="A29" s="198"/>
      <c r="B29" s="198"/>
      <c r="C29" s="200"/>
      <c r="D29" s="203"/>
      <c r="E29" s="200"/>
      <c r="F29" s="206"/>
      <c r="G29" s="211" t="s">
        <v>219</v>
      </c>
      <c r="H29" s="180" t="s">
        <v>159</v>
      </c>
      <c r="I29" s="180" t="s">
        <v>161</v>
      </c>
      <c r="J29" s="180" t="s">
        <v>78</v>
      </c>
      <c r="K29" s="200"/>
      <c r="L29" s="180" t="s">
        <v>36</v>
      </c>
      <c r="M29" s="180" t="s">
        <v>17</v>
      </c>
      <c r="N29" s="180" t="s">
        <v>20</v>
      </c>
    </row>
    <row r="30" spans="1:14" ht="41.25" customHeight="1" x14ac:dyDescent="0.25">
      <c r="A30" s="199"/>
      <c r="B30" s="199"/>
      <c r="C30" s="201"/>
      <c r="D30" s="204"/>
      <c r="E30" s="201"/>
      <c r="F30" s="207"/>
      <c r="G30" s="212"/>
      <c r="H30" s="191"/>
      <c r="I30" s="181"/>
      <c r="J30" s="191"/>
      <c r="K30" s="181"/>
      <c r="L30" s="191"/>
      <c r="M30" s="181"/>
      <c r="N30" s="181"/>
    </row>
    <row r="31" spans="1:14" s="24" customFormat="1" x14ac:dyDescent="0.25">
      <c r="A31" s="85">
        <v>1</v>
      </c>
      <c r="B31" s="86">
        <v>2</v>
      </c>
      <c r="C31" s="87">
        <v>3</v>
      </c>
      <c r="D31" s="88">
        <v>4</v>
      </c>
      <c r="E31" s="87">
        <v>5</v>
      </c>
      <c r="F31" s="87">
        <v>6</v>
      </c>
      <c r="G31" s="88">
        <v>7</v>
      </c>
      <c r="H31" s="89" t="s">
        <v>212</v>
      </c>
      <c r="I31" s="89">
        <v>9</v>
      </c>
      <c r="J31" s="89" t="s">
        <v>213</v>
      </c>
      <c r="K31" s="89">
        <v>11</v>
      </c>
      <c r="L31" s="89" t="s">
        <v>214</v>
      </c>
      <c r="M31" s="87">
        <v>13</v>
      </c>
      <c r="N31" s="88" t="s">
        <v>215</v>
      </c>
    </row>
    <row r="32" spans="1:14" s="24" customFormat="1" x14ac:dyDescent="0.25">
      <c r="A32" s="90">
        <f>'Bảng kê công suất'!A21</f>
        <v>1</v>
      </c>
      <c r="B32" s="91" t="str">
        <f>'Bảng kê công suất'!B21</f>
        <v>Bóng đèn tròn</v>
      </c>
      <c r="C32" s="92" t="str">
        <f>'Bảng kê công suất'!C21</f>
        <v>Cái</v>
      </c>
      <c r="D32" s="93">
        <f>'Bảng kê công suất'!D21</f>
        <v>1</v>
      </c>
      <c r="E32" s="69">
        <f>'Bảng kê công suất'!E21</f>
        <v>1</v>
      </c>
      <c r="F32" s="114">
        <v>1</v>
      </c>
      <c r="G32" s="128">
        <v>16</v>
      </c>
      <c r="H32" s="94">
        <f>D32*E32*F32*G32</f>
        <v>16</v>
      </c>
      <c r="I32" s="94"/>
      <c r="J32" s="95"/>
      <c r="K32" s="95"/>
      <c r="L32" s="95"/>
      <c r="M32" s="92"/>
      <c r="N32" s="96"/>
    </row>
    <row r="33" spans="1:16" s="24" customFormat="1" x14ac:dyDescent="0.25">
      <c r="A33" s="90">
        <f>'Bảng kê công suất'!A22</f>
        <v>2</v>
      </c>
      <c r="B33" s="91" t="str">
        <f>'Bảng kê công suất'!B22</f>
        <v>Bóng đèn tuýp</v>
      </c>
      <c r="C33" s="92" t="str">
        <f>'Bảng kê công suất'!C22</f>
        <v>Cái</v>
      </c>
      <c r="D33" s="93">
        <f>'Bảng kê công suất'!D22</f>
        <v>1</v>
      </c>
      <c r="E33" s="69">
        <f>'Bảng kê công suất'!E22</f>
        <v>1</v>
      </c>
      <c r="F33" s="114">
        <v>0.9</v>
      </c>
      <c r="G33" s="128">
        <v>16</v>
      </c>
      <c r="H33" s="94">
        <f t="shared" ref="H33:H54" si="0">D33*E33*F33*G33</f>
        <v>14.4</v>
      </c>
      <c r="I33" s="94"/>
      <c r="J33" s="95"/>
      <c r="K33" s="95"/>
      <c r="L33" s="95"/>
      <c r="M33" s="92"/>
      <c r="N33" s="96"/>
    </row>
    <row r="34" spans="1:16" s="24" customFormat="1" x14ac:dyDescent="0.25">
      <c r="A34" s="90">
        <f>'Bảng kê công suất'!A23</f>
        <v>3</v>
      </c>
      <c r="B34" s="91" t="str">
        <f>'Bảng kê công suất'!B23</f>
        <v>Đèn quảng cáo</v>
      </c>
      <c r="C34" s="92" t="str">
        <f>'Bảng kê công suất'!C23</f>
        <v>Cái</v>
      </c>
      <c r="D34" s="93">
        <f>'Bảng kê công suất'!D23</f>
        <v>1</v>
      </c>
      <c r="E34" s="69">
        <f>'Bảng kê công suất'!E23</f>
        <v>1</v>
      </c>
      <c r="F34" s="114">
        <v>0.9</v>
      </c>
      <c r="G34" s="128">
        <v>16</v>
      </c>
      <c r="H34" s="94">
        <f t="shared" si="0"/>
        <v>14.4</v>
      </c>
      <c r="I34" s="94"/>
      <c r="J34" s="95"/>
      <c r="K34" s="95"/>
      <c r="L34" s="95"/>
      <c r="M34" s="92"/>
      <c r="N34" s="96"/>
    </row>
    <row r="35" spans="1:16" s="24" customFormat="1" x14ac:dyDescent="0.25">
      <c r="A35" s="90">
        <f>'Bảng kê công suất'!A24</f>
        <v>4</v>
      </c>
      <c r="B35" s="91" t="str">
        <f>'Bảng kê công suất'!B24</f>
        <v>Bình nóng lạnh</v>
      </c>
      <c r="C35" s="92" t="str">
        <f>'Bảng kê công suất'!C24</f>
        <v>Cái</v>
      </c>
      <c r="D35" s="93">
        <f>'Bảng kê công suất'!D24</f>
        <v>1</v>
      </c>
      <c r="E35" s="69">
        <f>'Bảng kê công suất'!E24</f>
        <v>1</v>
      </c>
      <c r="F35" s="114">
        <v>1</v>
      </c>
      <c r="G35" s="128">
        <v>8</v>
      </c>
      <c r="H35" s="94">
        <f t="shared" si="0"/>
        <v>8</v>
      </c>
      <c r="I35" s="94"/>
      <c r="J35" s="95"/>
      <c r="K35" s="95"/>
      <c r="L35" s="95"/>
      <c r="M35" s="92"/>
      <c r="N35" s="96"/>
    </row>
    <row r="36" spans="1:16" s="24" customFormat="1" x14ac:dyDescent="0.25">
      <c r="A36" s="90">
        <f>'Bảng kê công suất'!A25</f>
        <v>5</v>
      </c>
      <c r="B36" s="91" t="str">
        <f>'Bảng kê công suất'!B25</f>
        <v>Máy bơm nước</v>
      </c>
      <c r="C36" s="92" t="str">
        <f>'Bảng kê công suất'!C25</f>
        <v>Cái</v>
      </c>
      <c r="D36" s="93">
        <f>'Bảng kê công suất'!D25</f>
        <v>1</v>
      </c>
      <c r="E36" s="69">
        <f>'Bảng kê công suất'!E25</f>
        <v>1</v>
      </c>
      <c r="F36" s="114">
        <v>0.9</v>
      </c>
      <c r="G36" s="128">
        <v>8</v>
      </c>
      <c r="H36" s="94">
        <f t="shared" si="0"/>
        <v>7.2</v>
      </c>
      <c r="I36" s="94"/>
      <c r="J36" s="95"/>
      <c r="K36" s="95"/>
      <c r="L36" s="95"/>
      <c r="M36" s="92"/>
      <c r="N36" s="96"/>
    </row>
    <row r="37" spans="1:16" s="24" customFormat="1" ht="30" x14ac:dyDescent="0.25">
      <c r="A37" s="90">
        <f>'Bảng kê công suất'!A26</f>
        <v>6</v>
      </c>
      <c r="B37" s="91" t="str">
        <f>'Bảng kê công suất'!B26</f>
        <v>Nồi cơm công nghiệp</v>
      </c>
      <c r="C37" s="92" t="str">
        <f>'Bảng kê công suất'!C26</f>
        <v>Cái</v>
      </c>
      <c r="D37" s="93">
        <f>'Bảng kê công suất'!D26</f>
        <v>1</v>
      </c>
      <c r="E37" s="69">
        <f>'Bảng kê công suất'!E26</f>
        <v>1</v>
      </c>
      <c r="F37" s="114">
        <v>1</v>
      </c>
      <c r="G37" s="128">
        <v>8</v>
      </c>
      <c r="H37" s="94">
        <f t="shared" si="0"/>
        <v>8</v>
      </c>
      <c r="I37" s="94"/>
      <c r="J37" s="95"/>
      <c r="K37" s="95"/>
      <c r="L37" s="95"/>
      <c r="M37" s="92"/>
      <c r="N37" s="96"/>
    </row>
    <row r="38" spans="1:16" s="24" customFormat="1" x14ac:dyDescent="0.25">
      <c r="A38" s="90">
        <f>'Bảng kê công suất'!A27</f>
        <v>7</v>
      </c>
      <c r="B38" s="91" t="str">
        <f>'Bảng kê công suất'!B27</f>
        <v>Bếp từ</v>
      </c>
      <c r="C38" s="92" t="str">
        <f>'Bảng kê công suất'!C27</f>
        <v>Cái</v>
      </c>
      <c r="D38" s="93">
        <f>'Bảng kê công suất'!D27</f>
        <v>1</v>
      </c>
      <c r="E38" s="69">
        <f>'Bảng kê công suất'!E27</f>
        <v>1</v>
      </c>
      <c r="F38" s="114">
        <v>1</v>
      </c>
      <c r="G38" s="128">
        <v>8</v>
      </c>
      <c r="H38" s="94">
        <f t="shared" si="0"/>
        <v>8</v>
      </c>
      <c r="I38" s="94"/>
      <c r="J38" s="95"/>
      <c r="K38" s="95"/>
      <c r="L38" s="95"/>
      <c r="M38" s="92"/>
      <c r="N38" s="96"/>
    </row>
    <row r="39" spans="1:16" s="24" customFormat="1" x14ac:dyDescent="0.25">
      <c r="A39" s="90">
        <f>'Bảng kê công suất'!A28</f>
        <v>8</v>
      </c>
      <c r="B39" s="91" t="str">
        <f>'Bảng kê công suất'!B28</f>
        <v>Quạt cây</v>
      </c>
      <c r="C39" s="92" t="str">
        <f>'Bảng kê công suất'!C28</f>
        <v>Cái</v>
      </c>
      <c r="D39" s="93">
        <f>'Bảng kê công suất'!D28</f>
        <v>1</v>
      </c>
      <c r="E39" s="69">
        <f>'Bảng kê công suất'!E28</f>
        <v>1</v>
      </c>
      <c r="F39" s="114">
        <v>0.9</v>
      </c>
      <c r="G39" s="128">
        <v>12</v>
      </c>
      <c r="H39" s="94">
        <f t="shared" si="0"/>
        <v>10.8</v>
      </c>
      <c r="I39" s="94"/>
      <c r="J39" s="95"/>
      <c r="K39" s="95"/>
      <c r="L39" s="95"/>
      <c r="M39" s="92"/>
      <c r="N39" s="96"/>
    </row>
    <row r="40" spans="1:16" s="24" customFormat="1" x14ac:dyDescent="0.25">
      <c r="A40" s="90">
        <f>'Bảng kê công suất'!A29</f>
        <v>9</v>
      </c>
      <c r="B40" s="91" t="str">
        <f>'Bảng kê công suất'!B29</f>
        <v>Quạt trần</v>
      </c>
      <c r="C40" s="92" t="str">
        <f>'Bảng kê công suất'!C29</f>
        <v>Cái</v>
      </c>
      <c r="D40" s="93">
        <f>'Bảng kê công suất'!D29</f>
        <v>1</v>
      </c>
      <c r="E40" s="69">
        <f>'Bảng kê công suất'!E29</f>
        <v>1</v>
      </c>
      <c r="F40" s="114">
        <v>0.9</v>
      </c>
      <c r="G40" s="128">
        <v>12</v>
      </c>
      <c r="H40" s="94">
        <f t="shared" si="0"/>
        <v>10.8</v>
      </c>
      <c r="I40" s="94"/>
      <c r="J40" s="95"/>
      <c r="K40" s="95"/>
      <c r="L40" s="95"/>
      <c r="M40" s="92"/>
      <c r="N40" s="96"/>
    </row>
    <row r="41" spans="1:16" s="24" customFormat="1" x14ac:dyDescent="0.25">
      <c r="A41" s="90">
        <f>'Bảng kê công suất'!A30</f>
        <v>10</v>
      </c>
      <c r="B41" s="91" t="str">
        <f>'Bảng kê công suất'!B30</f>
        <v>Tủ lạnh</v>
      </c>
      <c r="C41" s="92" t="str">
        <f>'Bảng kê công suất'!C30</f>
        <v>Cái</v>
      </c>
      <c r="D41" s="93">
        <f>'Bảng kê công suất'!D30</f>
        <v>1</v>
      </c>
      <c r="E41" s="69">
        <f>'Bảng kê công suất'!E30</f>
        <v>1</v>
      </c>
      <c r="F41" s="114">
        <v>0.9</v>
      </c>
      <c r="G41" s="128">
        <v>24</v>
      </c>
      <c r="H41" s="94">
        <f t="shared" si="0"/>
        <v>21.6</v>
      </c>
      <c r="I41" s="94"/>
      <c r="J41" s="95"/>
      <c r="K41" s="95"/>
      <c r="L41" s="95"/>
      <c r="M41" s="92"/>
      <c r="N41" s="96"/>
    </row>
    <row r="42" spans="1:16" x14ac:dyDescent="0.25">
      <c r="A42" s="90">
        <f>'Bảng kê công suất'!A31</f>
        <v>11</v>
      </c>
      <c r="B42" s="91" t="str">
        <f>'Bảng kê công suất'!B31</f>
        <v>Tủ bảo ôn</v>
      </c>
      <c r="C42" s="92" t="str">
        <f>'Bảng kê công suất'!C31</f>
        <v>Cái</v>
      </c>
      <c r="D42" s="93">
        <f>'Bảng kê công suất'!D31</f>
        <v>1</v>
      </c>
      <c r="E42" s="69">
        <f>'Bảng kê công suất'!E31</f>
        <v>1</v>
      </c>
      <c r="F42" s="117">
        <v>0.9</v>
      </c>
      <c r="G42" s="129">
        <v>24</v>
      </c>
      <c r="H42" s="94">
        <f t="shared" si="0"/>
        <v>21.6</v>
      </c>
      <c r="I42" s="94"/>
      <c r="J42" s="95"/>
      <c r="K42" s="97"/>
      <c r="L42" s="70"/>
      <c r="M42" s="97"/>
      <c r="N42" s="97"/>
    </row>
    <row r="43" spans="1:16" ht="15" customHeight="1" x14ac:dyDescent="0.25">
      <c r="A43" s="90">
        <f>'Bảng kê công suất'!A32</f>
        <v>12</v>
      </c>
      <c r="B43" s="91" t="str">
        <f>'Bảng kê công suất'!B32</f>
        <v>Điều hòa 1 chiều</v>
      </c>
      <c r="C43" s="92" t="str">
        <f>'Bảng kê công suất'!C32</f>
        <v>Cái</v>
      </c>
      <c r="D43" s="93">
        <f>'Bảng kê công suất'!D32</f>
        <v>1</v>
      </c>
      <c r="E43" s="69">
        <f>'Bảng kê công suất'!E32</f>
        <v>1</v>
      </c>
      <c r="F43" s="117">
        <v>0.9</v>
      </c>
      <c r="G43" s="129">
        <v>16</v>
      </c>
      <c r="H43" s="94">
        <f t="shared" si="0"/>
        <v>14.4</v>
      </c>
      <c r="I43" s="94"/>
      <c r="J43" s="95"/>
      <c r="K43" s="97"/>
      <c r="L43" s="70"/>
      <c r="M43" s="97"/>
      <c r="N43" s="97"/>
    </row>
    <row r="44" spans="1:16" x14ac:dyDescent="0.25">
      <c r="A44" s="90">
        <f>'Bảng kê công suất'!A33</f>
        <v>13</v>
      </c>
      <c r="B44" s="91" t="str">
        <f>'Bảng kê công suất'!B33</f>
        <v>Điều hòa 2 chiều</v>
      </c>
      <c r="C44" s="92" t="str">
        <f>'Bảng kê công suất'!C33</f>
        <v>Cái</v>
      </c>
      <c r="D44" s="93">
        <f>'Bảng kê công suất'!D33</f>
        <v>1</v>
      </c>
      <c r="E44" s="69">
        <f>'Bảng kê công suất'!E33</f>
        <v>1</v>
      </c>
      <c r="F44" s="118">
        <v>0.9</v>
      </c>
      <c r="G44" s="129">
        <v>16</v>
      </c>
      <c r="H44" s="94">
        <f t="shared" si="0"/>
        <v>14.4</v>
      </c>
      <c r="I44" s="94"/>
      <c r="J44" s="95"/>
      <c r="K44" s="69"/>
      <c r="L44" s="70"/>
      <c r="M44" s="69"/>
      <c r="N44" s="69"/>
    </row>
    <row r="45" spans="1:16" x14ac:dyDescent="0.25">
      <c r="A45" s="90">
        <f>'Bảng kê công suất'!A34</f>
        <v>14</v>
      </c>
      <c r="B45" s="91" t="str">
        <f>'Bảng kê công suất'!B34</f>
        <v>Máy hút ẩm</v>
      </c>
      <c r="C45" s="92" t="str">
        <f>'Bảng kê công suất'!C34</f>
        <v>Cái</v>
      </c>
      <c r="D45" s="93">
        <f>'Bảng kê công suất'!D34</f>
        <v>1</v>
      </c>
      <c r="E45" s="69">
        <f>'Bảng kê công suất'!E34</f>
        <v>1</v>
      </c>
      <c r="F45" s="118">
        <v>0.9</v>
      </c>
      <c r="G45" s="129">
        <v>8</v>
      </c>
      <c r="H45" s="94">
        <f t="shared" si="0"/>
        <v>7.2</v>
      </c>
      <c r="I45" s="94"/>
      <c r="J45" s="95"/>
      <c r="K45" s="69"/>
      <c r="L45" s="70"/>
      <c r="M45" s="69"/>
      <c r="N45" s="69"/>
    </row>
    <row r="46" spans="1:16" x14ac:dyDescent="0.25">
      <c r="A46" s="90">
        <f>'Bảng kê công suất'!A35</f>
        <v>15</v>
      </c>
      <c r="B46" s="91" t="str">
        <f>'Bảng kê công suất'!B35</f>
        <v>Máy tính</v>
      </c>
      <c r="C46" s="92" t="str">
        <f>'Bảng kê công suất'!C35</f>
        <v>Cái</v>
      </c>
      <c r="D46" s="93">
        <f>'Bảng kê công suất'!D35</f>
        <v>1</v>
      </c>
      <c r="E46" s="69">
        <f>'Bảng kê công suất'!E35</f>
        <v>1</v>
      </c>
      <c r="F46" s="118">
        <v>0.9</v>
      </c>
      <c r="G46" s="129">
        <v>8</v>
      </c>
      <c r="H46" s="94">
        <f t="shared" si="0"/>
        <v>7.2</v>
      </c>
      <c r="I46" s="94"/>
      <c r="J46" s="95"/>
      <c r="K46" s="69"/>
      <c r="L46" s="70"/>
      <c r="M46" s="69"/>
      <c r="N46" s="69"/>
    </row>
    <row r="47" spans="1:16" ht="15" customHeight="1" x14ac:dyDescent="0.25">
      <c r="A47" s="90">
        <f>'Bảng kê công suất'!A36</f>
        <v>16</v>
      </c>
      <c r="B47" s="91" t="str">
        <f>'Bảng kê công suất'!B36</f>
        <v>Máy in</v>
      </c>
      <c r="C47" s="92" t="str">
        <f>'Bảng kê công suất'!C36</f>
        <v>Cái</v>
      </c>
      <c r="D47" s="93">
        <f>'Bảng kê công suất'!D36</f>
        <v>1</v>
      </c>
      <c r="E47" s="69">
        <f>'Bảng kê công suất'!E36</f>
        <v>1</v>
      </c>
      <c r="F47" s="118">
        <v>0.9</v>
      </c>
      <c r="G47" s="129">
        <v>8</v>
      </c>
      <c r="H47" s="94">
        <f t="shared" si="0"/>
        <v>7.2</v>
      </c>
      <c r="I47" s="94"/>
      <c r="J47" s="95"/>
      <c r="K47" s="69"/>
      <c r="L47" s="70"/>
      <c r="M47" s="69"/>
      <c r="N47" s="69"/>
      <c r="P47" s="110"/>
    </row>
    <row r="48" spans="1:16" ht="15" customHeight="1" x14ac:dyDescent="0.25">
      <c r="A48" s="90">
        <f>'Bảng kê công suất'!A37</f>
        <v>17</v>
      </c>
      <c r="B48" s="91" t="str">
        <f>'Bảng kê công suất'!B37</f>
        <v>Máy bơm hơi</v>
      </c>
      <c r="C48" s="92" t="str">
        <f>'Bảng kê công suất'!C37</f>
        <v>Cái</v>
      </c>
      <c r="D48" s="93">
        <f>'Bảng kê công suất'!D37</f>
        <v>1</v>
      </c>
      <c r="E48" s="69">
        <f>'Bảng kê công suất'!E37</f>
        <v>1</v>
      </c>
      <c r="F48" s="118">
        <v>0.9</v>
      </c>
      <c r="G48" s="129">
        <v>8</v>
      </c>
      <c r="H48" s="94">
        <f t="shared" si="0"/>
        <v>7.2</v>
      </c>
      <c r="I48" s="94"/>
      <c r="J48" s="95"/>
      <c r="K48" s="69"/>
      <c r="L48" s="70"/>
      <c r="M48" s="69"/>
      <c r="N48" s="69"/>
      <c r="P48" s="110"/>
    </row>
    <row r="49" spans="1:18" ht="15" customHeight="1" x14ac:dyDescent="0.25">
      <c r="A49" s="90">
        <f>'Bảng kê công suất'!A38</f>
        <v>18</v>
      </c>
      <c r="B49" s="91" t="str">
        <f>'Bảng kê công suất'!B38</f>
        <v xml:space="preserve">Máy mài </v>
      </c>
      <c r="C49" s="92" t="str">
        <f>'Bảng kê công suất'!C38</f>
        <v>Cái</v>
      </c>
      <c r="D49" s="93">
        <f>'Bảng kê công suất'!D38</f>
        <v>1</v>
      </c>
      <c r="E49" s="69">
        <f>'Bảng kê công suất'!E38</f>
        <v>1</v>
      </c>
      <c r="F49" s="118">
        <v>0.9</v>
      </c>
      <c r="G49" s="129">
        <v>8</v>
      </c>
      <c r="H49" s="94">
        <f t="shared" si="0"/>
        <v>7.2</v>
      </c>
      <c r="I49" s="94"/>
      <c r="J49" s="95"/>
      <c r="K49" s="69"/>
      <c r="L49" s="70"/>
      <c r="M49" s="69"/>
      <c r="N49" s="69"/>
      <c r="P49" s="110"/>
      <c r="Q49" s="110"/>
      <c r="R49" s="110"/>
    </row>
    <row r="50" spans="1:18" ht="15" customHeight="1" x14ac:dyDescent="0.25">
      <c r="A50" s="90">
        <f>'Bảng kê công suất'!A43</f>
        <v>23</v>
      </c>
      <c r="B50" s="91" t="str">
        <f>'Bảng kê công suất'!B39</f>
        <v>Máy cắt</v>
      </c>
      <c r="C50" s="92" t="str">
        <f>'Bảng kê công suất'!C39</f>
        <v>Cái</v>
      </c>
      <c r="D50" s="93">
        <f>'Bảng kê công suất'!D39</f>
        <v>1</v>
      </c>
      <c r="E50" s="69">
        <f>'Bảng kê công suất'!E39</f>
        <v>1</v>
      </c>
      <c r="F50" s="118">
        <v>0.9</v>
      </c>
      <c r="G50" s="129">
        <v>8</v>
      </c>
      <c r="H50" s="94">
        <f t="shared" si="0"/>
        <v>7.2</v>
      </c>
      <c r="I50" s="94"/>
      <c r="J50" s="95"/>
      <c r="K50" s="69"/>
      <c r="L50" s="70"/>
      <c r="M50" s="69"/>
      <c r="N50" s="69"/>
    </row>
    <row r="51" spans="1:18" x14ac:dyDescent="0.25">
      <c r="A51" s="90">
        <f>'Bảng kê công suất'!A44</f>
        <v>20</v>
      </c>
      <c r="B51" s="91" t="str">
        <f>'Bảng kê công suất'!B40</f>
        <v>Máy rửa xe</v>
      </c>
      <c r="C51" s="92" t="str">
        <f>'Bảng kê công suất'!C40</f>
        <v>Cái</v>
      </c>
      <c r="D51" s="93">
        <f>'Bảng kê công suất'!D40</f>
        <v>1</v>
      </c>
      <c r="E51" s="69">
        <f>'Bảng kê công suất'!E40</f>
        <v>1</v>
      </c>
      <c r="F51" s="118">
        <v>0.9</v>
      </c>
      <c r="G51" s="129">
        <v>8</v>
      </c>
      <c r="H51" s="94">
        <f t="shared" si="0"/>
        <v>7.2</v>
      </c>
      <c r="I51" s="94"/>
      <c r="J51" s="95"/>
      <c r="K51" s="69"/>
      <c r="L51" s="70"/>
      <c r="M51" s="69"/>
      <c r="N51" s="69"/>
      <c r="Q51" s="111"/>
    </row>
    <row r="52" spans="1:18" x14ac:dyDescent="0.25">
      <c r="A52" s="90">
        <f>'Bảng kê công suất'!A45</f>
        <v>21</v>
      </c>
      <c r="B52" s="91" t="str">
        <f>'Bảng kê công suất'!B41</f>
        <v>Máy đóng bao</v>
      </c>
      <c r="C52" s="92" t="str">
        <f>'Bảng kê công suất'!C41</f>
        <v>Cái</v>
      </c>
      <c r="D52" s="93">
        <f>'Bảng kê công suất'!D41</f>
        <v>1</v>
      </c>
      <c r="E52" s="69">
        <f>'Bảng kê công suất'!E41</f>
        <v>1</v>
      </c>
      <c r="F52" s="118">
        <v>0.9</v>
      </c>
      <c r="G52" s="129">
        <v>8</v>
      </c>
      <c r="H52" s="94">
        <f t="shared" si="0"/>
        <v>7.2</v>
      </c>
      <c r="I52" s="94"/>
      <c r="J52" s="95"/>
      <c r="K52" s="69"/>
      <c r="L52" s="70"/>
      <c r="M52" s="69"/>
      <c r="N52" s="69"/>
    </row>
    <row r="53" spans="1:18" x14ac:dyDescent="0.25">
      <c r="A53" s="90">
        <f>'Bảng kê công suất'!A46</f>
        <v>22</v>
      </c>
      <c r="B53" s="91" t="str">
        <f>'Bảng kê công suất'!B42</f>
        <v>Máy xay thực phẩm</v>
      </c>
      <c r="C53" s="92" t="str">
        <f>'Bảng kê công suất'!C42</f>
        <v>Cái</v>
      </c>
      <c r="D53" s="93">
        <f>'Bảng kê công suất'!D42</f>
        <v>1</v>
      </c>
      <c r="E53" s="69">
        <f>'Bảng kê công suất'!E42</f>
        <v>1</v>
      </c>
      <c r="F53" s="118">
        <v>0.9</v>
      </c>
      <c r="G53" s="129">
        <v>8</v>
      </c>
      <c r="H53" s="94">
        <f t="shared" si="0"/>
        <v>7.2</v>
      </c>
      <c r="I53" s="94"/>
      <c r="J53" s="95"/>
      <c r="K53" s="69"/>
      <c r="L53" s="70"/>
      <c r="M53" s="69"/>
      <c r="N53" s="69"/>
    </row>
    <row r="54" spans="1:18" ht="15" customHeight="1" x14ac:dyDescent="0.25">
      <c r="A54" s="90">
        <v>23</v>
      </c>
      <c r="B54" s="91" t="str">
        <f>'Bảng kê công suất'!B43</f>
        <v>Máy giặt công nghiệp</v>
      </c>
      <c r="C54" s="92" t="str">
        <f>'Bảng kê công suất'!C43</f>
        <v>Cái</v>
      </c>
      <c r="D54" s="93">
        <f>'Bảng kê công suất'!D43</f>
        <v>1</v>
      </c>
      <c r="E54" s="69">
        <f>'Bảng kê công suất'!E43</f>
        <v>1</v>
      </c>
      <c r="F54" s="118">
        <v>0.9</v>
      </c>
      <c r="G54" s="129">
        <v>8</v>
      </c>
      <c r="H54" s="94">
        <f t="shared" si="0"/>
        <v>7.2</v>
      </c>
      <c r="I54" s="94"/>
      <c r="J54" s="95"/>
      <c r="K54" s="69"/>
      <c r="L54" s="70"/>
      <c r="M54" s="69"/>
      <c r="N54" s="69"/>
    </row>
    <row r="55" spans="1:18" s="11" customFormat="1" ht="85.5" x14ac:dyDescent="0.25">
      <c r="A55" s="192" t="s">
        <v>211</v>
      </c>
      <c r="B55" s="193"/>
      <c r="C55" s="193"/>
      <c r="D55" s="193"/>
      <c r="E55" s="193"/>
      <c r="F55" s="194"/>
      <c r="G55" s="130"/>
      <c r="H55" s="60">
        <f>SUM(H32:H54)</f>
        <v>241.59999999999988</v>
      </c>
      <c r="I55" s="60"/>
      <c r="J55" s="36" t="s">
        <v>224</v>
      </c>
      <c r="K55" s="135" t="s">
        <v>223</v>
      </c>
      <c r="L55" s="36"/>
      <c r="M55" s="38"/>
      <c r="N55" s="38"/>
    </row>
    <row r="56" spans="1:18" s="11" customFormat="1" ht="21.75" customHeight="1" x14ac:dyDescent="0.25">
      <c r="A56" s="71" t="str">
        <f>'Thỏa thuận thời gian VP'!A40</f>
        <v xml:space="preserve"> 1. Số ngày SDĐ theo giá cũ (Từ ngày 22/12/2023 ÷ 10/10/2024)</v>
      </c>
      <c r="B56" s="72"/>
      <c r="C56" s="72"/>
      <c r="D56" s="72"/>
      <c r="E56" s="73"/>
      <c r="F56" s="119"/>
      <c r="G56" s="131"/>
      <c r="H56" s="98">
        <f>H55</f>
        <v>241.59999999999988</v>
      </c>
      <c r="I56" s="134">
        <f>'Thỏa thuận thời gian VP'!E40</f>
        <v>190</v>
      </c>
      <c r="J56" s="100">
        <f>H55*I56</f>
        <v>45903.999999999978</v>
      </c>
      <c r="K56" s="136">
        <f>'ĐN đã phát hành hóa đơn'!R5</f>
        <v>4204</v>
      </c>
      <c r="L56" s="100">
        <f>J56-K56</f>
        <v>41699.999999999978</v>
      </c>
      <c r="M56" s="114">
        <f>'ĐN đã phát hành hóa đơn'!B5</f>
        <v>2870</v>
      </c>
      <c r="N56" s="68">
        <f>L56*M56</f>
        <v>119678999.99999994</v>
      </c>
      <c r="O56" s="108" t="s">
        <v>174</v>
      </c>
      <c r="P56" s="11" t="s">
        <v>220</v>
      </c>
    </row>
    <row r="57" spans="1:18" s="11" customFormat="1" ht="21.75" customHeight="1" x14ac:dyDescent="0.25">
      <c r="A57" s="71" t="str">
        <f>'Thỏa thuận thời gian VP'!A41</f>
        <v xml:space="preserve"> 2. Số ngày SDĐ theo giá bán điện mới (Từ ngày 11/10/2024 ÷ 10/10/2024)</v>
      </c>
      <c r="B57" s="72"/>
      <c r="C57" s="72"/>
      <c r="D57" s="72"/>
      <c r="E57" s="72"/>
      <c r="F57" s="120"/>
      <c r="G57" s="131"/>
      <c r="H57" s="98">
        <f>H55</f>
        <v>241.59999999999988</v>
      </c>
      <c r="I57" s="134">
        <f>'Thỏa thuận thời gian VP'!E41</f>
        <v>126.5</v>
      </c>
      <c r="J57" s="100">
        <f>H57*I57</f>
        <v>30562.399999999983</v>
      </c>
      <c r="K57" s="136">
        <f>'ĐN đã phát hành hóa đơn'!R8</f>
        <v>4215</v>
      </c>
      <c r="L57" s="100">
        <f>J57-K57</f>
        <v>26347.399999999983</v>
      </c>
      <c r="M57" s="114">
        <f>'ĐN đã phát hành hóa đơn'!C8</f>
        <v>3007</v>
      </c>
      <c r="N57" s="68">
        <f>L57*M57</f>
        <v>79226631.799999952</v>
      </c>
    </row>
    <row r="58" spans="1:18" s="11" customFormat="1" ht="18" customHeight="1" x14ac:dyDescent="0.25">
      <c r="A58" s="192" t="s">
        <v>8</v>
      </c>
      <c r="B58" s="193"/>
      <c r="C58" s="72"/>
      <c r="D58" s="72"/>
      <c r="E58" s="72"/>
      <c r="F58" s="120"/>
      <c r="G58" s="131"/>
      <c r="H58" s="98"/>
      <c r="I58" s="99"/>
      <c r="J58" s="100"/>
      <c r="K58" s="68"/>
      <c r="L58" s="100"/>
      <c r="M58" s="69"/>
      <c r="N58" s="37">
        <f>SUM(N56:N57)</f>
        <v>198905631.79999989</v>
      </c>
    </row>
    <row r="59" spans="1:18" s="11" customFormat="1" ht="18" customHeight="1" x14ac:dyDescent="0.25">
      <c r="A59" s="189" t="s">
        <v>173</v>
      </c>
      <c r="B59" s="190"/>
      <c r="C59" s="72"/>
      <c r="D59" s="72"/>
      <c r="E59" s="72"/>
      <c r="F59" s="120"/>
      <c r="G59" s="131"/>
      <c r="H59" s="98"/>
      <c r="I59" s="99"/>
      <c r="J59" s="100"/>
      <c r="K59" s="68"/>
      <c r="L59" s="100"/>
      <c r="M59" s="69"/>
      <c r="N59" s="68">
        <f>N58*0.08</f>
        <v>15912450.543999992</v>
      </c>
      <c r="O59" s="11" t="s">
        <v>181</v>
      </c>
    </row>
    <row r="60" spans="1:18" s="11" customFormat="1" ht="19.5" customHeight="1" x14ac:dyDescent="0.2">
      <c r="A60" s="186" t="s">
        <v>160</v>
      </c>
      <c r="B60" s="187"/>
      <c r="C60" s="79"/>
      <c r="D60" s="80"/>
      <c r="E60" s="81"/>
      <c r="F60" s="121"/>
      <c r="G60" s="130"/>
      <c r="H60" s="82"/>
      <c r="I60" s="82"/>
      <c r="J60" s="101">
        <f>SUM(J56:J57)</f>
        <v>76466.399999999965</v>
      </c>
      <c r="K60" s="101">
        <f>SUM(K56:K57)</f>
        <v>8419</v>
      </c>
      <c r="L60" s="102">
        <f>SUM(L56:L57)</f>
        <v>68047.399999999965</v>
      </c>
      <c r="M60" s="38"/>
      <c r="N60" s="37">
        <f>N58+N59</f>
        <v>214818082.34399989</v>
      </c>
      <c r="O60" s="11" t="s">
        <v>182</v>
      </c>
      <c r="P60" s="106"/>
    </row>
    <row r="61" spans="1:18" s="13" customFormat="1" ht="22.5" customHeight="1" x14ac:dyDescent="0.25">
      <c r="A61" s="1" t="s">
        <v>165</v>
      </c>
      <c r="B61" s="1"/>
      <c r="C61" s="83"/>
      <c r="D61" s="83"/>
      <c r="E61" s="84">
        <f>L60</f>
        <v>68047.399999999965</v>
      </c>
      <c r="F61" s="122" t="s">
        <v>68</v>
      </c>
      <c r="G61" s="183" t="s">
        <v>163</v>
      </c>
      <c r="H61" s="183"/>
      <c r="I61" s="183"/>
      <c r="J61" s="183"/>
      <c r="K61" s="188">
        <f>N60</f>
        <v>214818082.34399989</v>
      </c>
      <c r="L61" s="188"/>
      <c r="M61" s="1" t="s">
        <v>67</v>
      </c>
      <c r="O61" s="109" t="s">
        <v>183</v>
      </c>
      <c r="P61" s="107"/>
    </row>
    <row r="62" spans="1:18" s="13" customFormat="1" ht="21" customHeight="1" x14ac:dyDescent="0.25">
      <c r="A62" s="183" t="s">
        <v>81</v>
      </c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</row>
    <row r="63" spans="1:18" s="13" customFormat="1" ht="23.25" customHeight="1" x14ac:dyDescent="0.25">
      <c r="A63" s="177" t="s">
        <v>37</v>
      </c>
      <c r="B63" s="177"/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7"/>
      <c r="N63" s="177"/>
    </row>
    <row r="64" spans="1:18" ht="14.25" customHeight="1" x14ac:dyDescent="0.25">
      <c r="A64" s="8"/>
      <c r="B64" s="4"/>
      <c r="C64" s="4"/>
      <c r="D64" s="2"/>
      <c r="E64" s="3"/>
      <c r="F64" s="123"/>
      <c r="G64" s="132"/>
      <c r="H64" s="2"/>
      <c r="I64" s="178" t="s">
        <v>162</v>
      </c>
      <c r="J64" s="178"/>
      <c r="K64" s="178"/>
      <c r="L64" s="178"/>
      <c r="M64" s="178"/>
      <c r="N64" s="178"/>
    </row>
    <row r="65" spans="1:14" ht="36.75" customHeight="1" x14ac:dyDescent="0.25">
      <c r="A65" s="182" t="s">
        <v>25</v>
      </c>
      <c r="B65" s="182"/>
      <c r="C65" s="182"/>
      <c r="D65" s="182"/>
      <c r="E65" s="182"/>
      <c r="F65" s="182"/>
      <c r="G65" s="132"/>
      <c r="H65" s="2"/>
      <c r="I65" s="179" t="s">
        <v>24</v>
      </c>
      <c r="J65" s="179"/>
      <c r="K65" s="179"/>
      <c r="L65" s="179"/>
      <c r="M65" s="179"/>
      <c r="N65" s="179"/>
    </row>
    <row r="66" spans="1:14" ht="15.75" customHeight="1" x14ac:dyDescent="0.25">
      <c r="A66" s="67"/>
      <c r="B66" s="7"/>
      <c r="C66" s="7"/>
      <c r="D66" s="7"/>
      <c r="E66" s="7"/>
      <c r="F66" s="124"/>
      <c r="G66" s="132"/>
      <c r="H66" s="2"/>
      <c r="I66" s="2"/>
      <c r="J66" s="6"/>
      <c r="K66" s="6"/>
      <c r="L66" s="6"/>
      <c r="M66" s="6"/>
      <c r="N66" s="6"/>
    </row>
    <row r="67" spans="1:14" ht="15.75" customHeight="1" x14ac:dyDescent="0.25">
      <c r="A67" s="67"/>
      <c r="B67" s="7"/>
      <c r="C67" s="7"/>
      <c r="D67" s="7"/>
      <c r="E67" s="7"/>
      <c r="F67" s="124"/>
      <c r="G67" s="132"/>
      <c r="H67" s="2"/>
      <c r="I67" s="2"/>
      <c r="J67" s="6"/>
      <c r="K67" s="6"/>
      <c r="L67" s="6"/>
      <c r="M67" s="6"/>
      <c r="N67" s="6"/>
    </row>
    <row r="68" spans="1:14" ht="15.75" customHeight="1" x14ac:dyDescent="0.25">
      <c r="A68" s="67"/>
      <c r="B68" s="7"/>
      <c r="C68" s="7"/>
      <c r="D68" s="7"/>
      <c r="E68" s="7"/>
      <c r="F68" s="124"/>
      <c r="G68" s="132"/>
      <c r="H68" s="2"/>
      <c r="I68" s="2"/>
      <c r="J68" s="6"/>
      <c r="K68" s="6"/>
      <c r="L68" s="6"/>
      <c r="M68" s="6"/>
      <c r="N68" s="6"/>
    </row>
  </sheetData>
  <mergeCells count="52">
    <mergeCell ref="A7:N7"/>
    <mergeCell ref="A1:C1"/>
    <mergeCell ref="E1:N1"/>
    <mergeCell ref="A2:C2"/>
    <mergeCell ref="E2:N2"/>
    <mergeCell ref="A5:N5"/>
    <mergeCell ref="A21:N21"/>
    <mergeCell ref="A8:N8"/>
    <mergeCell ref="A9:N9"/>
    <mergeCell ref="A10:N10"/>
    <mergeCell ref="A11:N11"/>
    <mergeCell ref="A12:N12"/>
    <mergeCell ref="B14:C14"/>
    <mergeCell ref="A16:H16"/>
    <mergeCell ref="B17:C17"/>
    <mergeCell ref="K18:N18"/>
    <mergeCell ref="A19:H19"/>
    <mergeCell ref="A20:N20"/>
    <mergeCell ref="A13:H13"/>
    <mergeCell ref="B18:D18"/>
    <mergeCell ref="A22:N22"/>
    <mergeCell ref="A23:N23"/>
    <mergeCell ref="A25:N25"/>
    <mergeCell ref="A26:N26"/>
    <mergeCell ref="A28:A30"/>
    <mergeCell ref="B28:B30"/>
    <mergeCell ref="C28:C30"/>
    <mergeCell ref="D28:D30"/>
    <mergeCell ref="E28:E30"/>
    <mergeCell ref="F28:F30"/>
    <mergeCell ref="A24:N24"/>
    <mergeCell ref="H29:H30"/>
    <mergeCell ref="L29:L30"/>
    <mergeCell ref="K28:K30"/>
    <mergeCell ref="L28:N28"/>
    <mergeCell ref="G29:G30"/>
    <mergeCell ref="G28:J28"/>
    <mergeCell ref="I29:I30"/>
    <mergeCell ref="A60:B60"/>
    <mergeCell ref="K61:L61"/>
    <mergeCell ref="A59:B59"/>
    <mergeCell ref="G61:J61"/>
    <mergeCell ref="J29:J30"/>
    <mergeCell ref="A58:B58"/>
    <mergeCell ref="A55:F55"/>
    <mergeCell ref="A63:N63"/>
    <mergeCell ref="I64:N64"/>
    <mergeCell ref="I65:N65"/>
    <mergeCell ref="M29:M30"/>
    <mergeCell ref="N29:N30"/>
    <mergeCell ref="A65:F65"/>
    <mergeCell ref="A62:M62"/>
  </mergeCells>
  <pageMargins left="0.2" right="0.2" top="0.5" bottom="0.25" header="0" footer="0"/>
  <pageSetup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8548-56A0-4097-ADE6-5EBB06FC8B3B}">
  <dimension ref="A1:R68"/>
  <sheetViews>
    <sheetView topLeftCell="A18" workbookViewId="0">
      <selection activeCell="P52" sqref="P52"/>
    </sheetView>
  </sheetViews>
  <sheetFormatPr defaultRowHeight="15" x14ac:dyDescent="0.25"/>
  <cols>
    <col min="1" max="1" width="6.140625" style="24" customWidth="1"/>
    <col min="2" max="2" width="18.7109375" style="10" customWidth="1"/>
    <col min="3" max="3" width="7.28515625" style="10" customWidth="1"/>
    <col min="4" max="4" width="7" style="10" customWidth="1"/>
    <col min="5" max="5" width="7.42578125" style="24" customWidth="1"/>
    <col min="6" max="6" width="7.7109375" style="125" customWidth="1"/>
    <col min="7" max="7" width="9.85546875" style="133" customWidth="1"/>
    <col min="8" max="8" width="12.140625" style="10" customWidth="1"/>
    <col min="9" max="9" width="8.140625" style="10" customWidth="1"/>
    <col min="10" max="10" width="12.7109375" style="10" customWidth="1"/>
    <col min="11" max="11" width="10.140625" style="10" customWidth="1"/>
    <col min="12" max="12" width="8.42578125" style="10" customWidth="1"/>
    <col min="13" max="13" width="6" style="10" customWidth="1"/>
    <col min="14" max="14" width="13.7109375" style="10" customWidth="1"/>
    <col min="15" max="15" width="9.140625" style="10"/>
    <col min="16" max="16" width="15.7109375" style="10" bestFit="1" customWidth="1"/>
    <col min="17" max="17" width="12.85546875" style="10" bestFit="1" customWidth="1"/>
    <col min="18" max="18" width="14" style="10" bestFit="1" customWidth="1"/>
    <col min="19" max="16384" width="9.140625" style="10"/>
  </cols>
  <sheetData>
    <row r="1" spans="1:14" x14ac:dyDescent="0.25">
      <c r="A1" s="220" t="s">
        <v>70</v>
      </c>
      <c r="B1" s="220"/>
      <c r="C1" s="220"/>
      <c r="D1" s="5"/>
      <c r="E1" s="220" t="s">
        <v>0</v>
      </c>
      <c r="F1" s="220"/>
      <c r="G1" s="220"/>
      <c r="H1" s="220"/>
      <c r="I1" s="220"/>
      <c r="J1" s="220"/>
      <c r="K1" s="220"/>
      <c r="L1" s="220"/>
      <c r="M1" s="220"/>
      <c r="N1" s="220"/>
    </row>
    <row r="2" spans="1:14" x14ac:dyDescent="0.25">
      <c r="A2" s="221" t="s">
        <v>79</v>
      </c>
      <c r="B2" s="221"/>
      <c r="C2" s="221"/>
      <c r="D2" s="26"/>
      <c r="E2" s="215" t="s">
        <v>80</v>
      </c>
      <c r="F2" s="215"/>
      <c r="G2" s="215"/>
      <c r="H2" s="215"/>
      <c r="I2" s="215"/>
      <c r="J2" s="215"/>
      <c r="K2" s="215"/>
      <c r="L2" s="215"/>
      <c r="M2" s="215"/>
      <c r="N2" s="215"/>
    </row>
    <row r="3" spans="1:14" x14ac:dyDescent="0.25">
      <c r="A3" s="25"/>
      <c r="B3" s="5"/>
      <c r="C3" s="5"/>
      <c r="D3" s="5"/>
      <c r="E3" s="25"/>
      <c r="F3" s="39"/>
      <c r="G3" s="126"/>
      <c r="H3" s="5"/>
      <c r="I3" s="5"/>
      <c r="J3" s="28"/>
      <c r="K3" s="28"/>
      <c r="L3" s="28"/>
      <c r="M3" s="28"/>
      <c r="N3" s="28"/>
    </row>
    <row r="4" spans="1:14" x14ac:dyDescent="0.25">
      <c r="A4" s="25"/>
      <c r="B4" s="5"/>
      <c r="C4" s="5"/>
      <c r="D4" s="29"/>
      <c r="E4" s="25"/>
      <c r="F4" s="39"/>
      <c r="G4" s="126"/>
      <c r="H4" s="5"/>
      <c r="I4" s="5"/>
      <c r="J4" s="28"/>
      <c r="K4" s="28"/>
      <c r="L4" s="28"/>
      <c r="M4" s="28"/>
      <c r="N4" s="28"/>
    </row>
    <row r="5" spans="1:14" ht="34.5" customHeight="1" x14ac:dyDescent="0.25">
      <c r="A5" s="222" t="s">
        <v>60</v>
      </c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</row>
    <row r="6" spans="1:14" x14ac:dyDescent="0.25">
      <c r="A6" s="66"/>
      <c r="B6" s="27"/>
      <c r="C6" s="27"/>
      <c r="D6" s="27"/>
      <c r="E6" s="27"/>
      <c r="F6" s="115"/>
      <c r="G6" s="115"/>
      <c r="H6" s="27"/>
      <c r="I6" s="27"/>
      <c r="J6" s="27"/>
      <c r="K6" s="27"/>
      <c r="L6" s="27"/>
      <c r="M6" s="27"/>
      <c r="N6" s="27"/>
    </row>
    <row r="7" spans="1:14" x14ac:dyDescent="0.25">
      <c r="A7" s="196" t="s">
        <v>61</v>
      </c>
      <c r="B7" s="196"/>
      <c r="C7" s="196"/>
      <c r="D7" s="196"/>
      <c r="E7" s="196"/>
      <c r="F7" s="196"/>
      <c r="G7" s="196"/>
      <c r="H7" s="196"/>
      <c r="I7" s="196"/>
      <c r="J7" s="196"/>
      <c r="K7" s="196"/>
      <c r="L7" s="196"/>
      <c r="M7" s="196"/>
      <c r="N7" s="196"/>
    </row>
    <row r="8" spans="1:14" x14ac:dyDescent="0.25">
      <c r="A8" s="196" t="s">
        <v>71</v>
      </c>
      <c r="B8" s="196"/>
      <c r="C8" s="196"/>
      <c r="D8" s="196"/>
      <c r="E8" s="196"/>
      <c r="F8" s="196"/>
      <c r="G8" s="196"/>
      <c r="H8" s="196"/>
      <c r="I8" s="196"/>
      <c r="J8" s="196"/>
      <c r="K8" s="196"/>
      <c r="L8" s="196"/>
      <c r="M8" s="196"/>
      <c r="N8" s="196"/>
    </row>
    <row r="9" spans="1:14" x14ac:dyDescent="0.25">
      <c r="A9" s="196" t="s">
        <v>64</v>
      </c>
      <c r="B9" s="196"/>
      <c r="C9" s="196"/>
      <c r="D9" s="196"/>
      <c r="E9" s="196"/>
      <c r="F9" s="196"/>
      <c r="G9" s="196"/>
      <c r="H9" s="196"/>
      <c r="I9" s="196"/>
      <c r="J9" s="196"/>
      <c r="K9" s="196"/>
      <c r="L9" s="196"/>
      <c r="M9" s="196"/>
      <c r="N9" s="196"/>
    </row>
    <row r="10" spans="1:14" x14ac:dyDescent="0.25">
      <c r="A10" s="213" t="s">
        <v>85</v>
      </c>
      <c r="B10" s="213"/>
      <c r="C10" s="213"/>
      <c r="D10" s="213"/>
      <c r="E10" s="213"/>
      <c r="F10" s="213"/>
      <c r="G10" s="213"/>
      <c r="H10" s="213"/>
      <c r="I10" s="213"/>
      <c r="J10" s="213"/>
      <c r="K10" s="213"/>
      <c r="L10" s="213"/>
      <c r="M10" s="213"/>
      <c r="N10" s="213"/>
    </row>
    <row r="11" spans="1:14" x14ac:dyDescent="0.25">
      <c r="A11" s="214" t="s">
        <v>63</v>
      </c>
      <c r="B11" s="214"/>
      <c r="C11" s="214"/>
      <c r="D11" s="214"/>
      <c r="E11" s="214"/>
      <c r="F11" s="214"/>
      <c r="G11" s="214"/>
      <c r="H11" s="214"/>
      <c r="I11" s="214"/>
      <c r="J11" s="214"/>
      <c r="K11" s="214"/>
      <c r="L11" s="214"/>
      <c r="M11" s="214"/>
      <c r="N11" s="214"/>
    </row>
    <row r="12" spans="1:14" x14ac:dyDescent="0.25">
      <c r="A12" s="215" t="s">
        <v>62</v>
      </c>
      <c r="B12" s="215"/>
      <c r="C12" s="215"/>
      <c r="D12" s="215"/>
      <c r="E12" s="215"/>
      <c r="F12" s="215"/>
      <c r="G12" s="215"/>
      <c r="H12" s="215"/>
      <c r="I12" s="215"/>
      <c r="J12" s="215"/>
      <c r="K12" s="215"/>
      <c r="L12" s="215"/>
      <c r="M12" s="215"/>
      <c r="N12" s="215"/>
    </row>
    <row r="13" spans="1:14" x14ac:dyDescent="0.25">
      <c r="A13" s="217" t="s">
        <v>35</v>
      </c>
      <c r="B13" s="217"/>
      <c r="C13" s="217"/>
      <c r="D13" s="217"/>
      <c r="E13" s="217"/>
      <c r="F13" s="217"/>
      <c r="G13" s="217"/>
      <c r="H13" s="217"/>
      <c r="I13" s="30"/>
      <c r="J13" s="28"/>
      <c r="K13" s="28"/>
      <c r="L13" s="28"/>
      <c r="M13" s="28"/>
      <c r="N13" s="28"/>
    </row>
    <row r="14" spans="1:14" x14ac:dyDescent="0.25">
      <c r="A14" s="25" t="s">
        <v>1</v>
      </c>
      <c r="B14" s="216" t="s">
        <v>33</v>
      </c>
      <c r="C14" s="216"/>
      <c r="D14" s="32"/>
      <c r="E14" s="33"/>
      <c r="F14" s="116"/>
      <c r="G14" s="127"/>
      <c r="H14" s="31" t="s">
        <v>2</v>
      </c>
      <c r="I14" s="28"/>
      <c r="J14" s="5" t="s">
        <v>3</v>
      </c>
      <c r="K14" s="28"/>
      <c r="L14" s="28"/>
      <c r="M14" s="28"/>
      <c r="N14" s="28"/>
    </row>
    <row r="15" spans="1:14" x14ac:dyDescent="0.25">
      <c r="A15" s="25" t="s">
        <v>1</v>
      </c>
      <c r="B15" s="5" t="s">
        <v>34</v>
      </c>
      <c r="C15" s="5"/>
      <c r="D15" s="32"/>
      <c r="E15" s="33"/>
      <c r="F15" s="116"/>
      <c r="G15" s="127"/>
      <c r="H15" s="31" t="s">
        <v>2</v>
      </c>
      <c r="I15" s="28"/>
      <c r="J15" s="5" t="s">
        <v>4</v>
      </c>
      <c r="K15" s="28"/>
      <c r="L15" s="28"/>
      <c r="M15" s="28"/>
      <c r="N15" s="28"/>
    </row>
    <row r="16" spans="1:14" x14ac:dyDescent="0.25">
      <c r="A16" s="217" t="s">
        <v>11</v>
      </c>
      <c r="B16" s="217"/>
      <c r="C16" s="217"/>
      <c r="D16" s="217"/>
      <c r="E16" s="217"/>
      <c r="F16" s="217"/>
      <c r="G16" s="217"/>
      <c r="H16" s="217"/>
      <c r="I16" s="42"/>
      <c r="J16" s="28"/>
      <c r="K16" s="28"/>
      <c r="L16" s="28"/>
      <c r="M16" s="28"/>
      <c r="N16" s="28"/>
    </row>
    <row r="17" spans="1:14" x14ac:dyDescent="0.25">
      <c r="A17" s="25" t="s">
        <v>10</v>
      </c>
      <c r="B17" s="216" t="s">
        <v>26</v>
      </c>
      <c r="C17" s="216"/>
      <c r="D17" s="32"/>
      <c r="E17" s="33"/>
      <c r="F17" s="116"/>
      <c r="G17" s="127"/>
      <c r="H17" s="31" t="s">
        <v>2</v>
      </c>
      <c r="I17" s="28"/>
      <c r="J17" s="31" t="s">
        <v>14</v>
      </c>
      <c r="K17" s="28"/>
      <c r="L17" s="28"/>
      <c r="M17" s="28"/>
      <c r="N17" s="28"/>
    </row>
    <row r="18" spans="1:14" x14ac:dyDescent="0.25">
      <c r="A18" s="25" t="s">
        <v>27</v>
      </c>
      <c r="B18" s="220" t="s">
        <v>28</v>
      </c>
      <c r="C18" s="220"/>
      <c r="D18" s="220"/>
      <c r="E18" s="33"/>
      <c r="F18" s="116"/>
      <c r="G18" s="127" t="s">
        <v>13</v>
      </c>
      <c r="H18" s="28"/>
      <c r="I18" s="28"/>
      <c r="J18" s="28" t="s">
        <v>12</v>
      </c>
      <c r="K18" s="218"/>
      <c r="L18" s="218"/>
      <c r="M18" s="218"/>
      <c r="N18" s="218"/>
    </row>
    <row r="19" spans="1:14" x14ac:dyDescent="0.25">
      <c r="A19" s="219" t="s">
        <v>21</v>
      </c>
      <c r="B19" s="219"/>
      <c r="C19" s="219"/>
      <c r="D19" s="219"/>
      <c r="E19" s="219"/>
      <c r="F19" s="219"/>
      <c r="G19" s="219"/>
      <c r="H19" s="219"/>
      <c r="I19" s="43"/>
      <c r="J19" s="28"/>
      <c r="K19" s="28"/>
      <c r="L19" s="28"/>
      <c r="M19" s="28"/>
      <c r="N19" s="28"/>
    </row>
    <row r="20" spans="1:14" x14ac:dyDescent="0.25">
      <c r="A20" s="219" t="s">
        <v>15</v>
      </c>
      <c r="B20" s="219"/>
      <c r="C20" s="219"/>
      <c r="D20" s="219"/>
      <c r="E20" s="219"/>
      <c r="F20" s="219"/>
      <c r="G20" s="219"/>
      <c r="H20" s="219"/>
      <c r="I20" s="219"/>
      <c r="J20" s="219"/>
      <c r="K20" s="219"/>
      <c r="L20" s="219"/>
      <c r="M20" s="219"/>
      <c r="N20" s="219"/>
    </row>
    <row r="21" spans="1:14" x14ac:dyDescent="0.25">
      <c r="A21" s="196"/>
      <c r="B21" s="196"/>
      <c r="C21" s="196"/>
      <c r="D21" s="196"/>
      <c r="E21" s="196"/>
      <c r="F21" s="196"/>
      <c r="G21" s="196"/>
      <c r="H21" s="196"/>
      <c r="I21" s="196"/>
      <c r="J21" s="196"/>
      <c r="K21" s="196"/>
      <c r="L21" s="196"/>
      <c r="M21" s="196"/>
      <c r="N21" s="196"/>
    </row>
    <row r="22" spans="1:14" x14ac:dyDescent="0.25">
      <c r="A22" s="195" t="s">
        <v>65</v>
      </c>
      <c r="B22" s="195"/>
      <c r="C22" s="195"/>
      <c r="D22" s="195"/>
      <c r="E22" s="195"/>
      <c r="F22" s="195"/>
      <c r="G22" s="195"/>
      <c r="H22" s="195"/>
      <c r="I22" s="195"/>
      <c r="J22" s="195"/>
      <c r="K22" s="195"/>
      <c r="L22" s="195"/>
      <c r="M22" s="195"/>
      <c r="N22" s="195"/>
    </row>
    <row r="23" spans="1:14" x14ac:dyDescent="0.25">
      <c r="A23" s="196" t="s">
        <v>168</v>
      </c>
      <c r="B23" s="196"/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</row>
    <row r="24" spans="1:14" ht="21.75" customHeight="1" x14ac:dyDescent="0.25">
      <c r="A24" s="196" t="s">
        <v>169</v>
      </c>
      <c r="B24" s="196"/>
      <c r="C24" s="196"/>
      <c r="D24" s="196"/>
      <c r="E24" s="196"/>
      <c r="F24" s="196"/>
      <c r="G24" s="196"/>
      <c r="H24" s="196"/>
      <c r="I24" s="196"/>
      <c r="J24" s="196"/>
      <c r="K24" s="196"/>
      <c r="L24" s="196"/>
      <c r="M24" s="196"/>
      <c r="N24" s="196"/>
    </row>
    <row r="25" spans="1:14" x14ac:dyDescent="0.25">
      <c r="A25" s="196" t="s">
        <v>59</v>
      </c>
      <c r="B25" s="196"/>
      <c r="C25" s="196"/>
      <c r="D25" s="196"/>
      <c r="E25" s="196"/>
      <c r="F25" s="196"/>
      <c r="G25" s="196"/>
      <c r="H25" s="196"/>
      <c r="I25" s="196"/>
      <c r="J25" s="196"/>
      <c r="K25" s="196"/>
      <c r="L25" s="196"/>
      <c r="M25" s="196"/>
      <c r="N25" s="196"/>
    </row>
    <row r="26" spans="1:14" x14ac:dyDescent="0.25">
      <c r="A26" s="196" t="s">
        <v>86</v>
      </c>
      <c r="B26" s="196"/>
      <c r="C26" s="196"/>
      <c r="D26" s="196"/>
      <c r="E26" s="196"/>
      <c r="F26" s="196"/>
      <c r="G26" s="196"/>
      <c r="H26" s="196"/>
      <c r="I26" s="196"/>
      <c r="J26" s="196"/>
      <c r="K26" s="196"/>
      <c r="L26" s="196"/>
      <c r="M26" s="196"/>
      <c r="N26" s="196"/>
    </row>
    <row r="27" spans="1:14" x14ac:dyDescent="0.25">
      <c r="A27" s="103" t="s">
        <v>66</v>
      </c>
      <c r="B27" s="103"/>
      <c r="C27" s="103"/>
      <c r="D27" s="103"/>
      <c r="E27" s="103"/>
      <c r="F27" s="115"/>
      <c r="G27" s="39"/>
      <c r="H27" s="34"/>
      <c r="I27" s="34"/>
      <c r="J27" s="39" t="s">
        <v>84</v>
      </c>
      <c r="K27" s="35"/>
      <c r="L27" s="35"/>
      <c r="M27" s="35"/>
      <c r="N27" s="35"/>
    </row>
    <row r="28" spans="1:14" ht="22.5" customHeight="1" x14ac:dyDescent="0.25">
      <c r="A28" s="197" t="s">
        <v>73</v>
      </c>
      <c r="B28" s="197" t="s">
        <v>16</v>
      </c>
      <c r="C28" s="197" t="s">
        <v>6</v>
      </c>
      <c r="D28" s="202" t="s">
        <v>5</v>
      </c>
      <c r="E28" s="197" t="s">
        <v>164</v>
      </c>
      <c r="F28" s="205" t="s">
        <v>218</v>
      </c>
      <c r="G28" s="184" t="s">
        <v>19</v>
      </c>
      <c r="H28" s="185"/>
      <c r="I28" s="185"/>
      <c r="J28" s="185"/>
      <c r="K28" s="180" t="s">
        <v>158</v>
      </c>
      <c r="L28" s="208" t="s">
        <v>18</v>
      </c>
      <c r="M28" s="209"/>
      <c r="N28" s="210"/>
    </row>
    <row r="29" spans="1:14" ht="34.5" customHeight="1" x14ac:dyDescent="0.25">
      <c r="A29" s="198"/>
      <c r="B29" s="198"/>
      <c r="C29" s="200"/>
      <c r="D29" s="203"/>
      <c r="E29" s="200"/>
      <c r="F29" s="206"/>
      <c r="G29" s="211" t="s">
        <v>219</v>
      </c>
      <c r="H29" s="180" t="s">
        <v>159</v>
      </c>
      <c r="I29" s="180" t="s">
        <v>161</v>
      </c>
      <c r="J29" s="180" t="s">
        <v>78</v>
      </c>
      <c r="K29" s="200"/>
      <c r="L29" s="180" t="s">
        <v>36</v>
      </c>
      <c r="M29" s="180" t="s">
        <v>17</v>
      </c>
      <c r="N29" s="180" t="s">
        <v>20</v>
      </c>
    </row>
    <row r="30" spans="1:14" ht="41.25" customHeight="1" x14ac:dyDescent="0.25">
      <c r="A30" s="199"/>
      <c r="B30" s="199"/>
      <c r="C30" s="201"/>
      <c r="D30" s="204"/>
      <c r="E30" s="201"/>
      <c r="F30" s="207"/>
      <c r="G30" s="212"/>
      <c r="H30" s="191"/>
      <c r="I30" s="181"/>
      <c r="J30" s="191"/>
      <c r="K30" s="181"/>
      <c r="L30" s="191"/>
      <c r="M30" s="181"/>
      <c r="N30" s="181"/>
    </row>
    <row r="31" spans="1:14" s="24" customFormat="1" x14ac:dyDescent="0.25">
      <c r="A31" s="85">
        <v>1</v>
      </c>
      <c r="B31" s="86">
        <v>2</v>
      </c>
      <c r="C31" s="87">
        <v>3</v>
      </c>
      <c r="D31" s="88">
        <v>4</v>
      </c>
      <c r="E31" s="87">
        <v>5</v>
      </c>
      <c r="F31" s="87">
        <v>6</v>
      </c>
      <c r="G31" s="88">
        <v>7</v>
      </c>
      <c r="H31" s="89" t="s">
        <v>212</v>
      </c>
      <c r="I31" s="89">
        <v>9</v>
      </c>
      <c r="J31" s="89" t="s">
        <v>213</v>
      </c>
      <c r="K31" s="89">
        <v>11</v>
      </c>
      <c r="L31" s="89" t="s">
        <v>214</v>
      </c>
      <c r="M31" s="87">
        <v>13</v>
      </c>
      <c r="N31" s="88" t="s">
        <v>215</v>
      </c>
    </row>
    <row r="32" spans="1:14" s="24" customFormat="1" x14ac:dyDescent="0.25">
      <c r="A32" s="90">
        <f>'Bảng kê công suất'!A21</f>
        <v>1</v>
      </c>
      <c r="B32" s="91" t="str">
        <f>'Bảng kê công suất'!B21</f>
        <v>Bóng đèn tròn</v>
      </c>
      <c r="C32" s="92" t="str">
        <f>'Bảng kê công suất'!C21</f>
        <v>Cái</v>
      </c>
      <c r="D32" s="93">
        <f>'Bảng kê công suất'!D21</f>
        <v>1</v>
      </c>
      <c r="E32" s="69">
        <f>'Bảng kê công suất'!E21</f>
        <v>1</v>
      </c>
      <c r="F32" s="114">
        <v>1</v>
      </c>
      <c r="G32" s="128">
        <v>16</v>
      </c>
      <c r="H32" s="94">
        <f>D32*E32*F32*G32</f>
        <v>16</v>
      </c>
      <c r="I32" s="94"/>
      <c r="J32" s="95"/>
      <c r="K32" s="95"/>
      <c r="L32" s="95"/>
      <c r="M32" s="92"/>
      <c r="N32" s="96"/>
    </row>
    <row r="33" spans="1:16" s="24" customFormat="1" x14ac:dyDescent="0.25">
      <c r="A33" s="90">
        <f>'Bảng kê công suất'!A22</f>
        <v>2</v>
      </c>
      <c r="B33" s="91" t="str">
        <f>'Bảng kê công suất'!B22</f>
        <v>Bóng đèn tuýp</v>
      </c>
      <c r="C33" s="92" t="str">
        <f>'Bảng kê công suất'!C22</f>
        <v>Cái</v>
      </c>
      <c r="D33" s="93">
        <f>'Bảng kê công suất'!D22</f>
        <v>1</v>
      </c>
      <c r="E33" s="69">
        <f>'Bảng kê công suất'!E22</f>
        <v>1</v>
      </c>
      <c r="F33" s="114">
        <v>0.9</v>
      </c>
      <c r="G33" s="128">
        <v>16</v>
      </c>
      <c r="H33" s="94">
        <f t="shared" ref="H33:H54" si="0">D33*E33*F33*G33</f>
        <v>14.4</v>
      </c>
      <c r="I33" s="94"/>
      <c r="J33" s="95"/>
      <c r="K33" s="95"/>
      <c r="L33" s="95"/>
      <c r="M33" s="92"/>
      <c r="N33" s="96"/>
    </row>
    <row r="34" spans="1:16" s="24" customFormat="1" x14ac:dyDescent="0.25">
      <c r="A34" s="90">
        <f>'Bảng kê công suất'!A23</f>
        <v>3</v>
      </c>
      <c r="B34" s="91" t="str">
        <f>'Bảng kê công suất'!B23</f>
        <v>Đèn quảng cáo</v>
      </c>
      <c r="C34" s="92" t="str">
        <f>'Bảng kê công suất'!C23</f>
        <v>Cái</v>
      </c>
      <c r="D34" s="93">
        <f>'Bảng kê công suất'!D23</f>
        <v>1</v>
      </c>
      <c r="E34" s="69">
        <f>'Bảng kê công suất'!E23</f>
        <v>1</v>
      </c>
      <c r="F34" s="114">
        <v>0.9</v>
      </c>
      <c r="G34" s="128">
        <v>16</v>
      </c>
      <c r="H34" s="94">
        <f t="shared" si="0"/>
        <v>14.4</v>
      </c>
      <c r="I34" s="94"/>
      <c r="J34" s="95"/>
      <c r="K34" s="95"/>
      <c r="L34" s="95"/>
      <c r="M34" s="92"/>
      <c r="N34" s="96"/>
    </row>
    <row r="35" spans="1:16" s="24" customFormat="1" x14ac:dyDescent="0.25">
      <c r="A35" s="90">
        <f>'Bảng kê công suất'!A24</f>
        <v>4</v>
      </c>
      <c r="B35" s="91" t="str">
        <f>'Bảng kê công suất'!B24</f>
        <v>Bình nóng lạnh</v>
      </c>
      <c r="C35" s="92" t="str">
        <f>'Bảng kê công suất'!C24</f>
        <v>Cái</v>
      </c>
      <c r="D35" s="93">
        <f>'Bảng kê công suất'!D24</f>
        <v>1</v>
      </c>
      <c r="E35" s="69">
        <f>'Bảng kê công suất'!E24</f>
        <v>1</v>
      </c>
      <c r="F35" s="114">
        <v>1</v>
      </c>
      <c r="G35" s="128">
        <v>8</v>
      </c>
      <c r="H35" s="94">
        <f t="shared" si="0"/>
        <v>8</v>
      </c>
      <c r="I35" s="94"/>
      <c r="J35" s="95"/>
      <c r="K35" s="95"/>
      <c r="L35" s="95"/>
      <c r="M35" s="92"/>
      <c r="N35" s="96"/>
    </row>
    <row r="36" spans="1:16" s="24" customFormat="1" x14ac:dyDescent="0.25">
      <c r="A36" s="90">
        <f>'Bảng kê công suất'!A25</f>
        <v>5</v>
      </c>
      <c r="B36" s="91" t="str">
        <f>'Bảng kê công suất'!B25</f>
        <v>Máy bơm nước</v>
      </c>
      <c r="C36" s="92" t="str">
        <f>'Bảng kê công suất'!C25</f>
        <v>Cái</v>
      </c>
      <c r="D36" s="93">
        <f>'Bảng kê công suất'!D25</f>
        <v>1</v>
      </c>
      <c r="E36" s="69">
        <f>'Bảng kê công suất'!E25</f>
        <v>1</v>
      </c>
      <c r="F36" s="114">
        <v>0.9</v>
      </c>
      <c r="G36" s="128">
        <v>8</v>
      </c>
      <c r="H36" s="94">
        <f t="shared" si="0"/>
        <v>7.2</v>
      </c>
      <c r="I36" s="94"/>
      <c r="J36" s="95"/>
      <c r="K36" s="95"/>
      <c r="L36" s="95"/>
      <c r="M36" s="92"/>
      <c r="N36" s="96"/>
    </row>
    <row r="37" spans="1:16" s="24" customFormat="1" ht="19.5" customHeight="1" x14ac:dyDescent="0.25">
      <c r="A37" s="90">
        <f>'Bảng kê công suất'!A26</f>
        <v>6</v>
      </c>
      <c r="B37" s="91" t="str">
        <f>'Bảng kê công suất'!B26</f>
        <v>Nồi cơm công nghiệp</v>
      </c>
      <c r="C37" s="92" t="str">
        <f>'Bảng kê công suất'!C26</f>
        <v>Cái</v>
      </c>
      <c r="D37" s="93">
        <f>'Bảng kê công suất'!D26</f>
        <v>1</v>
      </c>
      <c r="E37" s="69">
        <f>'Bảng kê công suất'!E26</f>
        <v>1</v>
      </c>
      <c r="F37" s="114">
        <v>1</v>
      </c>
      <c r="G37" s="128">
        <v>8</v>
      </c>
      <c r="H37" s="94">
        <f t="shared" si="0"/>
        <v>8</v>
      </c>
      <c r="I37" s="94"/>
      <c r="J37" s="95"/>
      <c r="K37" s="95"/>
      <c r="L37" s="95"/>
      <c r="M37" s="92"/>
      <c r="N37" s="96"/>
    </row>
    <row r="38" spans="1:16" s="24" customFormat="1" x14ac:dyDescent="0.25">
      <c r="A38" s="90">
        <f>'Bảng kê công suất'!A27</f>
        <v>7</v>
      </c>
      <c r="B38" s="91" t="str">
        <f>'Bảng kê công suất'!B27</f>
        <v>Bếp từ</v>
      </c>
      <c r="C38" s="92" t="str">
        <f>'Bảng kê công suất'!C27</f>
        <v>Cái</v>
      </c>
      <c r="D38" s="93">
        <f>'Bảng kê công suất'!D27</f>
        <v>1</v>
      </c>
      <c r="E38" s="69">
        <f>'Bảng kê công suất'!E27</f>
        <v>1</v>
      </c>
      <c r="F38" s="114">
        <v>1</v>
      </c>
      <c r="G38" s="128">
        <v>8</v>
      </c>
      <c r="H38" s="94">
        <f t="shared" si="0"/>
        <v>8</v>
      </c>
      <c r="I38" s="94"/>
      <c r="J38" s="95"/>
      <c r="K38" s="95"/>
      <c r="L38" s="95"/>
      <c r="M38" s="92"/>
      <c r="N38" s="96"/>
    </row>
    <row r="39" spans="1:16" s="24" customFormat="1" x14ac:dyDescent="0.25">
      <c r="A39" s="90">
        <f>'Bảng kê công suất'!A28</f>
        <v>8</v>
      </c>
      <c r="B39" s="91" t="str">
        <f>'Bảng kê công suất'!B28</f>
        <v>Quạt cây</v>
      </c>
      <c r="C39" s="92" t="str">
        <f>'Bảng kê công suất'!C28</f>
        <v>Cái</v>
      </c>
      <c r="D39" s="93">
        <f>'Bảng kê công suất'!D28</f>
        <v>1</v>
      </c>
      <c r="E39" s="69">
        <f>'Bảng kê công suất'!E28</f>
        <v>1</v>
      </c>
      <c r="F39" s="114">
        <v>0.9</v>
      </c>
      <c r="G39" s="128">
        <v>12</v>
      </c>
      <c r="H39" s="94">
        <f t="shared" si="0"/>
        <v>10.8</v>
      </c>
      <c r="I39" s="94"/>
      <c r="J39" s="95"/>
      <c r="K39" s="95"/>
      <c r="L39" s="95"/>
      <c r="M39" s="92"/>
      <c r="N39" s="96"/>
    </row>
    <row r="40" spans="1:16" s="24" customFormat="1" x14ac:dyDescent="0.25">
      <c r="A40" s="90">
        <f>'Bảng kê công suất'!A29</f>
        <v>9</v>
      </c>
      <c r="B40" s="91" t="str">
        <f>'Bảng kê công suất'!B29</f>
        <v>Quạt trần</v>
      </c>
      <c r="C40" s="92" t="str">
        <f>'Bảng kê công suất'!C29</f>
        <v>Cái</v>
      </c>
      <c r="D40" s="93">
        <f>'Bảng kê công suất'!D29</f>
        <v>1</v>
      </c>
      <c r="E40" s="69">
        <f>'Bảng kê công suất'!E29</f>
        <v>1</v>
      </c>
      <c r="F40" s="114">
        <v>0.9</v>
      </c>
      <c r="G40" s="128">
        <v>12</v>
      </c>
      <c r="H40" s="94">
        <f t="shared" si="0"/>
        <v>10.8</v>
      </c>
      <c r="I40" s="94"/>
      <c r="J40" s="95"/>
      <c r="K40" s="95"/>
      <c r="L40" s="95"/>
      <c r="M40" s="92"/>
      <c r="N40" s="96"/>
    </row>
    <row r="41" spans="1:16" s="24" customFormat="1" x14ac:dyDescent="0.25">
      <c r="A41" s="90">
        <f>'Bảng kê công suất'!A30</f>
        <v>10</v>
      </c>
      <c r="B41" s="91" t="str">
        <f>'Bảng kê công suất'!B30</f>
        <v>Tủ lạnh</v>
      </c>
      <c r="C41" s="92" t="str">
        <f>'Bảng kê công suất'!C30</f>
        <v>Cái</v>
      </c>
      <c r="D41" s="93">
        <f>'Bảng kê công suất'!D30</f>
        <v>1</v>
      </c>
      <c r="E41" s="69">
        <f>'Bảng kê công suất'!E30</f>
        <v>1</v>
      </c>
      <c r="F41" s="114">
        <v>0.9</v>
      </c>
      <c r="G41" s="128">
        <v>24</v>
      </c>
      <c r="H41" s="94">
        <f t="shared" si="0"/>
        <v>21.6</v>
      </c>
      <c r="I41" s="94"/>
      <c r="J41" s="95"/>
      <c r="K41" s="95"/>
      <c r="L41" s="95"/>
      <c r="M41" s="92"/>
      <c r="N41" s="96"/>
    </row>
    <row r="42" spans="1:16" x14ac:dyDescent="0.25">
      <c r="A42" s="90">
        <f>'Bảng kê công suất'!A31</f>
        <v>11</v>
      </c>
      <c r="B42" s="91" t="str">
        <f>'Bảng kê công suất'!B31</f>
        <v>Tủ bảo ôn</v>
      </c>
      <c r="C42" s="92" t="str">
        <f>'Bảng kê công suất'!C31</f>
        <v>Cái</v>
      </c>
      <c r="D42" s="93">
        <f>'Bảng kê công suất'!D31</f>
        <v>1</v>
      </c>
      <c r="E42" s="69">
        <f>'Bảng kê công suất'!E31</f>
        <v>1</v>
      </c>
      <c r="F42" s="117">
        <v>0.9</v>
      </c>
      <c r="G42" s="129">
        <v>24</v>
      </c>
      <c r="H42" s="94">
        <f t="shared" si="0"/>
        <v>21.6</v>
      </c>
      <c r="I42" s="94"/>
      <c r="J42" s="95"/>
      <c r="K42" s="97"/>
      <c r="L42" s="70"/>
      <c r="M42" s="97"/>
      <c r="N42" s="97"/>
    </row>
    <row r="43" spans="1:16" ht="15" customHeight="1" x14ac:dyDescent="0.25">
      <c r="A43" s="90">
        <f>'Bảng kê công suất'!A32</f>
        <v>12</v>
      </c>
      <c r="B43" s="91" t="str">
        <f>'Bảng kê công suất'!B32</f>
        <v>Điều hòa 1 chiều</v>
      </c>
      <c r="C43" s="92" t="str">
        <f>'Bảng kê công suất'!C32</f>
        <v>Cái</v>
      </c>
      <c r="D43" s="93">
        <f>'Bảng kê công suất'!D32</f>
        <v>1</v>
      </c>
      <c r="E43" s="69">
        <f>'Bảng kê công suất'!E32</f>
        <v>1</v>
      </c>
      <c r="F43" s="117">
        <v>0.9</v>
      </c>
      <c r="G43" s="129">
        <v>16</v>
      </c>
      <c r="H43" s="94">
        <f t="shared" si="0"/>
        <v>14.4</v>
      </c>
      <c r="I43" s="94"/>
      <c r="J43" s="95"/>
      <c r="K43" s="97"/>
      <c r="L43" s="70"/>
      <c r="M43" s="97"/>
      <c r="N43" s="97"/>
    </row>
    <row r="44" spans="1:16" x14ac:dyDescent="0.25">
      <c r="A44" s="90">
        <f>'Bảng kê công suất'!A33</f>
        <v>13</v>
      </c>
      <c r="B44" s="91" t="str">
        <f>'Bảng kê công suất'!B33</f>
        <v>Điều hòa 2 chiều</v>
      </c>
      <c r="C44" s="92" t="str">
        <f>'Bảng kê công suất'!C33</f>
        <v>Cái</v>
      </c>
      <c r="D44" s="93">
        <f>'Bảng kê công suất'!D33</f>
        <v>1</v>
      </c>
      <c r="E44" s="69">
        <f>'Bảng kê công suất'!E33</f>
        <v>1</v>
      </c>
      <c r="F44" s="118">
        <v>0.9</v>
      </c>
      <c r="G44" s="129">
        <v>16</v>
      </c>
      <c r="H44" s="94">
        <f t="shared" si="0"/>
        <v>14.4</v>
      </c>
      <c r="I44" s="94"/>
      <c r="J44" s="95"/>
      <c r="K44" s="69"/>
      <c r="L44" s="70"/>
      <c r="M44" s="69"/>
      <c r="N44" s="69"/>
    </row>
    <row r="45" spans="1:16" x14ac:dyDescent="0.25">
      <c r="A45" s="90">
        <f>'Bảng kê công suất'!A34</f>
        <v>14</v>
      </c>
      <c r="B45" s="91" t="str">
        <f>'Bảng kê công suất'!B34</f>
        <v>Máy hút ẩm</v>
      </c>
      <c r="C45" s="92" t="str">
        <f>'Bảng kê công suất'!C34</f>
        <v>Cái</v>
      </c>
      <c r="D45" s="93">
        <f>'Bảng kê công suất'!D34</f>
        <v>1</v>
      </c>
      <c r="E45" s="69">
        <f>'Bảng kê công suất'!E34</f>
        <v>1</v>
      </c>
      <c r="F45" s="118">
        <v>0.9</v>
      </c>
      <c r="G45" s="129">
        <v>8</v>
      </c>
      <c r="H45" s="94">
        <f t="shared" si="0"/>
        <v>7.2</v>
      </c>
      <c r="I45" s="94"/>
      <c r="J45" s="95"/>
      <c r="K45" s="69"/>
      <c r="L45" s="70"/>
      <c r="M45" s="69"/>
      <c r="N45" s="69"/>
    </row>
    <row r="46" spans="1:16" x14ac:dyDescent="0.25">
      <c r="A46" s="90">
        <f>'Bảng kê công suất'!A35</f>
        <v>15</v>
      </c>
      <c r="B46" s="91" t="str">
        <f>'Bảng kê công suất'!B35</f>
        <v>Máy tính</v>
      </c>
      <c r="C46" s="92" t="str">
        <f>'Bảng kê công suất'!C35</f>
        <v>Cái</v>
      </c>
      <c r="D46" s="93">
        <f>'Bảng kê công suất'!D35</f>
        <v>1</v>
      </c>
      <c r="E46" s="69">
        <f>'Bảng kê công suất'!E35</f>
        <v>1</v>
      </c>
      <c r="F46" s="118">
        <v>0.9</v>
      </c>
      <c r="G46" s="129">
        <v>8</v>
      </c>
      <c r="H46" s="94">
        <f t="shared" si="0"/>
        <v>7.2</v>
      </c>
      <c r="I46" s="94"/>
      <c r="J46" s="95"/>
      <c r="K46" s="69"/>
      <c r="L46" s="70"/>
      <c r="M46" s="69"/>
      <c r="N46" s="69"/>
    </row>
    <row r="47" spans="1:16" ht="15" customHeight="1" x14ac:dyDescent="0.25">
      <c r="A47" s="90">
        <f>'Bảng kê công suất'!A36</f>
        <v>16</v>
      </c>
      <c r="B47" s="91" t="str">
        <f>'Bảng kê công suất'!B36</f>
        <v>Máy in</v>
      </c>
      <c r="C47" s="92" t="str">
        <f>'Bảng kê công suất'!C36</f>
        <v>Cái</v>
      </c>
      <c r="D47" s="93">
        <f>'Bảng kê công suất'!D36</f>
        <v>1</v>
      </c>
      <c r="E47" s="69">
        <f>'Bảng kê công suất'!E36</f>
        <v>1</v>
      </c>
      <c r="F47" s="118">
        <v>0.9</v>
      </c>
      <c r="G47" s="129">
        <v>8</v>
      </c>
      <c r="H47" s="94">
        <f t="shared" si="0"/>
        <v>7.2</v>
      </c>
      <c r="I47" s="94"/>
      <c r="J47" s="95"/>
      <c r="K47" s="69"/>
      <c r="L47" s="70"/>
      <c r="M47" s="69"/>
      <c r="N47" s="69"/>
      <c r="P47" s="110"/>
    </row>
    <row r="48" spans="1:16" ht="15" customHeight="1" x14ac:dyDescent="0.25">
      <c r="A48" s="90">
        <f>'Bảng kê công suất'!A37</f>
        <v>17</v>
      </c>
      <c r="B48" s="91" t="str">
        <f>'Bảng kê công suất'!B37</f>
        <v>Máy bơm hơi</v>
      </c>
      <c r="C48" s="92" t="str">
        <f>'Bảng kê công suất'!C37</f>
        <v>Cái</v>
      </c>
      <c r="D48" s="93">
        <f>'Bảng kê công suất'!D37</f>
        <v>1</v>
      </c>
      <c r="E48" s="69">
        <f>'Bảng kê công suất'!E37</f>
        <v>1</v>
      </c>
      <c r="F48" s="118">
        <v>0.9</v>
      </c>
      <c r="G48" s="129">
        <v>8</v>
      </c>
      <c r="H48" s="94">
        <f t="shared" si="0"/>
        <v>7.2</v>
      </c>
      <c r="I48" s="94"/>
      <c r="J48" s="95"/>
      <c r="K48" s="69"/>
      <c r="L48" s="70"/>
      <c r="M48" s="69"/>
      <c r="N48" s="69"/>
      <c r="P48" s="110"/>
    </row>
    <row r="49" spans="1:18" ht="15" customHeight="1" x14ac:dyDescent="0.25">
      <c r="A49" s="90">
        <f>'Bảng kê công suất'!A38</f>
        <v>18</v>
      </c>
      <c r="B49" s="91" t="str">
        <f>'Bảng kê công suất'!B38</f>
        <v xml:space="preserve">Máy mài </v>
      </c>
      <c r="C49" s="92" t="str">
        <f>'Bảng kê công suất'!C38</f>
        <v>Cái</v>
      </c>
      <c r="D49" s="93">
        <f>'Bảng kê công suất'!D38</f>
        <v>1</v>
      </c>
      <c r="E49" s="69">
        <f>'Bảng kê công suất'!E38</f>
        <v>1</v>
      </c>
      <c r="F49" s="118">
        <v>0.9</v>
      </c>
      <c r="G49" s="129">
        <v>8</v>
      </c>
      <c r="H49" s="94">
        <f t="shared" si="0"/>
        <v>7.2</v>
      </c>
      <c r="I49" s="94"/>
      <c r="J49" s="95"/>
      <c r="K49" s="69"/>
      <c r="L49" s="70"/>
      <c r="M49" s="69"/>
      <c r="N49" s="69"/>
      <c r="P49" s="110"/>
      <c r="Q49" s="110"/>
      <c r="R49" s="110"/>
    </row>
    <row r="50" spans="1:18" ht="15" customHeight="1" x14ac:dyDescent="0.25">
      <c r="A50" s="90">
        <f>'Bảng kê công suất'!A43</f>
        <v>23</v>
      </c>
      <c r="B50" s="91" t="str">
        <f>'Bảng kê công suất'!B39</f>
        <v>Máy cắt</v>
      </c>
      <c r="C50" s="92" t="str">
        <f>'Bảng kê công suất'!C39</f>
        <v>Cái</v>
      </c>
      <c r="D50" s="93">
        <f>'Bảng kê công suất'!D39</f>
        <v>1</v>
      </c>
      <c r="E50" s="69">
        <f>'Bảng kê công suất'!E39</f>
        <v>1</v>
      </c>
      <c r="F50" s="118">
        <v>0.9</v>
      </c>
      <c r="G50" s="129">
        <v>8</v>
      </c>
      <c r="H50" s="94">
        <f t="shared" si="0"/>
        <v>7.2</v>
      </c>
      <c r="I50" s="94"/>
      <c r="J50" s="95"/>
      <c r="K50" s="69"/>
      <c r="L50" s="70"/>
      <c r="M50" s="69"/>
      <c r="N50" s="69"/>
    </row>
    <row r="51" spans="1:18" x14ac:dyDescent="0.25">
      <c r="A51" s="90">
        <f>'Bảng kê công suất'!A44</f>
        <v>20</v>
      </c>
      <c r="B51" s="91" t="str">
        <f>'Bảng kê công suất'!B40</f>
        <v>Máy rửa xe</v>
      </c>
      <c r="C51" s="92" t="str">
        <f>'Bảng kê công suất'!C40</f>
        <v>Cái</v>
      </c>
      <c r="D51" s="93">
        <f>'Bảng kê công suất'!D40</f>
        <v>1</v>
      </c>
      <c r="E51" s="69">
        <f>'Bảng kê công suất'!E40</f>
        <v>1</v>
      </c>
      <c r="F51" s="118">
        <v>0.9</v>
      </c>
      <c r="G51" s="129">
        <v>8</v>
      </c>
      <c r="H51" s="94">
        <f t="shared" si="0"/>
        <v>7.2</v>
      </c>
      <c r="I51" s="94"/>
      <c r="J51" s="95"/>
      <c r="K51" s="69"/>
      <c r="L51" s="70"/>
      <c r="M51" s="69"/>
      <c r="N51" s="69"/>
      <c r="Q51" s="111"/>
    </row>
    <row r="52" spans="1:18" x14ac:dyDescent="0.25">
      <c r="A52" s="90">
        <f>'Bảng kê công suất'!A45</f>
        <v>21</v>
      </c>
      <c r="B52" s="91" t="str">
        <f>'Bảng kê công suất'!B41</f>
        <v>Máy đóng bao</v>
      </c>
      <c r="C52" s="92" t="str">
        <f>'Bảng kê công suất'!C41</f>
        <v>Cái</v>
      </c>
      <c r="D52" s="93">
        <f>'Bảng kê công suất'!D41</f>
        <v>1</v>
      </c>
      <c r="E52" s="69">
        <f>'Bảng kê công suất'!E41</f>
        <v>1</v>
      </c>
      <c r="F52" s="118">
        <v>0.9</v>
      </c>
      <c r="G52" s="129">
        <v>8</v>
      </c>
      <c r="H52" s="94">
        <f t="shared" si="0"/>
        <v>7.2</v>
      </c>
      <c r="I52" s="94"/>
      <c r="J52" s="95"/>
      <c r="K52" s="69"/>
      <c r="L52" s="70"/>
      <c r="M52" s="69"/>
      <c r="N52" s="69"/>
    </row>
    <row r="53" spans="1:18" x14ac:dyDescent="0.25">
      <c r="A53" s="90">
        <f>'Bảng kê công suất'!A46</f>
        <v>22</v>
      </c>
      <c r="B53" s="91" t="str">
        <f>'Bảng kê công suất'!B42</f>
        <v>Máy xay thực phẩm</v>
      </c>
      <c r="C53" s="92" t="str">
        <f>'Bảng kê công suất'!C42</f>
        <v>Cái</v>
      </c>
      <c r="D53" s="93">
        <f>'Bảng kê công suất'!D42</f>
        <v>1</v>
      </c>
      <c r="E53" s="69">
        <f>'Bảng kê công suất'!E42</f>
        <v>1</v>
      </c>
      <c r="F53" s="118">
        <v>0.9</v>
      </c>
      <c r="G53" s="129">
        <v>8</v>
      </c>
      <c r="H53" s="94">
        <f t="shared" si="0"/>
        <v>7.2</v>
      </c>
      <c r="I53" s="94"/>
      <c r="J53" s="95"/>
      <c r="K53" s="69"/>
      <c r="L53" s="70"/>
      <c r="M53" s="69"/>
      <c r="N53" s="69"/>
    </row>
    <row r="54" spans="1:18" ht="15" customHeight="1" x14ac:dyDescent="0.25">
      <c r="A54" s="90">
        <v>23</v>
      </c>
      <c r="B54" s="91" t="str">
        <f>'Bảng kê công suất'!B43</f>
        <v>Máy giặt công nghiệp</v>
      </c>
      <c r="C54" s="92" t="str">
        <f>'Bảng kê công suất'!C43</f>
        <v>Cái</v>
      </c>
      <c r="D54" s="93">
        <f>'Bảng kê công suất'!D43</f>
        <v>1</v>
      </c>
      <c r="E54" s="69">
        <f>'Bảng kê công suất'!E43</f>
        <v>1</v>
      </c>
      <c r="F54" s="118">
        <v>0.9</v>
      </c>
      <c r="G54" s="129">
        <v>8</v>
      </c>
      <c r="H54" s="94">
        <f t="shared" si="0"/>
        <v>7.2</v>
      </c>
      <c r="I54" s="94"/>
      <c r="J54" s="95"/>
      <c r="K54" s="69"/>
      <c r="L54" s="70"/>
      <c r="M54" s="69"/>
      <c r="N54" s="69"/>
    </row>
    <row r="55" spans="1:18" s="11" customFormat="1" ht="18" customHeight="1" x14ac:dyDescent="0.25">
      <c r="A55" s="192" t="s">
        <v>211</v>
      </c>
      <c r="B55" s="193"/>
      <c r="C55" s="193"/>
      <c r="D55" s="193"/>
      <c r="E55" s="193"/>
      <c r="F55" s="194"/>
      <c r="G55" s="130"/>
      <c r="H55" s="60">
        <f>SUM(H32:H54)</f>
        <v>241.59999999999988</v>
      </c>
      <c r="I55" s="60"/>
      <c r="J55" s="36"/>
      <c r="K55" s="37" t="s">
        <v>225</v>
      </c>
      <c r="L55" s="36"/>
      <c r="M55" s="38"/>
      <c r="N55" s="38"/>
    </row>
    <row r="56" spans="1:18" s="11" customFormat="1" ht="21.75" customHeight="1" x14ac:dyDescent="0.25">
      <c r="A56" s="71" t="str">
        <f>'Thỏa thuận thời gian VP'!A40</f>
        <v xml:space="preserve"> 1. Số ngày SDĐ theo giá cũ (Từ ngày 22/12/2023 ÷ 10/10/2024)</v>
      </c>
      <c r="B56" s="72"/>
      <c r="C56" s="72"/>
      <c r="D56" s="72"/>
      <c r="E56" s="73"/>
      <c r="F56" s="119"/>
      <c r="G56" s="131"/>
      <c r="H56" s="98">
        <f>H55</f>
        <v>241.59999999999988</v>
      </c>
      <c r="I56" s="134">
        <f>'Thỏa thuận thời gian VP'!E40</f>
        <v>190</v>
      </c>
      <c r="J56" s="100">
        <f>H55*I56</f>
        <v>45903.999999999978</v>
      </c>
      <c r="K56" s="68">
        <f>'ĐN đã phát hành hóa đơn'!R5</f>
        <v>4204</v>
      </c>
      <c r="L56" s="100">
        <f>J56-K56</f>
        <v>41699.999999999978</v>
      </c>
      <c r="M56" s="114">
        <f>'ĐN đã phát hành hóa đơn'!B7</f>
        <v>4937</v>
      </c>
      <c r="N56" s="68">
        <f>L56*M56</f>
        <v>205872899.99999988</v>
      </c>
      <c r="O56" s="108" t="s">
        <v>174</v>
      </c>
      <c r="P56" s="11" t="s">
        <v>220</v>
      </c>
    </row>
    <row r="57" spans="1:18" s="11" customFormat="1" ht="21.75" customHeight="1" x14ac:dyDescent="0.25">
      <c r="A57" s="71" t="str">
        <f>'Thỏa thuận thời gian VP'!A41</f>
        <v xml:space="preserve"> 2. Số ngày SDĐ theo giá bán điện mới (Từ ngày 11/10/2024 ÷ 10/10/2024)</v>
      </c>
      <c r="B57" s="72"/>
      <c r="C57" s="72"/>
      <c r="D57" s="72"/>
      <c r="E57" s="72"/>
      <c r="F57" s="120"/>
      <c r="G57" s="131"/>
      <c r="H57" s="98">
        <f>H55</f>
        <v>241.59999999999988</v>
      </c>
      <c r="I57" s="134">
        <f>'Thỏa thuận thời gian VP'!E41</f>
        <v>126.5</v>
      </c>
      <c r="J57" s="100">
        <f>H57*I57</f>
        <v>30562.399999999983</v>
      </c>
      <c r="K57" s="68">
        <f>'ĐN đã phát hành hóa đơn'!R8</f>
        <v>4215</v>
      </c>
      <c r="L57" s="100">
        <f>J57-K57</f>
        <v>26347.399999999983</v>
      </c>
      <c r="M57" s="114">
        <f>'ĐN đã phát hành hóa đơn'!C10</f>
        <v>5174</v>
      </c>
      <c r="N57" s="68">
        <f>L57*M57</f>
        <v>136321447.5999999</v>
      </c>
    </row>
    <row r="58" spans="1:18" s="11" customFormat="1" ht="18" customHeight="1" x14ac:dyDescent="0.25">
      <c r="A58" s="192" t="s">
        <v>8</v>
      </c>
      <c r="B58" s="193"/>
      <c r="C58" s="72"/>
      <c r="D58" s="72"/>
      <c r="E58" s="72"/>
      <c r="F58" s="120"/>
      <c r="G58" s="131"/>
      <c r="H58" s="98"/>
      <c r="I58" s="99"/>
      <c r="J58" s="100"/>
      <c r="K58" s="68"/>
      <c r="L58" s="100"/>
      <c r="M58" s="69"/>
      <c r="N58" s="37">
        <f>SUM(N56:N57)</f>
        <v>342194347.59999979</v>
      </c>
    </row>
    <row r="59" spans="1:18" s="11" customFormat="1" ht="18" customHeight="1" x14ac:dyDescent="0.25">
      <c r="A59" s="189" t="s">
        <v>173</v>
      </c>
      <c r="B59" s="190"/>
      <c r="C59" s="72"/>
      <c r="D59" s="72"/>
      <c r="E59" s="72"/>
      <c r="F59" s="120"/>
      <c r="G59" s="131"/>
      <c r="H59" s="98"/>
      <c r="I59" s="99"/>
      <c r="J59" s="100"/>
      <c r="K59" s="68"/>
      <c r="L59" s="100"/>
      <c r="M59" s="69"/>
      <c r="N59" s="68">
        <f>N58*0.08</f>
        <v>27375547.807999983</v>
      </c>
      <c r="O59" s="11" t="s">
        <v>181</v>
      </c>
    </row>
    <row r="60" spans="1:18" s="11" customFormat="1" ht="19.5" customHeight="1" x14ac:dyDescent="0.2">
      <c r="A60" s="186" t="s">
        <v>160</v>
      </c>
      <c r="B60" s="187"/>
      <c r="C60" s="79"/>
      <c r="D60" s="80"/>
      <c r="E60" s="81"/>
      <c r="F60" s="121"/>
      <c r="G60" s="130"/>
      <c r="H60" s="82"/>
      <c r="I60" s="82"/>
      <c r="J60" s="101">
        <f>SUM(J56:J57)</f>
        <v>76466.399999999965</v>
      </c>
      <c r="K60" s="101">
        <f>SUM(K56:K57)</f>
        <v>8419</v>
      </c>
      <c r="L60" s="102">
        <f>SUM(L56:L57)</f>
        <v>68047.399999999965</v>
      </c>
      <c r="M60" s="38"/>
      <c r="N60" s="37">
        <f>N58+N59</f>
        <v>369569895.40799975</v>
      </c>
      <c r="O60" s="11" t="s">
        <v>182</v>
      </c>
      <c r="P60" s="106"/>
    </row>
    <row r="61" spans="1:18" s="13" customFormat="1" ht="22.5" customHeight="1" x14ac:dyDescent="0.25">
      <c r="A61" s="1" t="s">
        <v>165</v>
      </c>
      <c r="B61" s="1"/>
      <c r="C61" s="83"/>
      <c r="D61" s="83"/>
      <c r="E61" s="84">
        <f>L60</f>
        <v>68047.399999999965</v>
      </c>
      <c r="F61" s="122" t="s">
        <v>68</v>
      </c>
      <c r="G61" s="183" t="s">
        <v>163</v>
      </c>
      <c r="H61" s="183"/>
      <c r="I61" s="183"/>
      <c r="J61" s="183"/>
      <c r="K61" s="188">
        <f>N60</f>
        <v>369569895.40799975</v>
      </c>
      <c r="L61" s="188"/>
      <c r="M61" s="1" t="s">
        <v>67</v>
      </c>
      <c r="O61" s="109" t="s">
        <v>183</v>
      </c>
      <c r="P61" s="107"/>
    </row>
    <row r="62" spans="1:18" s="13" customFormat="1" ht="21" customHeight="1" x14ac:dyDescent="0.25">
      <c r="A62" s="183" t="s">
        <v>81</v>
      </c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</row>
    <row r="63" spans="1:18" s="13" customFormat="1" ht="23.25" customHeight="1" x14ac:dyDescent="0.25">
      <c r="A63" s="177" t="s">
        <v>37</v>
      </c>
      <c r="B63" s="177"/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7"/>
      <c r="N63" s="177"/>
    </row>
    <row r="64" spans="1:18" ht="14.25" customHeight="1" x14ac:dyDescent="0.25">
      <c r="A64" s="8"/>
      <c r="B64" s="4"/>
      <c r="C64" s="4"/>
      <c r="D64" s="2"/>
      <c r="E64" s="3"/>
      <c r="F64" s="123"/>
      <c r="G64" s="132"/>
      <c r="H64" s="2"/>
      <c r="I64" s="178" t="s">
        <v>162</v>
      </c>
      <c r="J64" s="178"/>
      <c r="K64" s="178"/>
      <c r="L64" s="178"/>
      <c r="M64" s="178"/>
      <c r="N64" s="178"/>
    </row>
    <row r="65" spans="1:14" ht="36.75" customHeight="1" x14ac:dyDescent="0.25">
      <c r="A65" s="182" t="s">
        <v>25</v>
      </c>
      <c r="B65" s="182"/>
      <c r="C65" s="182"/>
      <c r="D65" s="182"/>
      <c r="E65" s="182"/>
      <c r="F65" s="182"/>
      <c r="G65" s="132"/>
      <c r="H65" s="2"/>
      <c r="I65" s="179" t="s">
        <v>24</v>
      </c>
      <c r="J65" s="179"/>
      <c r="K65" s="179"/>
      <c r="L65" s="179"/>
      <c r="M65" s="179"/>
      <c r="N65" s="179"/>
    </row>
    <row r="66" spans="1:14" ht="15.75" customHeight="1" x14ac:dyDescent="0.25">
      <c r="A66" s="67"/>
      <c r="B66" s="7"/>
      <c r="C66" s="7"/>
      <c r="D66" s="7"/>
      <c r="E66" s="7"/>
      <c r="F66" s="124"/>
      <c r="G66" s="132"/>
      <c r="H66" s="2"/>
      <c r="I66" s="2"/>
      <c r="J66" s="6"/>
      <c r="K66" s="6"/>
      <c r="L66" s="6"/>
      <c r="M66" s="6"/>
      <c r="N66" s="6"/>
    </row>
    <row r="67" spans="1:14" ht="15.75" customHeight="1" x14ac:dyDescent="0.25">
      <c r="A67" s="67"/>
      <c r="B67" s="7"/>
      <c r="C67" s="7"/>
      <c r="D67" s="7"/>
      <c r="E67" s="7"/>
      <c r="F67" s="124"/>
      <c r="G67" s="132"/>
      <c r="H67" s="2"/>
      <c r="I67" s="2"/>
      <c r="J67" s="6"/>
      <c r="K67" s="6"/>
      <c r="L67" s="6"/>
      <c r="M67" s="6"/>
      <c r="N67" s="6"/>
    </row>
    <row r="68" spans="1:14" ht="15.75" customHeight="1" x14ac:dyDescent="0.25">
      <c r="A68" s="67"/>
      <c r="B68" s="7"/>
      <c r="C68" s="7"/>
      <c r="D68" s="7"/>
      <c r="E68" s="7"/>
      <c r="F68" s="124"/>
      <c r="G68" s="132"/>
      <c r="H68" s="2"/>
      <c r="I68" s="2"/>
      <c r="J68" s="6"/>
      <c r="K68" s="6"/>
      <c r="L68" s="6"/>
      <c r="M68" s="6"/>
      <c r="N68" s="6"/>
    </row>
  </sheetData>
  <mergeCells count="52">
    <mergeCell ref="A13:H13"/>
    <mergeCell ref="A1:C1"/>
    <mergeCell ref="E1:N1"/>
    <mergeCell ref="A2:C2"/>
    <mergeCell ref="E2:N2"/>
    <mergeCell ref="A5:N5"/>
    <mergeCell ref="A7:N7"/>
    <mergeCell ref="A8:N8"/>
    <mergeCell ref="A9:N9"/>
    <mergeCell ref="A10:N10"/>
    <mergeCell ref="A11:N11"/>
    <mergeCell ref="A12:N12"/>
    <mergeCell ref="A25:N25"/>
    <mergeCell ref="B14:C14"/>
    <mergeCell ref="A16:H16"/>
    <mergeCell ref="B17:C17"/>
    <mergeCell ref="B18:D18"/>
    <mergeCell ref="K18:N18"/>
    <mergeCell ref="A19:H19"/>
    <mergeCell ref="A20:N20"/>
    <mergeCell ref="A21:N21"/>
    <mergeCell ref="A22:N22"/>
    <mergeCell ref="A23:N23"/>
    <mergeCell ref="A24:N24"/>
    <mergeCell ref="A26:N26"/>
    <mergeCell ref="A28:A30"/>
    <mergeCell ref="B28:B30"/>
    <mergeCell ref="C28:C30"/>
    <mergeCell ref="D28:D30"/>
    <mergeCell ref="E28:E30"/>
    <mergeCell ref="F28:F30"/>
    <mergeCell ref="G28:J28"/>
    <mergeCell ref="K28:K30"/>
    <mergeCell ref="L28:N28"/>
    <mergeCell ref="G61:J61"/>
    <mergeCell ref="K61:L61"/>
    <mergeCell ref="G29:G30"/>
    <mergeCell ref="H29:H30"/>
    <mergeCell ref="I29:I30"/>
    <mergeCell ref="J29:J30"/>
    <mergeCell ref="L29:L30"/>
    <mergeCell ref="N29:N30"/>
    <mergeCell ref="A55:F55"/>
    <mergeCell ref="A58:B58"/>
    <mergeCell ref="A59:B59"/>
    <mergeCell ref="A60:B60"/>
    <mergeCell ref="M29:M30"/>
    <mergeCell ref="A62:M62"/>
    <mergeCell ref="A63:N63"/>
    <mergeCell ref="I64:N64"/>
    <mergeCell ref="A65:F65"/>
    <mergeCell ref="I65:N65"/>
  </mergeCells>
  <pageMargins left="0.2" right="0.2" top="0.5" bottom="0.25" header="0" footer="0"/>
  <pageSetup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9"/>
  <sheetViews>
    <sheetView workbookViewId="0">
      <selection activeCell="R8" sqref="R8"/>
    </sheetView>
  </sheetViews>
  <sheetFormatPr defaultRowHeight="15" x14ac:dyDescent="0.25"/>
  <cols>
    <col min="2" max="2" width="10" customWidth="1"/>
    <col min="3" max="3" width="11" customWidth="1"/>
    <col min="4" max="17" width="8" customWidth="1"/>
    <col min="19" max="19" width="60.28515625" customWidth="1"/>
  </cols>
  <sheetData>
    <row r="1" spans="1:19" x14ac:dyDescent="0.25">
      <c r="A1" s="170" t="s">
        <v>144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</row>
    <row r="2" spans="1:19" x14ac:dyDescent="0.25">
      <c r="A2" s="61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</row>
    <row r="3" spans="1:19" ht="18.75" customHeight="1" x14ac:dyDescent="0.25">
      <c r="A3" s="171" t="s">
        <v>73</v>
      </c>
      <c r="B3" s="175" t="s">
        <v>17</v>
      </c>
      <c r="C3" s="176"/>
      <c r="D3" s="172" t="s">
        <v>194</v>
      </c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4"/>
      <c r="R3" s="171" t="s">
        <v>8</v>
      </c>
    </row>
    <row r="4" spans="1:19" ht="60.75" customHeight="1" x14ac:dyDescent="0.25">
      <c r="A4" s="171"/>
      <c r="B4" s="63" t="s">
        <v>155</v>
      </c>
      <c r="C4" s="63" t="s">
        <v>154</v>
      </c>
      <c r="D4" s="63" t="s">
        <v>195</v>
      </c>
      <c r="E4" s="63" t="s">
        <v>145</v>
      </c>
      <c r="F4" s="63" t="s">
        <v>196</v>
      </c>
      <c r="G4" s="63" t="s">
        <v>146</v>
      </c>
      <c r="H4" s="63" t="s">
        <v>197</v>
      </c>
      <c r="I4" s="63" t="s">
        <v>147</v>
      </c>
      <c r="J4" s="63" t="s">
        <v>198</v>
      </c>
      <c r="K4" s="63" t="s">
        <v>148</v>
      </c>
      <c r="L4" s="63" t="s">
        <v>149</v>
      </c>
      <c r="M4" s="63" t="s">
        <v>199</v>
      </c>
      <c r="N4" s="63" t="s">
        <v>127</v>
      </c>
      <c r="O4" s="63" t="s">
        <v>185</v>
      </c>
      <c r="P4" s="63" t="s">
        <v>200</v>
      </c>
      <c r="Q4" s="63" t="s">
        <v>187</v>
      </c>
      <c r="R4" s="171"/>
      <c r="S4" s="11" t="s">
        <v>174</v>
      </c>
    </row>
    <row r="5" spans="1:19" ht="21.75" customHeight="1" x14ac:dyDescent="0.25">
      <c r="A5" s="74" t="s">
        <v>156</v>
      </c>
      <c r="B5" s="113">
        <v>2870</v>
      </c>
      <c r="C5" s="75"/>
      <c r="D5" s="76">
        <v>200</v>
      </c>
      <c r="E5" s="76">
        <v>400</v>
      </c>
      <c r="F5" s="76">
        <v>289</v>
      </c>
      <c r="G5" s="76">
        <v>350</v>
      </c>
      <c r="H5" s="76">
        <v>850</v>
      </c>
      <c r="I5" s="76">
        <v>656</v>
      </c>
      <c r="J5" s="76">
        <v>459</v>
      </c>
      <c r="K5" s="76">
        <v>1000</v>
      </c>
      <c r="L5" s="76"/>
      <c r="M5" s="76"/>
      <c r="N5" s="76"/>
      <c r="O5" s="76"/>
      <c r="P5" s="76"/>
      <c r="Q5" s="76"/>
      <c r="R5" s="76">
        <f>SUM(D5:Q5)</f>
        <v>4204</v>
      </c>
      <c r="S5" s="11" t="s">
        <v>176</v>
      </c>
    </row>
    <row r="6" spans="1:19" ht="21.75" customHeight="1" x14ac:dyDescent="0.25">
      <c r="A6" s="74"/>
      <c r="B6" s="75">
        <v>1746</v>
      </c>
      <c r="C6" s="75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11" t="s">
        <v>175</v>
      </c>
    </row>
    <row r="7" spans="1:19" ht="21.75" customHeight="1" x14ac:dyDescent="0.25">
      <c r="A7" s="74"/>
      <c r="B7" s="112">
        <v>4937</v>
      </c>
      <c r="C7" s="75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11"/>
    </row>
    <row r="8" spans="1:19" ht="19.5" customHeight="1" x14ac:dyDescent="0.25">
      <c r="A8" s="74" t="s">
        <v>157</v>
      </c>
      <c r="B8" s="75"/>
      <c r="C8" s="113">
        <v>3007</v>
      </c>
      <c r="D8" s="76"/>
      <c r="E8" s="76"/>
      <c r="F8" s="76"/>
      <c r="G8" s="76"/>
      <c r="H8" s="76"/>
      <c r="I8" s="76"/>
      <c r="J8" s="76"/>
      <c r="K8" s="76"/>
      <c r="L8" s="76">
        <v>1980</v>
      </c>
      <c r="M8" s="76">
        <v>580</v>
      </c>
      <c r="N8" s="76">
        <v>320</v>
      </c>
      <c r="O8" s="76">
        <v>580</v>
      </c>
      <c r="P8" s="76">
        <v>560</v>
      </c>
      <c r="Q8" s="76">
        <v>195</v>
      </c>
      <c r="R8" s="76">
        <f>SUM(L8:Q8)</f>
        <v>4215</v>
      </c>
      <c r="S8" s="11"/>
    </row>
    <row r="9" spans="1:19" x14ac:dyDescent="0.25">
      <c r="A9" s="74"/>
      <c r="B9" s="75"/>
      <c r="C9" s="75">
        <v>1830</v>
      </c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11"/>
    </row>
    <row r="10" spans="1:19" x14ac:dyDescent="0.25">
      <c r="A10" s="74"/>
      <c r="B10" s="75"/>
      <c r="C10" s="112">
        <v>5174</v>
      </c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11"/>
    </row>
    <row r="11" spans="1:19" x14ac:dyDescent="0.25">
      <c r="A11" s="75"/>
      <c r="B11" s="75"/>
      <c r="C11" s="75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11"/>
    </row>
    <row r="12" spans="1:19" x14ac:dyDescent="0.25">
      <c r="A12" s="164" t="s">
        <v>8</v>
      </c>
      <c r="B12" s="164"/>
      <c r="C12" s="77"/>
      <c r="D12" s="78">
        <f>SUM(D5:D11)</f>
        <v>200</v>
      </c>
      <c r="E12" s="78">
        <f t="shared" ref="E12:R12" si="0">SUM(E5:E11)</f>
        <v>400</v>
      </c>
      <c r="F12" s="78">
        <f t="shared" si="0"/>
        <v>289</v>
      </c>
      <c r="G12" s="78">
        <f t="shared" si="0"/>
        <v>350</v>
      </c>
      <c r="H12" s="78">
        <f t="shared" si="0"/>
        <v>850</v>
      </c>
      <c r="I12" s="78">
        <f t="shared" si="0"/>
        <v>656</v>
      </c>
      <c r="J12" s="78">
        <f t="shared" si="0"/>
        <v>459</v>
      </c>
      <c r="K12" s="78">
        <f t="shared" si="0"/>
        <v>1000</v>
      </c>
      <c r="L12" s="78">
        <f t="shared" si="0"/>
        <v>1980</v>
      </c>
      <c r="M12" s="78">
        <f t="shared" si="0"/>
        <v>580</v>
      </c>
      <c r="N12" s="78">
        <f t="shared" si="0"/>
        <v>320</v>
      </c>
      <c r="O12" s="78">
        <f t="shared" si="0"/>
        <v>580</v>
      </c>
      <c r="P12" s="78">
        <f t="shared" si="0"/>
        <v>560</v>
      </c>
      <c r="Q12" s="78">
        <f t="shared" si="0"/>
        <v>195</v>
      </c>
      <c r="R12" s="78">
        <f t="shared" si="0"/>
        <v>8419</v>
      </c>
    </row>
    <row r="13" spans="1:19" x14ac:dyDescent="0.25">
      <c r="A13" s="105" t="s">
        <v>170</v>
      </c>
      <c r="B13" s="105"/>
      <c r="C13" s="105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</row>
    <row r="14" spans="1:19" x14ac:dyDescent="0.25">
      <c r="A14" s="169" t="s">
        <v>172</v>
      </c>
      <c r="B14" s="169"/>
      <c r="C14" s="169"/>
      <c r="D14" s="169"/>
      <c r="E14" s="169"/>
      <c r="F14" s="169"/>
      <c r="G14" s="169"/>
      <c r="H14" s="169"/>
      <c r="I14" s="169"/>
      <c r="J14" s="169"/>
      <c r="K14" s="104"/>
      <c r="L14" s="104"/>
      <c r="M14" s="104"/>
      <c r="N14" s="104"/>
      <c r="O14" s="104"/>
      <c r="P14" s="104"/>
      <c r="Q14" s="104"/>
      <c r="R14" s="104"/>
    </row>
    <row r="15" spans="1:19" x14ac:dyDescent="0.25">
      <c r="A15" s="165" t="s">
        <v>171</v>
      </c>
      <c r="B15" s="166"/>
      <c r="C15" s="166"/>
      <c r="D15" s="166"/>
      <c r="E15" s="166"/>
      <c r="F15" s="166"/>
      <c r="G15" s="166"/>
      <c r="H15" s="166"/>
      <c r="I15" s="166"/>
      <c r="J15" s="166"/>
      <c r="K15" s="166"/>
      <c r="L15" s="166"/>
      <c r="M15" s="166"/>
      <c r="N15" s="166"/>
      <c r="O15" s="166"/>
      <c r="P15" s="166"/>
      <c r="Q15" s="64"/>
      <c r="R15" s="62"/>
    </row>
    <row r="16" spans="1:19" x14ac:dyDescent="0.25">
      <c r="A16" s="167" t="s">
        <v>150</v>
      </c>
      <c r="B16" s="167"/>
      <c r="C16" s="167"/>
      <c r="D16" s="167"/>
      <c r="E16" s="167"/>
      <c r="F16" s="62">
        <v>1235</v>
      </c>
      <c r="G16" s="62"/>
      <c r="H16" s="62"/>
      <c r="I16" s="62"/>
      <c r="J16" s="62"/>
      <c r="K16" s="62"/>
      <c r="L16" s="62"/>
      <c r="M16" s="62"/>
      <c r="N16" s="62"/>
      <c r="O16" s="62"/>
      <c r="P16" s="62" t="s">
        <v>143</v>
      </c>
      <c r="Q16" s="62"/>
      <c r="R16" s="62"/>
    </row>
    <row r="17" spans="1:18" x14ac:dyDescent="0.25">
      <c r="A17" s="167" t="s">
        <v>151</v>
      </c>
      <c r="B17" s="167"/>
      <c r="C17" s="167"/>
      <c r="D17" s="167"/>
      <c r="E17" s="167"/>
      <c r="F17" s="62">
        <v>1040</v>
      </c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</row>
    <row r="18" spans="1:18" x14ac:dyDescent="0.25">
      <c r="A18" s="167" t="s">
        <v>152</v>
      </c>
      <c r="B18" s="167"/>
      <c r="C18" s="167"/>
      <c r="D18" s="167"/>
      <c r="E18" s="167"/>
      <c r="F18" s="62">
        <f>F16-F17</f>
        <v>195</v>
      </c>
      <c r="G18" s="62" t="s">
        <v>68</v>
      </c>
      <c r="H18" s="168" t="s">
        <v>153</v>
      </c>
      <c r="I18" s="168"/>
      <c r="J18" s="168"/>
      <c r="K18" s="168"/>
      <c r="L18" s="168"/>
      <c r="M18" s="168"/>
      <c r="N18" s="168"/>
      <c r="O18" s="168"/>
      <c r="P18" s="168"/>
      <c r="Q18" s="65"/>
      <c r="R18" s="62"/>
    </row>
    <row r="19" spans="1:18" x14ac:dyDescent="0.25">
      <c r="A19" s="61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</row>
  </sheetData>
  <mergeCells count="12">
    <mergeCell ref="A1:R1"/>
    <mergeCell ref="A3:A4"/>
    <mergeCell ref="D3:Q3"/>
    <mergeCell ref="R3:R4"/>
    <mergeCell ref="B3:C3"/>
    <mergeCell ref="A12:B12"/>
    <mergeCell ref="A15:P15"/>
    <mergeCell ref="A16:E16"/>
    <mergeCell ref="A17:E17"/>
    <mergeCell ref="A18:E18"/>
    <mergeCell ref="H18:P18"/>
    <mergeCell ref="A14:J1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Bảng kê công suất</vt:lpstr>
      <vt:lpstr>Thỏa thuận thời gian VP</vt:lpstr>
      <vt:lpstr>Bảng tính VP - KD 1 giá </vt:lpstr>
      <vt:lpstr>Bảng tính VP - KD 3 giá</vt:lpstr>
      <vt:lpstr>ĐN đã phát hành hóa đơn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2025-03-27T07:52:07Z</dcterms:modified>
</cp:coreProperties>
</file>