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áy 1-Nhà máy sợi" state="visible" r:id="rId4"/>
  </sheets>
  <calcPr calcId="171027"/>
</workbook>
</file>

<file path=xl/sharedStrings.xml><?xml version="1.0" encoding="utf-8"?>
<sst xmlns="http://schemas.openxmlformats.org/spreadsheetml/2006/main" count="227" uniqueCount="225">
  <si>
    <t>Công ty cổ phần Dệt - May Huế</t>
  </si>
  <si>
    <t>Địa chỉ:  Thành phố Huế, Thừa Thiên Huế</t>
  </si>
  <si>
    <t>Hotline: xxxxxxxx</t>
  </si>
  <si>
    <t>BÁO CÁO CÁC CHỈ SỐ ĐIỆN</t>
  </si>
  <si>
    <t>Ngày in báo cáo: Thứ hai, 14/11/2022 9:27:47</t>
  </si>
  <si>
    <t>STT</t>
  </si>
  <si>
    <t>Thời gian</t>
  </si>
  <si>
    <t>Dòng điện A</t>
  </si>
  <si>
    <t>Điện áp V</t>
  </si>
  <si>
    <t>Công suất P</t>
  </si>
  <si>
    <t>Tần số</t>
  </si>
  <si>
    <t>Hệ số cosphi</t>
  </si>
  <si>
    <t>Ghi chú</t>
  </si>
  <si>
    <t>2022-11-13 18:07:57</t>
  </si>
  <si>
    <t>2022-11-13 18:08:16</t>
  </si>
  <si>
    <t>2022-11-13 18:08:36</t>
  </si>
  <si>
    <t>2022-11-13 18:08:55</t>
  </si>
  <si>
    <t>2022-11-13 18:09:14</t>
  </si>
  <si>
    <t>2022-11-13 18:09:32</t>
  </si>
  <si>
    <t>2022-11-13 18:09:51</t>
  </si>
  <si>
    <t>2022-11-13 18:10:11</t>
  </si>
  <si>
    <t>2022-11-13 18:10:30</t>
  </si>
  <si>
    <t>2022-11-13 18:10:49</t>
  </si>
  <si>
    <t>2022-11-13 18:11:08</t>
  </si>
  <si>
    <t>2022-11-13 18:11:26</t>
  </si>
  <si>
    <t>2022-11-13 18:11:45</t>
  </si>
  <si>
    <t>2022-11-13 18:12:05</t>
  </si>
  <si>
    <t>2022-11-13 18:12:24</t>
  </si>
  <si>
    <t>2022-11-13 18:12:43</t>
  </si>
  <si>
    <t>2022-11-13 18:13:01</t>
  </si>
  <si>
    <t>2022-11-13 18:13:20</t>
  </si>
  <si>
    <t>2022-11-13 18:13:40</t>
  </si>
  <si>
    <t>2022-11-13 18:13:59</t>
  </si>
  <si>
    <t>2022-11-13 18:14:18</t>
  </si>
  <si>
    <t>2022-11-13 18:14:36</t>
  </si>
  <si>
    <t>2022-11-13 18:14:55</t>
  </si>
  <si>
    <t>2022-11-13 18:15:15</t>
  </si>
  <si>
    <t>2022-11-13 18:15:34</t>
  </si>
  <si>
    <t>2022-11-13 18:15:53</t>
  </si>
  <si>
    <t>2022-11-13 18:16:11</t>
  </si>
  <si>
    <t>2022-11-13 18:16:30</t>
  </si>
  <si>
    <t>2022-11-13 18:16:49</t>
  </si>
  <si>
    <t>2022-11-13 18:17:09</t>
  </si>
  <si>
    <t>2022-11-13 18:17:28</t>
  </si>
  <si>
    <t>2022-11-13 18:17:47</t>
  </si>
  <si>
    <t>2022-11-13 18:18:05</t>
  </si>
  <si>
    <t>2022-11-13 18:18:24</t>
  </si>
  <si>
    <t>2022-11-13 18:18:44</t>
  </si>
  <si>
    <t>2022-11-13 18:19:03</t>
  </si>
  <si>
    <t>2022-11-13 18:19:22</t>
  </si>
  <si>
    <t>2022-11-13 18:19:41</t>
  </si>
  <si>
    <t>2022-11-13 18:20:00</t>
  </si>
  <si>
    <t>2022-11-13 18:20:19</t>
  </si>
  <si>
    <t>2022-11-13 18:23:16</t>
  </si>
  <si>
    <t>2022-11-13 18:23:29</t>
  </si>
  <si>
    <t>2022-11-13 18:23:48</t>
  </si>
  <si>
    <t>2022-11-13 18:24:07</t>
  </si>
  <si>
    <t>2022-11-13 18:24:25</t>
  </si>
  <si>
    <t>2022-11-13 18:24:44</t>
  </si>
  <si>
    <t>2022-11-13 18:25:04</t>
  </si>
  <si>
    <t>2022-11-13 18:25:23</t>
  </si>
  <si>
    <t>2022-11-13 18:25:42</t>
  </si>
  <si>
    <t>2022-11-13 18:26:01</t>
  </si>
  <si>
    <t>2022-11-13 18:26:19</t>
  </si>
  <si>
    <t>2022-11-13 18:26:38</t>
  </si>
  <si>
    <t>2022-11-13 18:26:58</t>
  </si>
  <si>
    <t>2022-11-13 18:27:17</t>
  </si>
  <si>
    <t>2022-11-13 18:27:36</t>
  </si>
  <si>
    <t>2022-11-13 18:35:54</t>
  </si>
  <si>
    <t>2022-11-13 18:36:08</t>
  </si>
  <si>
    <t>2022-11-13 18:36:28</t>
  </si>
  <si>
    <t>2022-11-13 18:36:47</t>
  </si>
  <si>
    <t>2022-11-13 18:37:06</t>
  </si>
  <si>
    <t>2022-11-13 18:37:25</t>
  </si>
  <si>
    <t>2022-11-13 18:37:43</t>
  </si>
  <si>
    <t>2022-11-13 18:38:02</t>
  </si>
  <si>
    <t>2022-11-13 18:38:22</t>
  </si>
  <si>
    <t>2022-11-13 18:38:41</t>
  </si>
  <si>
    <t>2022-11-13 18:39:00</t>
  </si>
  <si>
    <t>2022-11-13 18:39:18</t>
  </si>
  <si>
    <t>2022-11-13 18:39:37</t>
  </si>
  <si>
    <t>2022-11-13 18:39:57</t>
  </si>
  <si>
    <t>2022-11-13 18:40:16</t>
  </si>
  <si>
    <t>2022-11-13 18:40:35</t>
  </si>
  <si>
    <t>2022-11-13 18:40:53</t>
  </si>
  <si>
    <t>2022-11-13 18:41:12</t>
  </si>
  <si>
    <t>2022-11-13 18:41:31</t>
  </si>
  <si>
    <t>2022-11-13 18:41:51</t>
  </si>
  <si>
    <t>2022-11-13 18:42:10</t>
  </si>
  <si>
    <t>2022-11-13 18:42:29</t>
  </si>
  <si>
    <t>2022-11-13 18:42:47</t>
  </si>
  <si>
    <t>2022-11-13 18:43:06</t>
  </si>
  <si>
    <t>2022-11-13 18:43:26</t>
  </si>
  <si>
    <t>2022-11-13 18:43:45</t>
  </si>
  <si>
    <t>2022-11-13 18:44:04</t>
  </si>
  <si>
    <t>2022-11-13 18:44:23</t>
  </si>
  <si>
    <t>2022-11-13 18:44:41</t>
  </si>
  <si>
    <t>2022-11-13 18:45:00</t>
  </si>
  <si>
    <t>2022-11-13 18:45:20</t>
  </si>
  <si>
    <t>2022-11-13 18:45:39</t>
  </si>
  <si>
    <t>2022-11-13 18:45:58</t>
  </si>
  <si>
    <t>2022-11-13 18:46:17</t>
  </si>
  <si>
    <t>2022-11-13 18:46:36</t>
  </si>
  <si>
    <t>2022-11-13 18:46:55</t>
  </si>
  <si>
    <t>2022-11-13 18:47:14</t>
  </si>
  <si>
    <t>2022-11-13 18:47:32</t>
  </si>
  <si>
    <t>2022-11-13 18:47:51</t>
  </si>
  <si>
    <t>2022-11-13 18:48:11</t>
  </si>
  <si>
    <t>2022-11-13 18:48:30</t>
  </si>
  <si>
    <t>2022-11-13 18:48:49</t>
  </si>
  <si>
    <t>2022-11-13 18:49:08</t>
  </si>
  <si>
    <t>2022-11-13 18:49:26</t>
  </si>
  <si>
    <t>2022-11-13 18:49:47</t>
  </si>
  <si>
    <t>2022-11-13 18:50:05</t>
  </si>
  <si>
    <t>2022-11-13 18:50:24</t>
  </si>
  <si>
    <t>2022-11-13 18:50:42</t>
  </si>
  <si>
    <t>2022-11-13 18:51:01</t>
  </si>
  <si>
    <t>2022-11-13 18:51:20</t>
  </si>
  <si>
    <t>2022-11-13 18:51:40</t>
  </si>
  <si>
    <t>2022-11-13 18:51:59</t>
  </si>
  <si>
    <t>2022-11-13 18:52:18</t>
  </si>
  <si>
    <t>2022-11-13 18:52:36</t>
  </si>
  <si>
    <t>2022-11-13 18:52:55</t>
  </si>
  <si>
    <t>2022-11-13 18:53:15</t>
  </si>
  <si>
    <t>2022-11-13 18:53:37</t>
  </si>
  <si>
    <t>2022-11-13 18:53:53</t>
  </si>
  <si>
    <t>2022-11-13 18:54:11</t>
  </si>
  <si>
    <t>2022-11-13 18:54:30</t>
  </si>
  <si>
    <t>2022-11-13 18:54:50</t>
  </si>
  <si>
    <t>2022-11-13 18:55:09</t>
  </si>
  <si>
    <t>2022-11-13 18:57:31</t>
  </si>
  <si>
    <t>2022-11-13 18:57:49</t>
  </si>
  <si>
    <t>2022-11-13 18:58:07</t>
  </si>
  <si>
    <t>2022-11-13 18:58:26</t>
  </si>
  <si>
    <t>2022-11-13 18:58:45</t>
  </si>
  <si>
    <t>2022-11-13 18:59:05</t>
  </si>
  <si>
    <t>2022-11-13 18:59:24</t>
  </si>
  <si>
    <t>2022-11-13 18:59:43</t>
  </si>
  <si>
    <t>2022-11-13 19:00:02</t>
  </si>
  <si>
    <t>2022-11-13 19:00:20</t>
  </si>
  <si>
    <t>2022-11-13 19:00:39</t>
  </si>
  <si>
    <t>2022-11-13 19:00:59</t>
  </si>
  <si>
    <t>2022-11-13 19:01:18</t>
  </si>
  <si>
    <t>2022-11-13 19:01:37</t>
  </si>
  <si>
    <t>2022-11-13 20:30:38</t>
  </si>
  <si>
    <t>2022-11-13 20:31:07</t>
  </si>
  <si>
    <t>2022-11-13 20:31:36</t>
  </si>
  <si>
    <t>2022-11-13 20:32:06</t>
  </si>
  <si>
    <t>2022-11-13 20:32:34</t>
  </si>
  <si>
    <t>2022-11-13 20:33:03</t>
  </si>
  <si>
    <t>2022-11-13 20:33:33</t>
  </si>
  <si>
    <t>2022-11-13 20:41:37</t>
  </si>
  <si>
    <t>2022-11-13 20:42:06</t>
  </si>
  <si>
    <t>2022-11-13 20:42:35</t>
  </si>
  <si>
    <t>2022-11-13 20:43:04</t>
  </si>
  <si>
    <t>2022-11-13 20:43:33</t>
  </si>
  <si>
    <t>2022-11-13 20:44:02</t>
  </si>
  <si>
    <t>2022-11-13 20:44:31</t>
  </si>
  <si>
    <t>2022-11-13 20:45:00</t>
  </si>
  <si>
    <t>2022-11-13 20:45:29</t>
  </si>
  <si>
    <t>2022-11-13 20:45:58</t>
  </si>
  <si>
    <t>2022-11-13 20:59:27</t>
  </si>
  <si>
    <t>2022-11-13 20:59:56</t>
  </si>
  <si>
    <t>2022-11-13 21:00:26</t>
  </si>
  <si>
    <t>2022-11-13 21:00:54</t>
  </si>
  <si>
    <t>2022-11-13 21:01:23</t>
  </si>
  <si>
    <t>2022-11-13 21:01:52</t>
  </si>
  <si>
    <t>2022-11-13 21:02:22</t>
  </si>
  <si>
    <t>2022-11-13 21:02:51</t>
  </si>
  <si>
    <t>2022-11-13 21:03:19</t>
  </si>
  <si>
    <t>2022-11-13 21:03:48</t>
  </si>
  <si>
    <t>2022-11-13 21:04:18</t>
  </si>
  <si>
    <t>2022-11-13 21:04:46</t>
  </si>
  <si>
    <t>2022-11-13 21:05:15</t>
  </si>
  <si>
    <t>2022-11-13 21:05:44</t>
  </si>
  <si>
    <t>2022-11-13 21:06:14</t>
  </si>
  <si>
    <t>2022-11-13 21:06:43</t>
  </si>
  <si>
    <t>2022-11-13 21:07:11</t>
  </si>
  <si>
    <t>2022-11-13 21:07:40</t>
  </si>
  <si>
    <t>2022-11-13 21:08:09</t>
  </si>
  <si>
    <t>2022-11-13 21:08:39</t>
  </si>
  <si>
    <t>2022-11-13 21:09:07</t>
  </si>
  <si>
    <t>2022-11-13 21:09:36</t>
  </si>
  <si>
    <t>2022-11-13 21:10:05</t>
  </si>
  <si>
    <t>2022-11-13 21:10:35</t>
  </si>
  <si>
    <t>2022-11-13 21:17:46</t>
  </si>
  <si>
    <t>2022-11-13 21:18:15</t>
  </si>
  <si>
    <t>2022-11-13 21:18:44</t>
  </si>
  <si>
    <t>2022-11-13 21:19:13</t>
  </si>
  <si>
    <t>2022-11-13 21:19:42</t>
  </si>
  <si>
    <t>2022-11-13 21:20:11</t>
  </si>
  <si>
    <t>2022-11-13 21:20:40</t>
  </si>
  <si>
    <t>2022-11-13 21:21:08</t>
  </si>
  <si>
    <t>2022-11-13 21:21:38</t>
  </si>
  <si>
    <t>2022-11-13 21:22:07</t>
  </si>
  <si>
    <t>2022-11-13 21:22:36</t>
  </si>
  <si>
    <t>2022-11-13 21:23:05</t>
  </si>
  <si>
    <t>2022-11-13 21:23:34</t>
  </si>
  <si>
    <t>2022-11-13 21:24:03</t>
  </si>
  <si>
    <t>2022-11-13 21:24:32</t>
  </si>
  <si>
    <t>2022-11-13 21:25:01</t>
  </si>
  <si>
    <t>2022-11-13 21:25:30</t>
  </si>
  <si>
    <t>2022-11-13 21:25:59</t>
  </si>
  <si>
    <t>2022-11-13 21:26:28</t>
  </si>
  <si>
    <t>2022-11-13 21:26:57</t>
  </si>
  <si>
    <t>2022-11-13 21:27:26</t>
  </si>
  <si>
    <t>2022-11-13 21:27:55</t>
  </si>
  <si>
    <t>2022-11-13 21:28:24</t>
  </si>
  <si>
    <t>2022-11-13 21:28:53</t>
  </si>
  <si>
    <t>2022-11-13 21:37:20</t>
  </si>
  <si>
    <t>2022-11-13 21:37:50</t>
  </si>
  <si>
    <t>2022-11-13 21:38:18</t>
  </si>
  <si>
    <t>2022-11-13 21:39:16</t>
  </si>
  <si>
    <t>2022-11-13 21:39:45</t>
  </si>
  <si>
    <t>2022-11-13 21:42:59</t>
  </si>
  <si>
    <t>2022-11-13 21:43:59</t>
  </si>
  <si>
    <t>2022-11-13 21:45:37</t>
  </si>
  <si>
    <t>2022-11-13 21:51:04</t>
  </si>
  <si>
    <t>Trung bình: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</si>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</sst>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4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216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7" spans="1:8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</row>
    <row r="8" spans="1:8" x14ac:dyDescent="0.25">
      <c r="A8" s="5">
        <f>1</f>
      </c>
      <c r="B8" s="5" t="s">
        <v>13</v>
      </c>
      <c r="C8" s="5">
        <v>0</v>
      </c>
      <c r="D8" s="5">
        <v>0</v>
      </c>
      <c r="E8" s="5">
        <v>743</v>
      </c>
      <c r="F8" s="5">
        <v>743</v>
      </c>
      <c r="G8" s="5">
        <v>0.00134589</v>
      </c>
      <c r="H8" s="5"/>
    </row>
    <row r="9" spans="1:8" x14ac:dyDescent="0.25">
      <c r="A9" s="5">
        <f>2</f>
      </c>
      <c r="B9" s="5" t="s">
        <v>14</v>
      </c>
      <c r="C9" s="5">
        <v>0</v>
      </c>
      <c r="D9" s="5">
        <v>0</v>
      </c>
      <c r="E9" s="5">
        <v>762</v>
      </c>
      <c r="F9" s="5">
        <v>762</v>
      </c>
      <c r="G9" s="5">
        <v>0.00131234</v>
      </c>
      <c r="H9" s="5"/>
    </row>
    <row r="10" spans="1:8" x14ac:dyDescent="0.25">
      <c r="A10" s="5">
        <f>3</f>
      </c>
      <c r="B10" s="5" t="s">
        <v>15</v>
      </c>
      <c r="C10" s="5">
        <v>0</v>
      </c>
      <c r="D10" s="5">
        <v>0</v>
      </c>
      <c r="E10" s="5">
        <v>781</v>
      </c>
      <c r="F10" s="5">
        <v>781</v>
      </c>
      <c r="G10" s="5">
        <v>0.00128041</v>
      </c>
      <c r="H10" s="5"/>
    </row>
    <row r="11" spans="1:8" x14ac:dyDescent="0.25">
      <c r="A11" s="5">
        <f>4</f>
      </c>
      <c r="B11" s="5" t="s">
        <v>16</v>
      </c>
      <c r="C11" s="5">
        <v>0</v>
      </c>
      <c r="D11" s="5">
        <v>0</v>
      </c>
      <c r="E11" s="5">
        <v>800</v>
      </c>
      <c r="F11" s="5">
        <v>800</v>
      </c>
      <c r="G11" s="5">
        <v>0.00125</v>
      </c>
      <c r="H11" s="5"/>
    </row>
    <row r="12" spans="1:8" x14ac:dyDescent="0.25">
      <c r="A12" s="5">
        <f>5</f>
      </c>
      <c r="B12" s="5" t="s">
        <v>17</v>
      </c>
      <c r="C12" s="5">
        <v>0</v>
      </c>
      <c r="D12" s="5">
        <v>0</v>
      </c>
      <c r="E12" s="5">
        <v>819</v>
      </c>
      <c r="F12" s="5">
        <v>819</v>
      </c>
      <c r="G12" s="5">
        <v>0.001221</v>
      </c>
      <c r="H12" s="5"/>
    </row>
    <row r="13" spans="1:8" x14ac:dyDescent="0.25">
      <c r="A13" s="5">
        <f>6</f>
      </c>
      <c r="B13" s="5" t="s">
        <v>18</v>
      </c>
      <c r="C13" s="5">
        <v>0</v>
      </c>
      <c r="D13" s="5">
        <v>0</v>
      </c>
      <c r="E13" s="5">
        <v>838</v>
      </c>
      <c r="F13" s="5">
        <v>838</v>
      </c>
      <c r="G13" s="5">
        <v>0.00119332</v>
      </c>
      <c r="H13" s="5"/>
    </row>
    <row r="14" spans="1:8" x14ac:dyDescent="0.25">
      <c r="A14" s="5">
        <f>7</f>
      </c>
      <c r="B14" s="5" t="s">
        <v>19</v>
      </c>
      <c r="C14" s="5">
        <v>0</v>
      </c>
      <c r="D14" s="5">
        <v>0</v>
      </c>
      <c r="E14" s="5">
        <v>857</v>
      </c>
      <c r="F14" s="5">
        <v>857</v>
      </c>
      <c r="G14" s="5">
        <v>0.00116686</v>
      </c>
      <c r="H14" s="5"/>
    </row>
    <row r="15" spans="1:8" x14ac:dyDescent="0.25">
      <c r="A15" s="5">
        <f>8</f>
      </c>
      <c r="B15" s="5" t="s">
        <v>20</v>
      </c>
      <c r="C15" s="5">
        <v>0</v>
      </c>
      <c r="D15" s="5">
        <v>0</v>
      </c>
      <c r="E15" s="5">
        <v>876</v>
      </c>
      <c r="F15" s="5">
        <v>876</v>
      </c>
      <c r="G15" s="5">
        <v>0.00114155</v>
      </c>
      <c r="H15" s="5"/>
    </row>
    <row r="16" spans="1:8" x14ac:dyDescent="0.25">
      <c r="A16" s="5">
        <f>9</f>
      </c>
      <c r="B16" s="5" t="s">
        <v>21</v>
      </c>
      <c r="C16" s="5">
        <v>0</v>
      </c>
      <c r="D16" s="5">
        <v>0</v>
      </c>
      <c r="E16" s="5">
        <v>895</v>
      </c>
      <c r="F16" s="5">
        <v>895</v>
      </c>
      <c r="G16" s="5">
        <v>0.00111732</v>
      </c>
      <c r="H16" s="5"/>
    </row>
    <row r="17" spans="1:8" x14ac:dyDescent="0.25">
      <c r="A17" s="5">
        <f>10</f>
      </c>
      <c r="B17" s="5" t="s">
        <v>22</v>
      </c>
      <c r="C17" s="5">
        <v>0</v>
      </c>
      <c r="D17" s="5">
        <v>0</v>
      </c>
      <c r="E17" s="5">
        <v>914</v>
      </c>
      <c r="F17" s="5">
        <v>914</v>
      </c>
      <c r="G17" s="5">
        <v>0.00109409</v>
      </c>
      <c r="H17" s="5"/>
    </row>
    <row r="18" spans="1:8" x14ac:dyDescent="0.25">
      <c r="A18" s="5">
        <f>11</f>
      </c>
      <c r="B18" s="5" t="s">
        <v>23</v>
      </c>
      <c r="C18" s="5">
        <v>0</v>
      </c>
      <c r="D18" s="5">
        <v>0</v>
      </c>
      <c r="E18" s="5">
        <v>933</v>
      </c>
      <c r="F18" s="5">
        <v>933</v>
      </c>
      <c r="G18" s="5">
        <v>0.00107181</v>
      </c>
      <c r="H18" s="5"/>
    </row>
    <row r="19" spans="1:8" x14ac:dyDescent="0.25">
      <c r="A19" s="5">
        <f>12</f>
      </c>
      <c r="B19" s="5" t="s">
        <v>24</v>
      </c>
      <c r="C19" s="5">
        <v>0</v>
      </c>
      <c r="D19" s="5">
        <v>0</v>
      </c>
      <c r="E19" s="5">
        <v>952</v>
      </c>
      <c r="F19" s="5">
        <v>952</v>
      </c>
      <c r="G19" s="5">
        <v>0.00105042</v>
      </c>
      <c r="H19" s="5"/>
    </row>
    <row r="20" spans="1:8" x14ac:dyDescent="0.25">
      <c r="A20" s="5">
        <f>13</f>
      </c>
      <c r="B20" s="5" t="s">
        <v>25</v>
      </c>
      <c r="C20" s="5">
        <v>0</v>
      </c>
      <c r="D20" s="5">
        <v>0</v>
      </c>
      <c r="E20" s="5">
        <v>971</v>
      </c>
      <c r="F20" s="5">
        <v>971</v>
      </c>
      <c r="G20" s="5">
        <v>0.00102987</v>
      </c>
      <c r="H20" s="5"/>
    </row>
    <row r="21" spans="1:8" x14ac:dyDescent="0.25">
      <c r="A21" s="5">
        <f>14</f>
      </c>
      <c r="B21" s="5" t="s">
        <v>26</v>
      </c>
      <c r="C21" s="5">
        <v>0</v>
      </c>
      <c r="D21" s="5">
        <v>0</v>
      </c>
      <c r="E21" s="5">
        <v>990</v>
      </c>
      <c r="F21" s="5">
        <v>990</v>
      </c>
      <c r="G21" s="5">
        <v>0.0010101</v>
      </c>
      <c r="H21" s="5"/>
    </row>
    <row r="22" spans="1:8" x14ac:dyDescent="0.25">
      <c r="A22" s="5">
        <f>15</f>
      </c>
      <c r="B22" s="5" t="s">
        <v>27</v>
      </c>
      <c r="C22" s="5">
        <v>0</v>
      </c>
      <c r="D22" s="5">
        <v>0</v>
      </c>
      <c r="E22" s="5">
        <v>1009</v>
      </c>
      <c r="F22" s="5">
        <v>1009</v>
      </c>
      <c r="G22" s="5">
        <v>0.00099108</v>
      </c>
      <c r="H22" s="5"/>
    </row>
    <row r="23" spans="1:8" x14ac:dyDescent="0.25">
      <c r="A23" s="5">
        <f>16</f>
      </c>
      <c r="B23" s="5" t="s">
        <v>28</v>
      </c>
      <c r="C23" s="5">
        <v>0</v>
      </c>
      <c r="D23" s="5">
        <v>0</v>
      </c>
      <c r="E23" s="5">
        <v>1028</v>
      </c>
      <c r="F23" s="5">
        <v>1028</v>
      </c>
      <c r="G23" s="5">
        <v>0.000972763</v>
      </c>
      <c r="H23" s="5"/>
    </row>
    <row r="24" spans="1:8" x14ac:dyDescent="0.25">
      <c r="A24" s="5">
        <f>17</f>
      </c>
      <c r="B24" s="5" t="s">
        <v>29</v>
      </c>
      <c r="C24" s="5">
        <v>0</v>
      </c>
      <c r="D24" s="5">
        <v>0</v>
      </c>
      <c r="E24" s="5">
        <v>1047</v>
      </c>
      <c r="F24" s="5">
        <v>1047</v>
      </c>
      <c r="G24" s="5">
        <v>0.00095511</v>
      </c>
      <c r="H24" s="5"/>
    </row>
    <row r="25" spans="1:8" x14ac:dyDescent="0.25">
      <c r="A25" s="5">
        <f>18</f>
      </c>
      <c r="B25" s="5" t="s">
        <v>30</v>
      </c>
      <c r="C25" s="5">
        <v>0</v>
      </c>
      <c r="D25" s="5">
        <v>0</v>
      </c>
      <c r="E25" s="5">
        <v>1066</v>
      </c>
      <c r="F25" s="5">
        <v>1066</v>
      </c>
      <c r="G25" s="5">
        <v>0.000938086</v>
      </c>
      <c r="H25" s="5"/>
    </row>
    <row r="26" spans="1:8" x14ac:dyDescent="0.25">
      <c r="A26" s="5">
        <f>19</f>
      </c>
      <c r="B26" s="5" t="s">
        <v>31</v>
      </c>
      <c r="C26" s="5">
        <v>0</v>
      </c>
      <c r="D26" s="5">
        <v>0</v>
      </c>
      <c r="E26" s="5">
        <v>1085</v>
      </c>
      <c r="F26" s="5">
        <v>1085</v>
      </c>
      <c r="G26" s="5">
        <v>0.000921659</v>
      </c>
      <c r="H26" s="5"/>
    </row>
    <row r="27" spans="1:8" x14ac:dyDescent="0.25">
      <c r="A27" s="5">
        <f>20</f>
      </c>
      <c r="B27" s="5" t="s">
        <v>32</v>
      </c>
      <c r="C27" s="5">
        <v>0</v>
      </c>
      <c r="D27" s="5">
        <v>0</v>
      </c>
      <c r="E27" s="5">
        <v>1104</v>
      </c>
      <c r="F27" s="5">
        <v>1104</v>
      </c>
      <c r="G27" s="5">
        <v>0.000905797</v>
      </c>
      <c r="H27" s="5"/>
    </row>
    <row r="28" spans="1:8" x14ac:dyDescent="0.25">
      <c r="A28" s="5">
        <f>21</f>
      </c>
      <c r="B28" s="5" t="s">
        <v>33</v>
      </c>
      <c r="C28" s="5">
        <v>0</v>
      </c>
      <c r="D28" s="5">
        <v>0</v>
      </c>
      <c r="E28" s="5">
        <v>1123</v>
      </c>
      <c r="F28" s="5">
        <v>1123</v>
      </c>
      <c r="G28" s="5">
        <v>0.000890472</v>
      </c>
      <c r="H28" s="5"/>
    </row>
    <row r="29" spans="1:8" x14ac:dyDescent="0.25">
      <c r="A29" s="5">
        <f>22</f>
      </c>
      <c r="B29" s="5" t="s">
        <v>34</v>
      </c>
      <c r="C29" s="5">
        <v>0</v>
      </c>
      <c r="D29" s="5">
        <v>0</v>
      </c>
      <c r="E29" s="5">
        <v>1142</v>
      </c>
      <c r="F29" s="5">
        <v>1142</v>
      </c>
      <c r="G29" s="5">
        <v>0.000875657</v>
      </c>
      <c r="H29" s="5"/>
    </row>
    <row r="30" spans="1:8" x14ac:dyDescent="0.25">
      <c r="A30" s="5">
        <f>23</f>
      </c>
      <c r="B30" s="5" t="s">
        <v>35</v>
      </c>
      <c r="C30" s="5">
        <v>0</v>
      </c>
      <c r="D30" s="5">
        <v>0</v>
      </c>
      <c r="E30" s="5">
        <v>1161</v>
      </c>
      <c r="F30" s="5">
        <v>1161</v>
      </c>
      <c r="G30" s="5">
        <v>0.000861326</v>
      </c>
      <c r="H30" s="5"/>
    </row>
    <row r="31" spans="1:8" x14ac:dyDescent="0.25">
      <c r="A31" s="5">
        <f>24</f>
      </c>
      <c r="B31" s="5" t="s">
        <v>36</v>
      </c>
      <c r="C31" s="5">
        <v>0</v>
      </c>
      <c r="D31" s="5">
        <v>0</v>
      </c>
      <c r="E31" s="5">
        <v>1180</v>
      </c>
      <c r="F31" s="5">
        <v>1180</v>
      </c>
      <c r="G31" s="5">
        <v>0.000847458</v>
      </c>
      <c r="H31" s="5"/>
    </row>
    <row r="32" spans="1:8" x14ac:dyDescent="0.25">
      <c r="A32" s="5">
        <f>25</f>
      </c>
      <c r="B32" s="5" t="s">
        <v>37</v>
      </c>
      <c r="C32" s="5">
        <v>0</v>
      </c>
      <c r="D32" s="5">
        <v>0</v>
      </c>
      <c r="E32" s="5">
        <v>1199</v>
      </c>
      <c r="F32" s="5">
        <v>1199</v>
      </c>
      <c r="G32" s="5">
        <v>0.000834028</v>
      </c>
      <c r="H32" s="5"/>
    </row>
    <row r="33" spans="1:8" x14ac:dyDescent="0.25">
      <c r="A33" s="5">
        <f>26</f>
      </c>
      <c r="B33" s="5" t="s">
        <v>38</v>
      </c>
      <c r="C33" s="5">
        <v>0</v>
      </c>
      <c r="D33" s="5">
        <v>0</v>
      </c>
      <c r="E33" s="5">
        <v>1218</v>
      </c>
      <c r="F33" s="5">
        <v>1218</v>
      </c>
      <c r="G33" s="5">
        <v>0.000821018</v>
      </c>
      <c r="H33" s="5"/>
    </row>
    <row r="34" spans="1:8" x14ac:dyDescent="0.25">
      <c r="A34" s="5">
        <f>27</f>
      </c>
      <c r="B34" s="5" t="s">
        <v>39</v>
      </c>
      <c r="C34" s="5">
        <v>0</v>
      </c>
      <c r="D34" s="5">
        <v>0</v>
      </c>
      <c r="E34" s="5">
        <v>1237</v>
      </c>
      <c r="F34" s="5">
        <v>1237</v>
      </c>
      <c r="G34" s="5">
        <v>0.000808407</v>
      </c>
      <c r="H34" s="5"/>
    </row>
    <row r="35" spans="1:8" x14ac:dyDescent="0.25">
      <c r="A35" s="5">
        <f>28</f>
      </c>
      <c r="B35" s="5" t="s">
        <v>40</v>
      </c>
      <c r="C35" s="5">
        <v>0</v>
      </c>
      <c r="D35" s="5">
        <v>0</v>
      </c>
      <c r="E35" s="5">
        <v>1256</v>
      </c>
      <c r="F35" s="5">
        <v>1256</v>
      </c>
      <c r="G35" s="5">
        <v>0.000796178</v>
      </c>
      <c r="H35" s="5"/>
    </row>
    <row r="36" spans="1:8" x14ac:dyDescent="0.25">
      <c r="A36" s="5">
        <f>29</f>
      </c>
      <c r="B36" s="5" t="s">
        <v>41</v>
      </c>
      <c r="C36" s="5">
        <v>0</v>
      </c>
      <c r="D36" s="5">
        <v>0</v>
      </c>
      <c r="E36" s="5">
        <v>1275</v>
      </c>
      <c r="F36" s="5">
        <v>1275</v>
      </c>
      <c r="G36" s="5">
        <v>0.000784314</v>
      </c>
      <c r="H36" s="5"/>
    </row>
    <row r="37" spans="1:8" x14ac:dyDescent="0.25">
      <c r="A37" s="5">
        <f>30</f>
      </c>
      <c r="B37" s="5" t="s">
        <v>42</v>
      </c>
      <c r="C37" s="5">
        <v>0</v>
      </c>
      <c r="D37" s="5">
        <v>0</v>
      </c>
      <c r="E37" s="5">
        <v>1294</v>
      </c>
      <c r="F37" s="5">
        <v>1294</v>
      </c>
      <c r="G37" s="5">
        <v>0.000772798</v>
      </c>
      <c r="H37" s="5"/>
    </row>
    <row r="38" spans="1:8" x14ac:dyDescent="0.25">
      <c r="A38" s="5">
        <f>31</f>
      </c>
      <c r="B38" s="5" t="s">
        <v>43</v>
      </c>
      <c r="C38" s="5">
        <v>0</v>
      </c>
      <c r="D38" s="5">
        <v>0</v>
      </c>
      <c r="E38" s="5">
        <v>1313</v>
      </c>
      <c r="F38" s="5">
        <v>1313</v>
      </c>
      <c r="G38" s="5">
        <v>0.000761615</v>
      </c>
      <c r="H38" s="5"/>
    </row>
    <row r="39" spans="1:8" x14ac:dyDescent="0.25">
      <c r="A39" s="5">
        <f>32</f>
      </c>
      <c r="B39" s="5" t="s">
        <v>44</v>
      </c>
      <c r="C39" s="5">
        <v>0</v>
      </c>
      <c r="D39" s="5">
        <v>0</v>
      </c>
      <c r="E39" s="5">
        <v>1332</v>
      </c>
      <c r="F39" s="5">
        <v>1332</v>
      </c>
      <c r="G39" s="5">
        <v>0.000750751</v>
      </c>
      <c r="H39" s="5"/>
    </row>
    <row r="40" spans="1:8" x14ac:dyDescent="0.25">
      <c r="A40" s="5">
        <f>33</f>
      </c>
      <c r="B40" s="5" t="s">
        <v>45</v>
      </c>
      <c r="C40" s="5">
        <v>0</v>
      </c>
      <c r="D40" s="5">
        <v>0</v>
      </c>
      <c r="E40" s="5">
        <v>1351</v>
      </c>
      <c r="F40" s="5">
        <v>1351</v>
      </c>
      <c r="G40" s="5">
        <v>0.000740192</v>
      </c>
      <c r="H40" s="5"/>
    </row>
    <row r="41" spans="1:8" x14ac:dyDescent="0.25">
      <c r="A41" s="5">
        <f>34</f>
      </c>
      <c r="B41" s="5" t="s">
        <v>46</v>
      </c>
      <c r="C41" s="5">
        <v>0</v>
      </c>
      <c r="D41" s="5">
        <v>0</v>
      </c>
      <c r="E41" s="5">
        <v>1370</v>
      </c>
      <c r="F41" s="5">
        <v>1370</v>
      </c>
      <c r="G41" s="5">
        <v>0.000729927</v>
      </c>
      <c r="H41" s="5"/>
    </row>
    <row r="42" spans="1:8" x14ac:dyDescent="0.25">
      <c r="A42" s="5">
        <f>35</f>
      </c>
      <c r="B42" s="5" t="s">
        <v>47</v>
      </c>
      <c r="C42" s="5">
        <v>0</v>
      </c>
      <c r="D42" s="5">
        <v>0</v>
      </c>
      <c r="E42" s="5">
        <v>1389</v>
      </c>
      <c r="F42" s="5">
        <v>1389</v>
      </c>
      <c r="G42" s="5">
        <v>0.000719942</v>
      </c>
      <c r="H42" s="5"/>
    </row>
    <row r="43" spans="1:8" x14ac:dyDescent="0.25">
      <c r="A43" s="5">
        <f>36</f>
      </c>
      <c r="B43" s="5" t="s">
        <v>48</v>
      </c>
      <c r="C43" s="5">
        <v>0</v>
      </c>
      <c r="D43" s="5">
        <v>0</v>
      </c>
      <c r="E43" s="5">
        <v>1408</v>
      </c>
      <c r="F43" s="5">
        <v>1408</v>
      </c>
      <c r="G43" s="5">
        <v>0.000710227</v>
      </c>
      <c r="H43" s="5"/>
    </row>
    <row r="44" spans="1:8" x14ac:dyDescent="0.25">
      <c r="A44" s="5">
        <f>37</f>
      </c>
      <c r="B44" s="5" t="s">
        <v>49</v>
      </c>
      <c r="C44" s="5">
        <v>0</v>
      </c>
      <c r="D44" s="5">
        <v>0</v>
      </c>
      <c r="E44" s="5">
        <v>1427</v>
      </c>
      <c r="F44" s="5">
        <v>1427</v>
      </c>
      <c r="G44" s="5">
        <v>0.000700771</v>
      </c>
      <c r="H44" s="5"/>
    </row>
    <row r="45" spans="1:8" x14ac:dyDescent="0.25">
      <c r="A45" s="5">
        <f>38</f>
      </c>
      <c r="B45" s="5" t="s">
        <v>50</v>
      </c>
      <c r="C45" s="5">
        <v>0</v>
      </c>
      <c r="D45" s="5">
        <v>0</v>
      </c>
      <c r="E45" s="5">
        <v>1446</v>
      </c>
      <c r="F45" s="5">
        <v>1446</v>
      </c>
      <c r="G45" s="5">
        <v>0.000691563</v>
      </c>
      <c r="H45" s="5"/>
    </row>
    <row r="46" spans="1:8" x14ac:dyDescent="0.25">
      <c r="A46" s="5">
        <f>39</f>
      </c>
      <c r="B46" s="5" t="s">
        <v>51</v>
      </c>
      <c r="C46" s="5">
        <v>0</v>
      </c>
      <c r="D46" s="5">
        <v>0</v>
      </c>
      <c r="E46" s="5">
        <v>1465</v>
      </c>
      <c r="F46" s="5">
        <v>1465</v>
      </c>
      <c r="G46" s="5">
        <v>0.000682594</v>
      </c>
      <c r="H46" s="5"/>
    </row>
    <row r="47" spans="1:8" x14ac:dyDescent="0.25">
      <c r="A47" s="5">
        <f>40</f>
      </c>
      <c r="B47" s="5" t="s">
        <v>52</v>
      </c>
      <c r="C47" s="5">
        <v>0</v>
      </c>
      <c r="D47" s="5">
        <v>0</v>
      </c>
      <c r="E47" s="5">
        <v>1484</v>
      </c>
      <c r="F47" s="5">
        <v>1484</v>
      </c>
      <c r="G47" s="5">
        <v>0.000673854</v>
      </c>
      <c r="H47" s="5"/>
    </row>
    <row r="48" spans="1:8" x14ac:dyDescent="0.25">
      <c r="A48" s="5">
        <f>41</f>
      </c>
      <c r="B48" s="5" t="s">
        <v>53</v>
      </c>
      <c r="C48" s="5">
        <v>0</v>
      </c>
      <c r="D48" s="5">
        <v>0</v>
      </c>
      <c r="E48" s="5">
        <v>1661</v>
      </c>
      <c r="F48" s="5">
        <v>1661</v>
      </c>
      <c r="G48" s="5">
        <v>0.000602047</v>
      </c>
      <c r="H48" s="5"/>
    </row>
    <row r="49" spans="1:8" x14ac:dyDescent="0.25">
      <c r="A49" s="5">
        <f>42</f>
      </c>
      <c r="B49" s="5" t="s">
        <v>54</v>
      </c>
      <c r="C49" s="5">
        <v>0</v>
      </c>
      <c r="D49" s="5">
        <v>0</v>
      </c>
      <c r="E49" s="5">
        <v>1674</v>
      </c>
      <c r="F49" s="5">
        <v>1674</v>
      </c>
      <c r="G49" s="5">
        <v>0.000597372</v>
      </c>
      <c r="H49" s="5"/>
    </row>
    <row r="50" spans="1:8" x14ac:dyDescent="0.25">
      <c r="A50" s="5">
        <f>43</f>
      </c>
      <c r="B50" s="5" t="s">
        <v>55</v>
      </c>
      <c r="C50" s="5">
        <v>0</v>
      </c>
      <c r="D50" s="5">
        <v>0</v>
      </c>
      <c r="E50" s="5">
        <v>1693</v>
      </c>
      <c r="F50" s="5">
        <v>1693</v>
      </c>
      <c r="G50" s="5">
        <v>0.000590667</v>
      </c>
      <c r="H50" s="5"/>
    </row>
    <row r="51" spans="1:8" x14ac:dyDescent="0.25">
      <c r="A51" s="5">
        <f>44</f>
      </c>
      <c r="B51" s="5" t="s">
        <v>56</v>
      </c>
      <c r="C51" s="5">
        <v>0</v>
      </c>
      <c r="D51" s="5">
        <v>0</v>
      </c>
      <c r="E51" s="5">
        <v>1712</v>
      </c>
      <c r="F51" s="5">
        <v>1712</v>
      </c>
      <c r="G51" s="5">
        <v>0.000584112</v>
      </c>
      <c r="H51" s="5"/>
    </row>
    <row r="52" spans="1:8" x14ac:dyDescent="0.25">
      <c r="A52" s="5">
        <f>45</f>
      </c>
      <c r="B52" s="5" t="s">
        <v>57</v>
      </c>
      <c r="C52" s="5">
        <v>0</v>
      </c>
      <c r="D52" s="5">
        <v>0</v>
      </c>
      <c r="E52" s="5">
        <v>1731</v>
      </c>
      <c r="F52" s="5">
        <v>1731</v>
      </c>
      <c r="G52" s="5">
        <v>0.000577701</v>
      </c>
      <c r="H52" s="5"/>
    </row>
    <row r="53" spans="1:8" x14ac:dyDescent="0.25">
      <c r="A53" s="5">
        <f>46</f>
      </c>
      <c r="B53" s="5" t="s">
        <v>58</v>
      </c>
      <c r="C53" s="5">
        <v>0</v>
      </c>
      <c r="D53" s="5">
        <v>0</v>
      </c>
      <c r="E53" s="5">
        <v>1750</v>
      </c>
      <c r="F53" s="5">
        <v>1750</v>
      </c>
      <c r="G53" s="5">
        <v>0.000571429</v>
      </c>
      <c r="H53" s="5"/>
    </row>
    <row r="54" spans="1:8" x14ac:dyDescent="0.25">
      <c r="A54" s="5">
        <f>47</f>
      </c>
      <c r="B54" s="5" t="s">
        <v>59</v>
      </c>
      <c r="C54" s="5">
        <v>0</v>
      </c>
      <c r="D54" s="5">
        <v>0</v>
      </c>
      <c r="E54" s="5">
        <v>1769</v>
      </c>
      <c r="F54" s="5">
        <v>1769</v>
      </c>
      <c r="G54" s="5">
        <v>0.000565291</v>
      </c>
      <c r="H54" s="5"/>
    </row>
    <row r="55" spans="1:8" x14ac:dyDescent="0.25">
      <c r="A55" s="5">
        <f>48</f>
      </c>
      <c r="B55" s="5" t="s">
        <v>60</v>
      </c>
      <c r="C55" s="5">
        <v>0</v>
      </c>
      <c r="D55" s="5">
        <v>0</v>
      </c>
      <c r="E55" s="5">
        <v>1788</v>
      </c>
      <c r="F55" s="5">
        <v>1788</v>
      </c>
      <c r="G55" s="5">
        <v>0.000559284</v>
      </c>
      <c r="H55" s="5"/>
    </row>
    <row r="56" spans="1:8" x14ac:dyDescent="0.25">
      <c r="A56" s="5">
        <f>49</f>
      </c>
      <c r="B56" s="5" t="s">
        <v>61</v>
      </c>
      <c r="C56" s="5">
        <v>0</v>
      </c>
      <c r="D56" s="5">
        <v>0</v>
      </c>
      <c r="E56" s="5">
        <v>1807</v>
      </c>
      <c r="F56" s="5">
        <v>1807</v>
      </c>
      <c r="G56" s="5">
        <v>0.000553403</v>
      </c>
      <c r="H56" s="5"/>
    </row>
    <row r="57" spans="1:8" x14ac:dyDescent="0.25">
      <c r="A57" s="5">
        <f>50</f>
      </c>
      <c r="B57" s="5" t="s">
        <v>62</v>
      </c>
      <c r="C57" s="5">
        <v>0</v>
      </c>
      <c r="D57" s="5">
        <v>0</v>
      </c>
      <c r="E57" s="5">
        <v>1826</v>
      </c>
      <c r="F57" s="5">
        <v>1826</v>
      </c>
      <c r="G57" s="5">
        <v>0.000547645</v>
      </c>
      <c r="H57" s="5"/>
    </row>
    <row r="58" spans="1:8" x14ac:dyDescent="0.25">
      <c r="A58" s="5">
        <f>51</f>
      </c>
      <c r="B58" s="5" t="s">
        <v>63</v>
      </c>
      <c r="C58" s="5">
        <v>0</v>
      </c>
      <c r="D58" s="5">
        <v>0</v>
      </c>
      <c r="E58" s="5">
        <v>1845</v>
      </c>
      <c r="F58" s="5">
        <v>1845</v>
      </c>
      <c r="G58" s="5">
        <v>0.000542005</v>
      </c>
      <c r="H58" s="5"/>
    </row>
    <row r="59" spans="1:8" x14ac:dyDescent="0.25">
      <c r="A59" s="5">
        <f>52</f>
      </c>
      <c r="B59" s="5" t="s">
        <v>64</v>
      </c>
      <c r="C59" s="5">
        <v>0</v>
      </c>
      <c r="D59" s="5">
        <v>0</v>
      </c>
      <c r="E59" s="5">
        <v>1864</v>
      </c>
      <c r="F59" s="5">
        <v>1864</v>
      </c>
      <c r="G59" s="5">
        <v>0.000536481</v>
      </c>
      <c r="H59" s="5"/>
    </row>
    <row r="60" spans="1:8" x14ac:dyDescent="0.25">
      <c r="A60" s="5">
        <f>53</f>
      </c>
      <c r="B60" s="5" t="s">
        <v>65</v>
      </c>
      <c r="C60" s="5">
        <v>0</v>
      </c>
      <c r="D60" s="5">
        <v>0</v>
      </c>
      <c r="E60" s="5">
        <v>1883</v>
      </c>
      <c r="F60" s="5">
        <v>1883</v>
      </c>
      <c r="G60" s="5">
        <v>0.000531067</v>
      </c>
      <c r="H60" s="5"/>
    </row>
    <row r="61" spans="1:8" x14ac:dyDescent="0.25">
      <c r="A61" s="5">
        <f>54</f>
      </c>
      <c r="B61" s="5" t="s">
        <v>66</v>
      </c>
      <c r="C61" s="5">
        <v>0</v>
      </c>
      <c r="D61" s="5">
        <v>0</v>
      </c>
      <c r="E61" s="5">
        <v>1902</v>
      </c>
      <c r="F61" s="5">
        <v>1902</v>
      </c>
      <c r="G61" s="5">
        <v>0.000525762</v>
      </c>
      <c r="H61" s="5"/>
    </row>
    <row r="62" spans="1:8" x14ac:dyDescent="0.25">
      <c r="A62" s="5">
        <f>55</f>
      </c>
      <c r="B62" s="5" t="s">
        <v>67</v>
      </c>
      <c r="C62" s="5">
        <v>0</v>
      </c>
      <c r="D62" s="5">
        <v>0</v>
      </c>
      <c r="E62" s="5">
        <v>1921</v>
      </c>
      <c r="F62" s="5">
        <v>1921</v>
      </c>
      <c r="G62" s="5">
        <v>0.000520562</v>
      </c>
      <c r="H62" s="5"/>
    </row>
    <row r="63" spans="1:8" x14ac:dyDescent="0.25">
      <c r="A63" s="5">
        <f>56</f>
      </c>
      <c r="B63" s="5" t="s">
        <v>68</v>
      </c>
      <c r="C63" s="5">
        <v>0</v>
      </c>
      <c r="D63" s="5">
        <v>0</v>
      </c>
      <c r="E63" s="5">
        <v>2420</v>
      </c>
      <c r="F63" s="5">
        <v>2420</v>
      </c>
      <c r="G63" s="5">
        <v>0.000413223</v>
      </c>
      <c r="H63" s="5"/>
    </row>
    <row r="64" spans="1:8" x14ac:dyDescent="0.25">
      <c r="A64" s="5">
        <f>57</f>
      </c>
      <c r="B64" s="5" t="s">
        <v>69</v>
      </c>
      <c r="C64" s="5">
        <v>0</v>
      </c>
      <c r="D64" s="5">
        <v>0</v>
      </c>
      <c r="E64" s="5">
        <v>2434</v>
      </c>
      <c r="F64" s="5">
        <v>2434</v>
      </c>
      <c r="G64" s="5">
        <v>0.000410846</v>
      </c>
      <c r="H64" s="5"/>
    </row>
    <row r="65" spans="1:8" x14ac:dyDescent="0.25">
      <c r="A65" s="5">
        <f>58</f>
      </c>
      <c r="B65" s="5" t="s">
        <v>70</v>
      </c>
      <c r="C65" s="5">
        <v>0</v>
      </c>
      <c r="D65" s="5">
        <v>0</v>
      </c>
      <c r="E65" s="5">
        <v>2453</v>
      </c>
      <c r="F65" s="5">
        <v>2453</v>
      </c>
      <c r="G65" s="5">
        <v>0.000407664</v>
      </c>
      <c r="H65" s="5"/>
    </row>
    <row r="66" spans="1:8" x14ac:dyDescent="0.25">
      <c r="A66" s="5">
        <f>59</f>
      </c>
      <c r="B66" s="5" t="s">
        <v>71</v>
      </c>
      <c r="C66" s="5">
        <v>0</v>
      </c>
      <c r="D66" s="5">
        <v>0</v>
      </c>
      <c r="E66" s="5">
        <v>2472</v>
      </c>
      <c r="F66" s="5">
        <v>2472</v>
      </c>
      <c r="G66" s="5">
        <v>0.000404531</v>
      </c>
      <c r="H66" s="5"/>
    </row>
    <row r="67" spans="1:8" x14ac:dyDescent="0.25">
      <c r="A67" s="5">
        <f>60</f>
      </c>
      <c r="B67" s="5" t="s">
        <v>72</v>
      </c>
      <c r="C67" s="5">
        <v>0</v>
      </c>
      <c r="D67" s="5">
        <v>0</v>
      </c>
      <c r="E67" s="5">
        <v>2491</v>
      </c>
      <c r="F67" s="5">
        <v>2491</v>
      </c>
      <c r="G67" s="5">
        <v>0.000401445</v>
      </c>
      <c r="H67" s="5"/>
    </row>
    <row r="68" spans="1:8" x14ac:dyDescent="0.25">
      <c r="A68" s="5">
        <f>61</f>
      </c>
      <c r="B68" s="5" t="s">
        <v>73</v>
      </c>
      <c r="C68" s="5">
        <v>0</v>
      </c>
      <c r="D68" s="5">
        <v>0</v>
      </c>
      <c r="E68" s="5">
        <v>2511</v>
      </c>
      <c r="F68" s="5">
        <v>2511</v>
      </c>
      <c r="G68" s="5">
        <v>0.000398248</v>
      </c>
      <c r="H68" s="5"/>
    </row>
    <row r="69" spans="1:8" x14ac:dyDescent="0.25">
      <c r="A69" s="5">
        <f>62</f>
      </c>
      <c r="B69" s="5" t="s">
        <v>74</v>
      </c>
      <c r="C69" s="5">
        <v>0</v>
      </c>
      <c r="D69" s="5">
        <v>0</v>
      </c>
      <c r="E69" s="5">
        <v>2529</v>
      </c>
      <c r="F69" s="5">
        <v>2529</v>
      </c>
      <c r="G69" s="5">
        <v>0.000395413</v>
      </c>
      <c r="H69" s="5"/>
    </row>
    <row r="70" spans="1:8" x14ac:dyDescent="0.25">
      <c r="A70" s="5">
        <f>63</f>
      </c>
      <c r="B70" s="5" t="s">
        <v>75</v>
      </c>
      <c r="C70" s="5">
        <v>0</v>
      </c>
      <c r="D70" s="5">
        <v>0</v>
      </c>
      <c r="E70" s="5">
        <v>2548</v>
      </c>
      <c r="F70" s="5">
        <v>2548</v>
      </c>
      <c r="G70" s="5">
        <v>0.000392465</v>
      </c>
      <c r="H70" s="5"/>
    </row>
    <row r="71" spans="1:8" x14ac:dyDescent="0.25">
      <c r="A71" s="5">
        <f>64</f>
      </c>
      <c r="B71" s="5" t="s">
        <v>76</v>
      </c>
      <c r="C71" s="5">
        <v>0</v>
      </c>
      <c r="D71" s="5">
        <v>0</v>
      </c>
      <c r="E71" s="5">
        <v>2567</v>
      </c>
      <c r="F71" s="5">
        <v>2567</v>
      </c>
      <c r="G71" s="5">
        <v>0.00038956</v>
      </c>
      <c r="H71" s="5"/>
    </row>
    <row r="72" spans="1:8" x14ac:dyDescent="0.25">
      <c r="A72" s="5">
        <f>65</f>
      </c>
      <c r="B72" s="5" t="s">
        <v>77</v>
      </c>
      <c r="C72" s="5">
        <v>0</v>
      </c>
      <c r="D72" s="5">
        <v>0</v>
      </c>
      <c r="E72" s="5">
        <v>2586</v>
      </c>
      <c r="F72" s="5">
        <v>2586</v>
      </c>
      <c r="G72" s="5">
        <v>0.000386698</v>
      </c>
      <c r="H72" s="5"/>
    </row>
    <row r="73" spans="1:8" x14ac:dyDescent="0.25">
      <c r="A73" s="5">
        <f>66</f>
      </c>
      <c r="B73" s="5" t="s">
        <v>78</v>
      </c>
      <c r="C73" s="5">
        <v>0</v>
      </c>
      <c r="D73" s="5">
        <v>0</v>
      </c>
      <c r="E73" s="5">
        <v>2605</v>
      </c>
      <c r="F73" s="5">
        <v>2605</v>
      </c>
      <c r="G73" s="5">
        <v>0.000383877</v>
      </c>
      <c r="H73" s="5"/>
    </row>
    <row r="74" spans="1:8" x14ac:dyDescent="0.25">
      <c r="A74" s="5">
        <f>67</f>
      </c>
      <c r="B74" s="5" t="s">
        <v>79</v>
      </c>
      <c r="C74" s="5">
        <v>0</v>
      </c>
      <c r="D74" s="5">
        <v>0</v>
      </c>
      <c r="E74" s="5">
        <v>2624</v>
      </c>
      <c r="F74" s="5">
        <v>2624</v>
      </c>
      <c r="G74" s="5">
        <v>0.000381098</v>
      </c>
      <c r="H74" s="5"/>
    </row>
    <row r="75" spans="1:8" x14ac:dyDescent="0.25">
      <c r="A75" s="5">
        <f>68</f>
      </c>
      <c r="B75" s="5" t="s">
        <v>80</v>
      </c>
      <c r="C75" s="5">
        <v>0</v>
      </c>
      <c r="D75" s="5">
        <v>0</v>
      </c>
      <c r="E75" s="5">
        <v>2643</v>
      </c>
      <c r="F75" s="5">
        <v>2643</v>
      </c>
      <c r="G75" s="5">
        <v>0.000378358</v>
      </c>
      <c r="H75" s="5"/>
    </row>
    <row r="76" spans="1:8" x14ac:dyDescent="0.25">
      <c r="A76" s="5">
        <f>69</f>
      </c>
      <c r="B76" s="5" t="s">
        <v>81</v>
      </c>
      <c r="C76" s="5">
        <v>0</v>
      </c>
      <c r="D76" s="5">
        <v>0</v>
      </c>
      <c r="E76" s="5">
        <v>2662</v>
      </c>
      <c r="F76" s="5">
        <v>2662</v>
      </c>
      <c r="G76" s="5">
        <v>0.000375657</v>
      </c>
      <c r="H76" s="5"/>
    </row>
    <row r="77" spans="1:8" x14ac:dyDescent="0.25">
      <c r="A77" s="5">
        <f>70</f>
      </c>
      <c r="B77" s="5" t="s">
        <v>82</v>
      </c>
      <c r="C77" s="5">
        <v>0</v>
      </c>
      <c r="D77" s="5">
        <v>0</v>
      </c>
      <c r="E77" s="5">
        <v>2681</v>
      </c>
      <c r="F77" s="5">
        <v>2681</v>
      </c>
      <c r="G77" s="5">
        <v>0.000372995</v>
      </c>
      <c r="H77" s="5"/>
    </row>
    <row r="78" spans="1:8" x14ac:dyDescent="0.25">
      <c r="A78" s="5">
        <f>71</f>
      </c>
      <c r="B78" s="5" t="s">
        <v>83</v>
      </c>
      <c r="C78" s="5">
        <v>0</v>
      </c>
      <c r="D78" s="5">
        <v>0</v>
      </c>
      <c r="E78" s="5">
        <v>2700</v>
      </c>
      <c r="F78" s="5">
        <v>2700</v>
      </c>
      <c r="G78" s="5">
        <v>0.00037037</v>
      </c>
      <c r="H78" s="5"/>
    </row>
    <row r="79" spans="1:8" x14ac:dyDescent="0.25">
      <c r="A79" s="5">
        <f>72</f>
      </c>
      <c r="B79" s="5" t="s">
        <v>84</v>
      </c>
      <c r="C79" s="5">
        <v>0</v>
      </c>
      <c r="D79" s="5">
        <v>0</v>
      </c>
      <c r="E79" s="5">
        <v>2719</v>
      </c>
      <c r="F79" s="5">
        <v>2719</v>
      </c>
      <c r="G79" s="5">
        <v>0.000367782</v>
      </c>
      <c r="H79" s="5"/>
    </row>
    <row r="80" spans="1:8" x14ac:dyDescent="0.25">
      <c r="A80" s="5">
        <f>73</f>
      </c>
      <c r="B80" s="5" t="s">
        <v>85</v>
      </c>
      <c r="C80" s="5">
        <v>0</v>
      </c>
      <c r="D80" s="5">
        <v>0</v>
      </c>
      <c r="E80" s="5">
        <v>2738</v>
      </c>
      <c r="F80" s="5">
        <v>2738</v>
      </c>
      <c r="G80" s="5">
        <v>0.00036523</v>
      </c>
      <c r="H80" s="5"/>
    </row>
    <row r="81" spans="1:8" x14ac:dyDescent="0.25">
      <c r="A81" s="5">
        <f>74</f>
      </c>
      <c r="B81" s="5" t="s">
        <v>86</v>
      </c>
      <c r="C81" s="5">
        <v>0</v>
      </c>
      <c r="D81" s="5">
        <v>0</v>
      </c>
      <c r="E81" s="5">
        <v>2757</v>
      </c>
      <c r="F81" s="5">
        <v>2757</v>
      </c>
      <c r="G81" s="5">
        <v>0.000362713</v>
      </c>
      <c r="H81" s="5"/>
    </row>
    <row r="82" spans="1:8" x14ac:dyDescent="0.25">
      <c r="A82" s="5">
        <f>75</f>
      </c>
      <c r="B82" s="5" t="s">
        <v>87</v>
      </c>
      <c r="C82" s="5">
        <v>0</v>
      </c>
      <c r="D82" s="5">
        <v>0</v>
      </c>
      <c r="E82" s="5">
        <v>2776</v>
      </c>
      <c r="F82" s="5">
        <v>2776</v>
      </c>
      <c r="G82" s="5">
        <v>0.000360231</v>
      </c>
      <c r="H82" s="5"/>
    </row>
    <row r="83" spans="1:8" x14ac:dyDescent="0.25">
      <c r="A83" s="5">
        <f>76</f>
      </c>
      <c r="B83" s="5" t="s">
        <v>88</v>
      </c>
      <c r="C83" s="5">
        <v>0</v>
      </c>
      <c r="D83" s="5">
        <v>0</v>
      </c>
      <c r="E83" s="5">
        <v>2795</v>
      </c>
      <c r="F83" s="5">
        <v>2795</v>
      </c>
      <c r="G83" s="5">
        <v>0.000357782</v>
      </c>
      <c r="H83" s="5"/>
    </row>
    <row r="84" spans="1:8" x14ac:dyDescent="0.25">
      <c r="A84" s="5">
        <f>77</f>
      </c>
      <c r="B84" s="5" t="s">
        <v>89</v>
      </c>
      <c r="C84" s="5">
        <v>0</v>
      </c>
      <c r="D84" s="5">
        <v>0</v>
      </c>
      <c r="E84" s="5">
        <v>2814</v>
      </c>
      <c r="F84" s="5">
        <v>2814</v>
      </c>
      <c r="G84" s="5">
        <v>0.000355366</v>
      </c>
      <c r="H84" s="5"/>
    </row>
    <row r="85" spans="1:8" x14ac:dyDescent="0.25">
      <c r="A85" s="5">
        <f>78</f>
      </c>
      <c r="B85" s="5" t="s">
        <v>90</v>
      </c>
      <c r="C85" s="5">
        <v>0</v>
      </c>
      <c r="D85" s="5">
        <v>0</v>
      </c>
      <c r="E85" s="5">
        <v>2833</v>
      </c>
      <c r="F85" s="5">
        <v>2833</v>
      </c>
      <c r="G85" s="5">
        <v>0.000352983</v>
      </c>
      <c r="H85" s="5"/>
    </row>
    <row r="86" spans="1:8" x14ac:dyDescent="0.25">
      <c r="A86" s="5">
        <f>79</f>
      </c>
      <c r="B86" s="5" t="s">
        <v>91</v>
      </c>
      <c r="C86" s="5">
        <v>0</v>
      </c>
      <c r="D86" s="5">
        <v>0</v>
      </c>
      <c r="E86" s="5">
        <v>2852</v>
      </c>
      <c r="F86" s="5">
        <v>2852</v>
      </c>
      <c r="G86" s="5">
        <v>0.000350631</v>
      </c>
      <c r="H86" s="5"/>
    </row>
    <row r="87" spans="1:8" x14ac:dyDescent="0.25">
      <c r="A87" s="5">
        <f>80</f>
      </c>
      <c r="B87" s="5" t="s">
        <v>92</v>
      </c>
      <c r="C87" s="5">
        <v>0</v>
      </c>
      <c r="D87" s="5">
        <v>0</v>
      </c>
      <c r="E87" s="5">
        <v>2871</v>
      </c>
      <c r="F87" s="5">
        <v>2871</v>
      </c>
      <c r="G87" s="5">
        <v>0.000348311</v>
      </c>
      <c r="H87" s="5"/>
    </row>
    <row r="88" spans="1:8" x14ac:dyDescent="0.25">
      <c r="A88" s="5">
        <f>81</f>
      </c>
      <c r="B88" s="5" t="s">
        <v>93</v>
      </c>
      <c r="C88" s="5">
        <v>0</v>
      </c>
      <c r="D88" s="5">
        <v>0</v>
      </c>
      <c r="E88" s="5">
        <v>2890</v>
      </c>
      <c r="F88" s="5">
        <v>2890</v>
      </c>
      <c r="G88" s="5">
        <v>0.000346021</v>
      </c>
      <c r="H88" s="5"/>
    </row>
    <row r="89" spans="1:8" x14ac:dyDescent="0.25">
      <c r="A89" s="5">
        <f>82</f>
      </c>
      <c r="B89" s="5" t="s">
        <v>94</v>
      </c>
      <c r="C89" s="5">
        <v>0</v>
      </c>
      <c r="D89" s="5">
        <v>0</v>
      </c>
      <c r="E89" s="5">
        <v>2909</v>
      </c>
      <c r="F89" s="5">
        <v>2909</v>
      </c>
      <c r="G89" s="5">
        <v>0.000343761</v>
      </c>
      <c r="H89" s="5"/>
    </row>
    <row r="90" spans="1:8" x14ac:dyDescent="0.25">
      <c r="A90" s="5">
        <f>83</f>
      </c>
      <c r="B90" s="5" t="s">
        <v>95</v>
      </c>
      <c r="C90" s="5">
        <v>0</v>
      </c>
      <c r="D90" s="5">
        <v>0</v>
      </c>
      <c r="E90" s="5">
        <v>2929</v>
      </c>
      <c r="F90" s="5">
        <v>2929</v>
      </c>
      <c r="G90" s="5">
        <v>0.00034153</v>
      </c>
      <c r="H90" s="5"/>
    </row>
    <row r="91" spans="1:8" x14ac:dyDescent="0.25">
      <c r="A91" s="5">
        <f>84</f>
      </c>
      <c r="B91" s="5" t="s">
        <v>96</v>
      </c>
      <c r="C91" s="5">
        <v>0</v>
      </c>
      <c r="D91" s="5">
        <v>0</v>
      </c>
      <c r="E91" s="5">
        <v>2947</v>
      </c>
      <c r="F91" s="5">
        <v>2947</v>
      </c>
      <c r="G91" s="5">
        <v>0.000339328</v>
      </c>
      <c r="H91" s="5"/>
    </row>
    <row r="92" spans="1:8" x14ac:dyDescent="0.25">
      <c r="A92" s="5">
        <f>85</f>
      </c>
      <c r="B92" s="5" t="s">
        <v>97</v>
      </c>
      <c r="C92" s="5">
        <v>0</v>
      </c>
      <c r="D92" s="5">
        <v>0</v>
      </c>
      <c r="E92" s="5">
        <v>2966</v>
      </c>
      <c r="F92" s="5">
        <v>2966</v>
      </c>
      <c r="G92" s="5">
        <v>0.000337154</v>
      </c>
      <c r="H92" s="5"/>
    </row>
    <row r="93" spans="1:8" x14ac:dyDescent="0.25">
      <c r="A93" s="5">
        <f>86</f>
      </c>
      <c r="B93" s="5" t="s">
        <v>98</v>
      </c>
      <c r="C93" s="5">
        <v>0</v>
      </c>
      <c r="D93" s="5">
        <v>0</v>
      </c>
      <c r="E93" s="5">
        <v>2985</v>
      </c>
      <c r="F93" s="5">
        <v>2985</v>
      </c>
      <c r="G93" s="5">
        <v>0.000335008</v>
      </c>
      <c r="H93" s="5"/>
    </row>
    <row r="94" spans="1:8" x14ac:dyDescent="0.25">
      <c r="A94" s="5">
        <f>87</f>
      </c>
      <c r="B94" s="5" t="s">
        <v>99</v>
      </c>
      <c r="C94" s="5">
        <v>0</v>
      </c>
      <c r="D94" s="5">
        <v>0</v>
      </c>
      <c r="E94" s="5">
        <v>3004</v>
      </c>
      <c r="F94" s="5">
        <v>3004</v>
      </c>
      <c r="G94" s="5">
        <v>0.000332889</v>
      </c>
      <c r="H94" s="5"/>
    </row>
    <row r="95" spans="1:8" x14ac:dyDescent="0.25">
      <c r="A95" s="5">
        <f>88</f>
      </c>
      <c r="B95" s="5" t="s">
        <v>100</v>
      </c>
      <c r="C95" s="5">
        <v>0</v>
      </c>
      <c r="D95" s="5">
        <v>0</v>
      </c>
      <c r="E95" s="5">
        <v>3023</v>
      </c>
      <c r="F95" s="5">
        <v>3023</v>
      </c>
      <c r="G95" s="5">
        <v>0.000330797</v>
      </c>
      <c r="H95" s="5"/>
    </row>
    <row r="96" spans="1:8" x14ac:dyDescent="0.25">
      <c r="A96" s="5">
        <f>89</f>
      </c>
      <c r="B96" s="5" t="s">
        <v>101</v>
      </c>
      <c r="C96" s="5">
        <v>0</v>
      </c>
      <c r="D96" s="5">
        <v>0</v>
      </c>
      <c r="E96" s="5">
        <v>3042</v>
      </c>
      <c r="F96" s="5">
        <v>3042</v>
      </c>
      <c r="G96" s="5">
        <v>0.000328731</v>
      </c>
      <c r="H96" s="5"/>
    </row>
    <row r="97" spans="1:8" x14ac:dyDescent="0.25">
      <c r="A97" s="5">
        <f>90</f>
      </c>
      <c r="B97" s="5" t="s">
        <v>102</v>
      </c>
      <c r="C97" s="5">
        <v>0</v>
      </c>
      <c r="D97" s="5">
        <v>0</v>
      </c>
      <c r="E97" s="5">
        <v>3061</v>
      </c>
      <c r="F97" s="5">
        <v>3061</v>
      </c>
      <c r="G97" s="5">
        <v>0.000326691</v>
      </c>
      <c r="H97" s="5"/>
    </row>
    <row r="98" spans="1:8" x14ac:dyDescent="0.25">
      <c r="A98" s="5">
        <f>91</f>
      </c>
      <c r="B98" s="5" t="s">
        <v>103</v>
      </c>
      <c r="C98" s="5">
        <v>0</v>
      </c>
      <c r="D98" s="5">
        <v>0</v>
      </c>
      <c r="E98" s="5">
        <v>3080</v>
      </c>
      <c r="F98" s="5">
        <v>3080</v>
      </c>
      <c r="G98" s="5">
        <v>0.000324675</v>
      </c>
      <c r="H98" s="5"/>
    </row>
    <row r="99" spans="1:8" x14ac:dyDescent="0.25">
      <c r="A99" s="5">
        <f>92</f>
      </c>
      <c r="B99" s="5" t="s">
        <v>104</v>
      </c>
      <c r="C99" s="5">
        <v>0</v>
      </c>
      <c r="D99" s="5">
        <v>0</v>
      </c>
      <c r="E99" s="5">
        <v>3099</v>
      </c>
      <c r="F99" s="5">
        <v>3099</v>
      </c>
      <c r="G99" s="5">
        <v>0.000322685</v>
      </c>
      <c r="H99" s="5"/>
    </row>
    <row r="100" spans="1:8" x14ac:dyDescent="0.25">
      <c r="A100" s="5">
        <f>93</f>
      </c>
      <c r="B100" s="5" t="s">
        <v>105</v>
      </c>
      <c r="C100" s="5">
        <v>0</v>
      </c>
      <c r="D100" s="5">
        <v>0</v>
      </c>
      <c r="E100" s="5">
        <v>3118</v>
      </c>
      <c r="F100" s="5">
        <v>3118</v>
      </c>
      <c r="G100" s="5">
        <v>0.000320718</v>
      </c>
      <c r="H100" s="5"/>
    </row>
    <row r="101" spans="1:8" x14ac:dyDescent="0.25">
      <c r="A101" s="5">
        <f>94</f>
      </c>
      <c r="B101" s="5" t="s">
        <v>106</v>
      </c>
      <c r="C101" s="5">
        <v>0</v>
      </c>
      <c r="D101" s="5">
        <v>0</v>
      </c>
      <c r="E101" s="5">
        <v>3137</v>
      </c>
      <c r="F101" s="5">
        <v>3137</v>
      </c>
      <c r="G101" s="5">
        <v>0.000318776</v>
      </c>
      <c r="H101" s="5"/>
    </row>
    <row r="102" spans="1:8" x14ac:dyDescent="0.25">
      <c r="A102" s="5">
        <f>95</f>
      </c>
      <c r="B102" s="5" t="s">
        <v>107</v>
      </c>
      <c r="C102" s="5">
        <v>0</v>
      </c>
      <c r="D102" s="5">
        <v>0</v>
      </c>
      <c r="E102" s="5">
        <v>3156</v>
      </c>
      <c r="F102" s="5">
        <v>3156</v>
      </c>
      <c r="G102" s="5">
        <v>0.000316857</v>
      </c>
      <c r="H102" s="5"/>
    </row>
    <row r="103" spans="1:8" x14ac:dyDescent="0.25">
      <c r="A103" s="5">
        <f>96</f>
      </c>
      <c r="B103" s="5" t="s">
        <v>108</v>
      </c>
      <c r="C103" s="5">
        <v>0</v>
      </c>
      <c r="D103" s="5">
        <v>0</v>
      </c>
      <c r="E103" s="5">
        <v>3175</v>
      </c>
      <c r="F103" s="5">
        <v>3175</v>
      </c>
      <c r="G103" s="5">
        <v>0.000314961</v>
      </c>
      <c r="H103" s="5"/>
    </row>
    <row r="104" spans="1:8" x14ac:dyDescent="0.25">
      <c r="A104" s="5">
        <f>97</f>
      </c>
      <c r="B104" s="5" t="s">
        <v>109</v>
      </c>
      <c r="C104" s="5">
        <v>0</v>
      </c>
      <c r="D104" s="5">
        <v>0</v>
      </c>
      <c r="E104" s="5">
        <v>3194</v>
      </c>
      <c r="F104" s="5">
        <v>3194</v>
      </c>
      <c r="G104" s="5">
        <v>0.000313087</v>
      </c>
      <c r="H104" s="5"/>
    </row>
    <row r="105" spans="1:8" x14ac:dyDescent="0.25">
      <c r="A105" s="5">
        <f>98</f>
      </c>
      <c r="B105" s="5" t="s">
        <v>110</v>
      </c>
      <c r="C105" s="5">
        <v>0</v>
      </c>
      <c r="D105" s="5">
        <v>0</v>
      </c>
      <c r="E105" s="5">
        <v>3213</v>
      </c>
      <c r="F105" s="5">
        <v>3213</v>
      </c>
      <c r="G105" s="5">
        <v>0.000311236</v>
      </c>
      <c r="H105" s="5"/>
    </row>
    <row r="106" spans="1:8" x14ac:dyDescent="0.25">
      <c r="A106" s="5">
        <f>99</f>
      </c>
      <c r="B106" s="5" t="s">
        <v>111</v>
      </c>
      <c r="C106" s="5">
        <v>0</v>
      </c>
      <c r="D106" s="5">
        <v>0</v>
      </c>
      <c r="E106" s="5">
        <v>3232</v>
      </c>
      <c r="F106" s="5">
        <v>3232</v>
      </c>
      <c r="G106" s="5">
        <v>0.000309406</v>
      </c>
      <c r="H106" s="5"/>
    </row>
    <row r="107" spans="1:8" x14ac:dyDescent="0.25">
      <c r="A107" s="5">
        <f>100</f>
      </c>
      <c r="B107" s="5" t="s">
        <v>112</v>
      </c>
      <c r="C107" s="5">
        <v>0</v>
      </c>
      <c r="D107" s="5">
        <v>0</v>
      </c>
      <c r="E107" s="5">
        <v>3252</v>
      </c>
      <c r="F107" s="5">
        <v>3252</v>
      </c>
      <c r="G107" s="5">
        <v>0.000307503</v>
      </c>
      <c r="H107" s="5"/>
    </row>
    <row r="108" spans="1:8" x14ac:dyDescent="0.25">
      <c r="A108" s="5">
        <f>101</f>
      </c>
      <c r="B108" s="5" t="s">
        <v>113</v>
      </c>
      <c r="C108" s="5">
        <v>0</v>
      </c>
      <c r="D108" s="5">
        <v>0</v>
      </c>
      <c r="E108" s="5">
        <v>3270</v>
      </c>
      <c r="F108" s="5">
        <v>3270</v>
      </c>
      <c r="G108" s="5">
        <v>0.00030581</v>
      </c>
      <c r="H108" s="5"/>
    </row>
    <row r="109" spans="1:8" x14ac:dyDescent="0.25">
      <c r="A109" s="5">
        <f>102</f>
      </c>
      <c r="B109" s="5" t="s">
        <v>114</v>
      </c>
      <c r="C109" s="5">
        <v>0</v>
      </c>
      <c r="D109" s="5">
        <v>0</v>
      </c>
      <c r="E109" s="5">
        <v>3289</v>
      </c>
      <c r="F109" s="5">
        <v>3289</v>
      </c>
      <c r="G109" s="5">
        <v>0.000304044</v>
      </c>
      <c r="H109" s="5"/>
    </row>
    <row r="110" spans="1:8" x14ac:dyDescent="0.25">
      <c r="A110" s="5">
        <f>103</f>
      </c>
      <c r="B110" s="5" t="s">
        <v>115</v>
      </c>
      <c r="C110" s="5">
        <v>0</v>
      </c>
      <c r="D110" s="5">
        <v>0</v>
      </c>
      <c r="E110" s="5">
        <v>3308</v>
      </c>
      <c r="F110" s="5">
        <v>3308</v>
      </c>
      <c r="G110" s="5">
        <v>0.000302297</v>
      </c>
      <c r="H110" s="5"/>
    </row>
    <row r="111" spans="1:8" x14ac:dyDescent="0.25">
      <c r="A111" s="5">
        <f>104</f>
      </c>
      <c r="B111" s="5" t="s">
        <v>116</v>
      </c>
      <c r="C111" s="5">
        <v>0</v>
      </c>
      <c r="D111" s="5">
        <v>0</v>
      </c>
      <c r="E111" s="5">
        <v>3327</v>
      </c>
      <c r="F111" s="5">
        <v>3327</v>
      </c>
      <c r="G111" s="5">
        <v>0.000300571</v>
      </c>
      <c r="H111" s="5"/>
    </row>
    <row r="112" spans="1:8" x14ac:dyDescent="0.25">
      <c r="A112" s="5">
        <f>105</f>
      </c>
      <c r="B112" s="5" t="s">
        <v>117</v>
      </c>
      <c r="C112" s="5">
        <v>0</v>
      </c>
      <c r="D112" s="5">
        <v>0</v>
      </c>
      <c r="E112" s="5">
        <v>3346</v>
      </c>
      <c r="F112" s="5">
        <v>3346</v>
      </c>
      <c r="G112" s="5">
        <v>0.000298864</v>
      </c>
      <c r="H112" s="5"/>
    </row>
    <row r="113" spans="1:8" x14ac:dyDescent="0.25">
      <c r="A113" s="5">
        <f>106</f>
      </c>
      <c r="B113" s="5" t="s">
        <v>118</v>
      </c>
      <c r="C113" s="5">
        <v>0</v>
      </c>
      <c r="D113" s="5">
        <v>0</v>
      </c>
      <c r="E113" s="5">
        <v>3365</v>
      </c>
      <c r="F113" s="5">
        <v>3365</v>
      </c>
      <c r="G113" s="5">
        <v>0.000297177</v>
      </c>
      <c r="H113" s="5"/>
    </row>
    <row r="114" spans="1:8" x14ac:dyDescent="0.25">
      <c r="A114" s="5">
        <f>107</f>
      </c>
      <c r="B114" s="5" t="s">
        <v>119</v>
      </c>
      <c r="C114" s="5">
        <v>0</v>
      </c>
      <c r="D114" s="5">
        <v>0</v>
      </c>
      <c r="E114" s="5">
        <v>3384</v>
      </c>
      <c r="F114" s="5">
        <v>3384</v>
      </c>
      <c r="G114" s="5">
        <v>0.000295508</v>
      </c>
      <c r="H114" s="5"/>
    </row>
    <row r="115" spans="1:8" x14ac:dyDescent="0.25">
      <c r="A115" s="5">
        <f>108</f>
      </c>
      <c r="B115" s="5" t="s">
        <v>120</v>
      </c>
      <c r="C115" s="5">
        <v>0</v>
      </c>
      <c r="D115" s="5">
        <v>0</v>
      </c>
      <c r="E115" s="5">
        <v>3403</v>
      </c>
      <c r="F115" s="5">
        <v>3403</v>
      </c>
      <c r="G115" s="5">
        <v>0.000293858</v>
      </c>
      <c r="H115" s="5"/>
    </row>
    <row r="116" spans="1:8" x14ac:dyDescent="0.25">
      <c r="A116" s="5">
        <f>109</f>
      </c>
      <c r="B116" s="5" t="s">
        <v>121</v>
      </c>
      <c r="C116" s="5">
        <v>0</v>
      </c>
      <c r="D116" s="5">
        <v>0</v>
      </c>
      <c r="E116" s="5">
        <v>3422</v>
      </c>
      <c r="F116" s="5">
        <v>3422</v>
      </c>
      <c r="G116" s="5">
        <v>0.000292227</v>
      </c>
      <c r="H116" s="5"/>
    </row>
    <row r="117" spans="1:8" x14ac:dyDescent="0.25">
      <c r="A117" s="5">
        <f>110</f>
      </c>
      <c r="B117" s="5" t="s">
        <v>122</v>
      </c>
      <c r="C117" s="5">
        <v>0</v>
      </c>
      <c r="D117" s="5">
        <v>0</v>
      </c>
      <c r="E117" s="5">
        <v>3441</v>
      </c>
      <c r="F117" s="5">
        <v>3441</v>
      </c>
      <c r="G117" s="5">
        <v>0.000290613</v>
      </c>
      <c r="H117" s="5"/>
    </row>
    <row r="118" spans="1:8" x14ac:dyDescent="0.25">
      <c r="A118" s="5">
        <f>111</f>
      </c>
      <c r="B118" s="5" t="s">
        <v>123</v>
      </c>
      <c r="C118" s="5">
        <v>0</v>
      </c>
      <c r="D118" s="5">
        <v>0</v>
      </c>
      <c r="E118" s="5">
        <v>3460</v>
      </c>
      <c r="F118" s="5">
        <v>3460</v>
      </c>
      <c r="G118" s="5">
        <v>0.000289017</v>
      </c>
      <c r="H118" s="5"/>
    </row>
    <row r="119" spans="1:8" x14ac:dyDescent="0.25">
      <c r="A119" s="5">
        <f>112</f>
      </c>
      <c r="B119" s="5" t="s">
        <v>124</v>
      </c>
      <c r="C119" s="5">
        <v>0</v>
      </c>
      <c r="D119" s="5">
        <v>0</v>
      </c>
      <c r="E119" s="5">
        <v>3482</v>
      </c>
      <c r="F119" s="5">
        <v>3482</v>
      </c>
      <c r="G119" s="5">
        <v>0.000287191</v>
      </c>
      <c r="H119" s="5"/>
    </row>
    <row r="120" spans="1:8" x14ac:dyDescent="0.25">
      <c r="A120" s="5">
        <f>113</f>
      </c>
      <c r="B120" s="5" t="s">
        <v>125</v>
      </c>
      <c r="C120" s="5">
        <v>0</v>
      </c>
      <c r="D120" s="5">
        <v>0</v>
      </c>
      <c r="E120" s="5">
        <v>3498</v>
      </c>
      <c r="F120" s="5">
        <v>3498</v>
      </c>
      <c r="G120" s="5">
        <v>0.000285878</v>
      </c>
      <c r="H120" s="5"/>
    </row>
    <row r="121" spans="1:8" x14ac:dyDescent="0.25">
      <c r="A121" s="5">
        <f>114</f>
      </c>
      <c r="B121" s="5" t="s">
        <v>126</v>
      </c>
      <c r="C121" s="5">
        <v>0</v>
      </c>
      <c r="D121" s="5">
        <v>0</v>
      </c>
      <c r="E121" s="5">
        <v>3517</v>
      </c>
      <c r="F121" s="5">
        <v>3517</v>
      </c>
      <c r="G121" s="5">
        <v>0.000284333</v>
      </c>
      <c r="H121" s="5"/>
    </row>
    <row r="122" spans="1:8" x14ac:dyDescent="0.25">
      <c r="A122" s="5">
        <f>115</f>
      </c>
      <c r="B122" s="5" t="s">
        <v>127</v>
      </c>
      <c r="C122" s="5">
        <v>0</v>
      </c>
      <c r="D122" s="5">
        <v>0</v>
      </c>
      <c r="E122" s="5">
        <v>3536</v>
      </c>
      <c r="F122" s="5">
        <v>3536</v>
      </c>
      <c r="G122" s="5">
        <v>0.000282805</v>
      </c>
      <c r="H122" s="5"/>
    </row>
    <row r="123" spans="1:8" x14ac:dyDescent="0.25">
      <c r="A123" s="5">
        <f>116</f>
      </c>
      <c r="B123" s="5" t="s">
        <v>128</v>
      </c>
      <c r="C123" s="5">
        <v>0</v>
      </c>
      <c r="D123" s="5">
        <v>0</v>
      </c>
      <c r="E123" s="5">
        <v>3555</v>
      </c>
      <c r="F123" s="5">
        <v>3555</v>
      </c>
      <c r="G123" s="5">
        <v>0.000281294</v>
      </c>
      <c r="H123" s="5"/>
    </row>
    <row r="124" spans="1:8" x14ac:dyDescent="0.25">
      <c r="A124" s="5">
        <f>117</f>
      </c>
      <c r="B124" s="5" t="s">
        <v>129</v>
      </c>
      <c r="C124" s="5">
        <v>0</v>
      </c>
      <c r="D124" s="5">
        <v>0</v>
      </c>
      <c r="E124" s="5">
        <v>3574</v>
      </c>
      <c r="F124" s="5">
        <v>3574</v>
      </c>
      <c r="G124" s="5">
        <v>0.000279799</v>
      </c>
      <c r="H124" s="5"/>
    </row>
    <row r="125" spans="1:8" x14ac:dyDescent="0.25">
      <c r="A125" s="5">
        <f>118</f>
      </c>
      <c r="B125" s="5" t="s">
        <v>130</v>
      </c>
      <c r="C125" s="5">
        <v>0</v>
      </c>
      <c r="D125" s="5">
        <v>0</v>
      </c>
      <c r="E125" s="5">
        <v>88</v>
      </c>
      <c r="F125" s="5">
        <v>88</v>
      </c>
      <c r="G125" s="5">
        <v>0.0113636</v>
      </c>
      <c r="H125" s="5"/>
    </row>
    <row r="126" spans="1:8" x14ac:dyDescent="0.25">
      <c r="A126" s="5">
        <f>119</f>
      </c>
      <c r="B126" s="5" t="s">
        <v>131</v>
      </c>
      <c r="C126" s="5">
        <v>0</v>
      </c>
      <c r="D126" s="5">
        <v>0</v>
      </c>
      <c r="E126" s="5">
        <v>106</v>
      </c>
      <c r="F126" s="5">
        <v>106</v>
      </c>
      <c r="G126" s="5">
        <v>0.00943396</v>
      </c>
      <c r="H126" s="5"/>
    </row>
    <row r="127" spans="1:8" x14ac:dyDescent="0.25">
      <c r="A127" s="5">
        <f>120</f>
      </c>
      <c r="B127" s="5" t="s">
        <v>132</v>
      </c>
      <c r="C127" s="5">
        <v>0</v>
      </c>
      <c r="D127" s="5">
        <v>0</v>
      </c>
      <c r="E127" s="5">
        <v>125</v>
      </c>
      <c r="F127" s="5">
        <v>125</v>
      </c>
      <c r="G127" s="5">
        <v>0.008</v>
      </c>
      <c r="H127" s="5"/>
    </row>
    <row r="128" spans="1:8" x14ac:dyDescent="0.25">
      <c r="A128" s="5">
        <f>121</f>
      </c>
      <c r="B128" s="5" t="s">
        <v>133</v>
      </c>
      <c r="C128" s="5">
        <v>0</v>
      </c>
      <c r="D128" s="5">
        <v>0</v>
      </c>
      <c r="E128" s="5">
        <v>144</v>
      </c>
      <c r="F128" s="5">
        <v>144</v>
      </c>
      <c r="G128" s="5">
        <v>0.00694444</v>
      </c>
      <c r="H128" s="5"/>
    </row>
    <row r="129" spans="1:8" x14ac:dyDescent="0.25">
      <c r="A129" s="5">
        <f>122</f>
      </c>
      <c r="B129" s="5" t="s">
        <v>134</v>
      </c>
      <c r="C129" s="5">
        <v>0</v>
      </c>
      <c r="D129" s="5">
        <v>0</v>
      </c>
      <c r="E129" s="5">
        <v>163</v>
      </c>
      <c r="F129" s="5">
        <v>163</v>
      </c>
      <c r="G129" s="5">
        <v>0.00613497</v>
      </c>
      <c r="H129" s="5"/>
    </row>
    <row r="130" spans="1:8" x14ac:dyDescent="0.25">
      <c r="A130" s="5">
        <f>123</f>
      </c>
      <c r="B130" s="5" t="s">
        <v>135</v>
      </c>
      <c r="C130" s="5">
        <v>0</v>
      </c>
      <c r="D130" s="5">
        <v>0</v>
      </c>
      <c r="E130" s="5">
        <v>182</v>
      </c>
      <c r="F130" s="5">
        <v>182</v>
      </c>
      <c r="G130" s="5">
        <v>0.00549451</v>
      </c>
      <c r="H130" s="5"/>
    </row>
    <row r="131" spans="1:8" x14ac:dyDescent="0.25">
      <c r="A131" s="5">
        <f>124</f>
      </c>
      <c r="B131" s="5" t="s">
        <v>136</v>
      </c>
      <c r="C131" s="5">
        <v>0</v>
      </c>
      <c r="D131" s="5">
        <v>0</v>
      </c>
      <c r="E131" s="5">
        <v>201</v>
      </c>
      <c r="F131" s="5">
        <v>201</v>
      </c>
      <c r="G131" s="5">
        <v>0.00497512</v>
      </c>
      <c r="H131" s="5"/>
    </row>
    <row r="132" spans="1:8" x14ac:dyDescent="0.25">
      <c r="A132" s="5">
        <f>125</f>
      </c>
      <c r="B132" s="5" t="s">
        <v>137</v>
      </c>
      <c r="C132" s="5">
        <v>0</v>
      </c>
      <c r="D132" s="5">
        <v>0</v>
      </c>
      <c r="E132" s="5">
        <v>220</v>
      </c>
      <c r="F132" s="5">
        <v>220</v>
      </c>
      <c r="G132" s="5">
        <v>0.00454545</v>
      </c>
      <c r="H132" s="5"/>
    </row>
    <row r="133" spans="1:8" x14ac:dyDescent="0.25">
      <c r="A133" s="5">
        <f>126</f>
      </c>
      <c r="B133" s="5" t="s">
        <v>138</v>
      </c>
      <c r="C133" s="5">
        <v>0</v>
      </c>
      <c r="D133" s="5">
        <v>0</v>
      </c>
      <c r="E133" s="5">
        <v>239</v>
      </c>
      <c r="F133" s="5">
        <v>239</v>
      </c>
      <c r="G133" s="5">
        <v>0.0041841</v>
      </c>
      <c r="H133" s="5"/>
    </row>
    <row r="134" spans="1:8" x14ac:dyDescent="0.25">
      <c r="A134" s="5">
        <f>127</f>
      </c>
      <c r="B134" s="5" t="s">
        <v>139</v>
      </c>
      <c r="C134" s="5">
        <v>0</v>
      </c>
      <c r="D134" s="5">
        <v>0</v>
      </c>
      <c r="E134" s="5">
        <v>258</v>
      </c>
      <c r="F134" s="5">
        <v>258</v>
      </c>
      <c r="G134" s="5">
        <v>0.00387597</v>
      </c>
      <c r="H134" s="5"/>
    </row>
    <row r="135" spans="1:8" x14ac:dyDescent="0.25">
      <c r="A135" s="5">
        <f>128</f>
      </c>
      <c r="B135" s="5" t="s">
        <v>140</v>
      </c>
      <c r="C135" s="5">
        <v>0</v>
      </c>
      <c r="D135" s="5">
        <v>0</v>
      </c>
      <c r="E135" s="5">
        <v>277</v>
      </c>
      <c r="F135" s="5">
        <v>277</v>
      </c>
      <c r="G135" s="5">
        <v>0.00361011</v>
      </c>
      <c r="H135" s="5"/>
    </row>
    <row r="136" spans="1:8" x14ac:dyDescent="0.25">
      <c r="A136" s="5">
        <f>129</f>
      </c>
      <c r="B136" s="5" t="s">
        <v>141</v>
      </c>
      <c r="C136" s="5">
        <v>0</v>
      </c>
      <c r="D136" s="5">
        <v>0</v>
      </c>
      <c r="E136" s="5">
        <v>296</v>
      </c>
      <c r="F136" s="5">
        <v>296</v>
      </c>
      <c r="G136" s="5">
        <v>0.00337838</v>
      </c>
      <c r="H136" s="5"/>
    </row>
    <row r="137" spans="1:8" x14ac:dyDescent="0.25">
      <c r="A137" s="5">
        <f>130</f>
      </c>
      <c r="B137" s="5" t="s">
        <v>142</v>
      </c>
      <c r="C137" s="5">
        <v>0</v>
      </c>
      <c r="D137" s="5">
        <v>0</v>
      </c>
      <c r="E137" s="5">
        <v>315</v>
      </c>
      <c r="F137" s="5">
        <v>315</v>
      </c>
      <c r="G137" s="5">
        <v>0.0031746</v>
      </c>
      <c r="H137" s="5"/>
    </row>
    <row r="138" spans="1:8" x14ac:dyDescent="0.25">
      <c r="A138" s="5">
        <f>131</f>
      </c>
      <c r="B138" s="5" t="s">
        <v>143</v>
      </c>
      <c r="C138" s="5">
        <v>0</v>
      </c>
      <c r="D138" s="5">
        <v>0</v>
      </c>
      <c r="E138" s="5">
        <v>334</v>
      </c>
      <c r="F138" s="5">
        <v>334</v>
      </c>
      <c r="G138" s="5">
        <v>0.00299401</v>
      </c>
      <c r="H138" s="5"/>
    </row>
    <row r="139" spans="1:8" x14ac:dyDescent="0.25">
      <c r="A139" s="5">
        <f>132</f>
      </c>
      <c r="B139" s="5" t="s">
        <v>144</v>
      </c>
      <c r="C139" s="5">
        <v>0</v>
      </c>
      <c r="D139" s="5">
        <v>0</v>
      </c>
      <c r="E139" s="5">
        <v>0</v>
      </c>
      <c r="F139" s="5">
        <v>0</v>
      </c>
      <c r="G139" s="5">
        <v>0.5</v>
      </c>
      <c r="H139" s="5"/>
    </row>
    <row r="140" spans="1:8" x14ac:dyDescent="0.25">
      <c r="A140" s="5">
        <f>133</f>
      </c>
      <c r="B140" s="5" t="s">
        <v>145</v>
      </c>
      <c r="C140" s="5">
        <v>0</v>
      </c>
      <c r="D140" s="5">
        <v>0</v>
      </c>
      <c r="E140" s="5">
        <v>0</v>
      </c>
      <c r="F140" s="5">
        <v>0</v>
      </c>
      <c r="G140" s="5">
        <v>0.5</v>
      </c>
      <c r="H140" s="5"/>
    </row>
    <row r="141" spans="1:8" x14ac:dyDescent="0.25">
      <c r="A141" s="5">
        <f>134</f>
      </c>
      <c r="B141" s="5" t="s">
        <v>146</v>
      </c>
      <c r="C141" s="5">
        <v>0</v>
      </c>
      <c r="D141" s="5">
        <v>0</v>
      </c>
      <c r="E141" s="5">
        <v>0</v>
      </c>
      <c r="F141" s="5">
        <v>0</v>
      </c>
      <c r="G141" s="5">
        <v>0.5</v>
      </c>
      <c r="H141" s="5"/>
    </row>
    <row r="142" spans="1:8" x14ac:dyDescent="0.25">
      <c r="A142" s="5">
        <f>135</f>
      </c>
      <c r="B142" s="5" t="s">
        <v>147</v>
      </c>
      <c r="C142" s="5">
        <v>0</v>
      </c>
      <c r="D142" s="5">
        <v>0</v>
      </c>
      <c r="E142" s="5">
        <v>0</v>
      </c>
      <c r="F142" s="5">
        <v>0</v>
      </c>
      <c r="G142" s="5">
        <v>0.5</v>
      </c>
      <c r="H142" s="5"/>
    </row>
    <row r="143" spans="1:8" x14ac:dyDescent="0.25">
      <c r="A143" s="5">
        <f>136</f>
      </c>
      <c r="B143" s="5" t="s">
        <v>148</v>
      </c>
      <c r="C143" s="5">
        <v>0</v>
      </c>
      <c r="D143" s="5">
        <v>0</v>
      </c>
      <c r="E143" s="5">
        <v>0</v>
      </c>
      <c r="F143" s="5">
        <v>0</v>
      </c>
      <c r="G143" s="5">
        <v>0.5</v>
      </c>
      <c r="H143" s="5"/>
    </row>
    <row r="144" spans="1:8" x14ac:dyDescent="0.25">
      <c r="A144" s="5">
        <f>137</f>
      </c>
      <c r="B144" s="5" t="s">
        <v>149</v>
      </c>
      <c r="C144" s="5">
        <v>0</v>
      </c>
      <c r="D144" s="5">
        <v>0</v>
      </c>
      <c r="E144" s="5">
        <v>0</v>
      </c>
      <c r="F144" s="5">
        <v>0</v>
      </c>
      <c r="G144" s="5">
        <v>0.5</v>
      </c>
      <c r="H144" s="5"/>
    </row>
    <row r="145" spans="1:8" x14ac:dyDescent="0.25">
      <c r="A145" s="5">
        <f>138</f>
      </c>
      <c r="B145" s="5" t="s">
        <v>150</v>
      </c>
      <c r="C145" s="5">
        <v>0</v>
      </c>
      <c r="D145" s="5">
        <v>0</v>
      </c>
      <c r="E145" s="5">
        <v>0</v>
      </c>
      <c r="F145" s="5">
        <v>0</v>
      </c>
      <c r="G145" s="5">
        <v>0.5</v>
      </c>
      <c r="H145" s="5"/>
    </row>
    <row r="146" spans="1:8" x14ac:dyDescent="0.25">
      <c r="A146" s="5">
        <f>139</f>
      </c>
      <c r="B146" s="5" t="s">
        <v>151</v>
      </c>
      <c r="C146" s="5">
        <v>0</v>
      </c>
      <c r="D146" s="5">
        <v>0</v>
      </c>
      <c r="E146" s="5">
        <v>0</v>
      </c>
      <c r="F146" s="5">
        <v>0</v>
      </c>
      <c r="G146" s="5">
        <v>0.909091</v>
      </c>
      <c r="H146" s="5"/>
    </row>
    <row r="147" spans="1:8" x14ac:dyDescent="0.25">
      <c r="A147" s="5">
        <f>140</f>
      </c>
      <c r="B147" s="5" t="s">
        <v>152</v>
      </c>
      <c r="C147" s="5">
        <v>0</v>
      </c>
      <c r="D147" s="5">
        <v>0</v>
      </c>
      <c r="E147" s="5">
        <v>0</v>
      </c>
      <c r="F147" s="5">
        <v>0</v>
      </c>
      <c r="G147" s="5">
        <v>0.909091</v>
      </c>
      <c r="H147" s="5"/>
    </row>
    <row r="148" spans="1:8" x14ac:dyDescent="0.25">
      <c r="A148" s="5">
        <f>141</f>
      </c>
      <c r="B148" s="5" t="s">
        <v>153</v>
      </c>
      <c r="C148" s="5">
        <v>0</v>
      </c>
      <c r="D148" s="5">
        <v>0</v>
      </c>
      <c r="E148" s="5">
        <v>0</v>
      </c>
      <c r="F148" s="5">
        <v>0</v>
      </c>
      <c r="G148" s="5">
        <v>0.909091</v>
      </c>
      <c r="H148" s="5"/>
    </row>
    <row r="149" spans="1:8" x14ac:dyDescent="0.25">
      <c r="A149" s="5">
        <f>142</f>
      </c>
      <c r="B149" s="5" t="s">
        <v>154</v>
      </c>
      <c r="C149" s="5">
        <v>0</v>
      </c>
      <c r="D149" s="5">
        <v>0</v>
      </c>
      <c r="E149" s="5">
        <v>0</v>
      </c>
      <c r="F149" s="5">
        <v>0</v>
      </c>
      <c r="G149" s="5">
        <v>0.909091</v>
      </c>
      <c r="H149" s="5"/>
    </row>
    <row r="150" spans="1:8" x14ac:dyDescent="0.25">
      <c r="A150" s="5">
        <f>143</f>
      </c>
      <c r="B150" s="5" t="s">
        <v>155</v>
      </c>
      <c r="C150" s="5">
        <v>0</v>
      </c>
      <c r="D150" s="5">
        <v>0</v>
      </c>
      <c r="E150" s="5">
        <v>0</v>
      </c>
      <c r="F150" s="5">
        <v>0</v>
      </c>
      <c r="G150" s="5">
        <v>0.909091</v>
      </c>
      <c r="H150" s="5"/>
    </row>
    <row r="151" spans="1:8" x14ac:dyDescent="0.25">
      <c r="A151" s="5">
        <f>144</f>
      </c>
      <c r="B151" s="5" t="s">
        <v>156</v>
      </c>
      <c r="C151" s="5">
        <v>0</v>
      </c>
      <c r="D151" s="5">
        <v>0</v>
      </c>
      <c r="E151" s="5">
        <v>0</v>
      </c>
      <c r="F151" s="5">
        <v>0</v>
      </c>
      <c r="G151" s="5">
        <v>0.909091</v>
      </c>
      <c r="H151" s="5"/>
    </row>
    <row r="152" spans="1:8" x14ac:dyDescent="0.25">
      <c r="A152" s="5">
        <f>145</f>
      </c>
      <c r="B152" s="5" t="s">
        <v>157</v>
      </c>
      <c r="C152" s="5">
        <v>0</v>
      </c>
      <c r="D152" s="5">
        <v>0</v>
      </c>
      <c r="E152" s="5">
        <v>0</v>
      </c>
      <c r="F152" s="5">
        <v>0</v>
      </c>
      <c r="G152" s="5">
        <v>0.909091</v>
      </c>
      <c r="H152" s="5"/>
    </row>
    <row r="153" spans="1:8" x14ac:dyDescent="0.25">
      <c r="A153" s="5">
        <f>146</f>
      </c>
      <c r="B153" s="5" t="s">
        <v>158</v>
      </c>
      <c r="C153" s="5">
        <v>0</v>
      </c>
      <c r="D153" s="5">
        <v>0</v>
      </c>
      <c r="E153" s="5">
        <v>0</v>
      </c>
      <c r="F153" s="5">
        <v>0</v>
      </c>
      <c r="G153" s="5">
        <v>0.909091</v>
      </c>
      <c r="H153" s="5"/>
    </row>
    <row r="154" spans="1:8" x14ac:dyDescent="0.25">
      <c r="A154" s="5">
        <f>147</f>
      </c>
      <c r="B154" s="5" t="s">
        <v>159</v>
      </c>
      <c r="C154" s="5">
        <v>0</v>
      </c>
      <c r="D154" s="5">
        <v>0</v>
      </c>
      <c r="E154" s="5">
        <v>0</v>
      </c>
      <c r="F154" s="5">
        <v>0</v>
      </c>
      <c r="G154" s="5">
        <v>0.909091</v>
      </c>
      <c r="H154" s="5"/>
    </row>
    <row r="155" spans="1:8" x14ac:dyDescent="0.25">
      <c r="A155" s="5">
        <f>148</f>
      </c>
      <c r="B155" s="5" t="s">
        <v>160</v>
      </c>
      <c r="C155" s="5">
        <v>0</v>
      </c>
      <c r="D155" s="5">
        <v>0</v>
      </c>
      <c r="E155" s="5">
        <v>0</v>
      </c>
      <c r="F155" s="5">
        <v>0</v>
      </c>
      <c r="G155" s="5">
        <v>0.909091</v>
      </c>
      <c r="H155" s="5"/>
    </row>
    <row r="156" spans="1:8" x14ac:dyDescent="0.25">
      <c r="A156" s="5">
        <f>149</f>
      </c>
      <c r="B156" s="5" t="s">
        <v>161</v>
      </c>
      <c r="C156" s="5">
        <v>0</v>
      </c>
      <c r="D156" s="5">
        <v>0</v>
      </c>
      <c r="E156" s="5">
        <v>0</v>
      </c>
      <c r="F156" s="5">
        <v>0</v>
      </c>
      <c r="G156" s="5">
        <v>0.5</v>
      </c>
      <c r="H156" s="5"/>
    </row>
    <row r="157" spans="1:8" x14ac:dyDescent="0.25">
      <c r="A157" s="5">
        <f>150</f>
      </c>
      <c r="B157" s="5" t="s">
        <v>162</v>
      </c>
      <c r="C157" s="5">
        <v>0</v>
      </c>
      <c r="D157" s="5">
        <v>0</v>
      </c>
      <c r="E157" s="5">
        <v>0</v>
      </c>
      <c r="F157" s="5">
        <v>0</v>
      </c>
      <c r="G157" s="5">
        <v>0.5</v>
      </c>
      <c r="H157" s="5"/>
    </row>
    <row r="158" spans="1:8" x14ac:dyDescent="0.25">
      <c r="A158" s="5">
        <f>151</f>
      </c>
      <c r="B158" s="5" t="s">
        <v>163</v>
      </c>
      <c r="C158" s="5">
        <v>0</v>
      </c>
      <c r="D158" s="5">
        <v>0</v>
      </c>
      <c r="E158" s="5">
        <v>0</v>
      </c>
      <c r="F158" s="5">
        <v>0</v>
      </c>
      <c r="G158" s="5">
        <v>0.5</v>
      </c>
      <c r="H158" s="5"/>
    </row>
    <row r="159" spans="1:8" x14ac:dyDescent="0.25">
      <c r="A159" s="5">
        <f>152</f>
      </c>
      <c r="B159" s="5" t="s">
        <v>164</v>
      </c>
      <c r="C159" s="5">
        <v>0</v>
      </c>
      <c r="D159" s="5">
        <v>0</v>
      </c>
      <c r="E159" s="5">
        <v>0</v>
      </c>
      <c r="F159" s="5">
        <v>0</v>
      </c>
      <c r="G159" s="5">
        <v>0.5</v>
      </c>
      <c r="H159" s="5"/>
    </row>
    <row r="160" spans="1:8" x14ac:dyDescent="0.25">
      <c r="A160" s="5">
        <f>153</f>
      </c>
      <c r="B160" s="5" t="s">
        <v>165</v>
      </c>
      <c r="C160" s="5">
        <v>0</v>
      </c>
      <c r="D160" s="5">
        <v>0</v>
      </c>
      <c r="E160" s="5">
        <v>0</v>
      </c>
      <c r="F160" s="5">
        <v>0</v>
      </c>
      <c r="G160" s="5">
        <v>0.5</v>
      </c>
      <c r="H160" s="5"/>
    </row>
    <row r="161" spans="1:8" x14ac:dyDescent="0.25">
      <c r="A161" s="5">
        <f>154</f>
      </c>
      <c r="B161" s="5" t="s">
        <v>166</v>
      </c>
      <c r="C161" s="5">
        <v>0</v>
      </c>
      <c r="D161" s="5">
        <v>0</v>
      </c>
      <c r="E161" s="5">
        <v>0</v>
      </c>
      <c r="F161" s="5">
        <v>0</v>
      </c>
      <c r="G161" s="5">
        <v>0.5</v>
      </c>
      <c r="H161" s="5"/>
    </row>
    <row r="162" spans="1:8" x14ac:dyDescent="0.25">
      <c r="A162" s="5">
        <f>155</f>
      </c>
      <c r="B162" s="5" t="s">
        <v>167</v>
      </c>
      <c r="C162" s="5">
        <v>0</v>
      </c>
      <c r="D162" s="5">
        <v>0</v>
      </c>
      <c r="E162" s="5">
        <v>0</v>
      </c>
      <c r="F162" s="5">
        <v>0</v>
      </c>
      <c r="G162" s="5">
        <v>0.5</v>
      </c>
      <c r="H162" s="5"/>
    </row>
    <row r="163" spans="1:8" x14ac:dyDescent="0.25">
      <c r="A163" s="5">
        <f>156</f>
      </c>
      <c r="B163" s="5" t="s">
        <v>168</v>
      </c>
      <c r="C163" s="5">
        <v>0</v>
      </c>
      <c r="D163" s="5">
        <v>0</v>
      </c>
      <c r="E163" s="5">
        <v>0</v>
      </c>
      <c r="F163" s="5">
        <v>0</v>
      </c>
      <c r="G163" s="5">
        <v>0.5</v>
      </c>
      <c r="H163" s="5"/>
    </row>
    <row r="164" spans="1:8" x14ac:dyDescent="0.25">
      <c r="A164" s="5">
        <f>157</f>
      </c>
      <c r="B164" s="5" t="s">
        <v>169</v>
      </c>
      <c r="C164" s="5">
        <v>0</v>
      </c>
      <c r="D164" s="5">
        <v>0</v>
      </c>
      <c r="E164" s="5">
        <v>0</v>
      </c>
      <c r="F164" s="5">
        <v>0</v>
      </c>
      <c r="G164" s="5">
        <v>0.5</v>
      </c>
      <c r="H164" s="5"/>
    </row>
    <row r="165" spans="1:8" x14ac:dyDescent="0.25">
      <c r="A165" s="5">
        <f>158</f>
      </c>
      <c r="B165" s="5" t="s">
        <v>170</v>
      </c>
      <c r="C165" s="5">
        <v>0</v>
      </c>
      <c r="D165" s="5">
        <v>0</v>
      </c>
      <c r="E165" s="5">
        <v>0</v>
      </c>
      <c r="F165" s="5">
        <v>0</v>
      </c>
      <c r="G165" s="5">
        <v>0.5</v>
      </c>
      <c r="H165" s="5"/>
    </row>
    <row r="166" spans="1:8" x14ac:dyDescent="0.25">
      <c r="A166" s="5">
        <f>159</f>
      </c>
      <c r="B166" s="5" t="s">
        <v>171</v>
      </c>
      <c r="C166" s="5">
        <v>0</v>
      </c>
      <c r="D166" s="5">
        <v>0</v>
      </c>
      <c r="E166" s="5">
        <v>0</v>
      </c>
      <c r="F166" s="5">
        <v>0</v>
      </c>
      <c r="G166" s="5">
        <v>0.5</v>
      </c>
      <c r="H166" s="5"/>
    </row>
    <row r="167" spans="1:8" x14ac:dyDescent="0.25">
      <c r="A167" s="5">
        <f>160</f>
      </c>
      <c r="B167" s="5" t="s">
        <v>172</v>
      </c>
      <c r="C167" s="5">
        <v>0</v>
      </c>
      <c r="D167" s="5">
        <v>0</v>
      </c>
      <c r="E167" s="5">
        <v>0</v>
      </c>
      <c r="F167" s="5">
        <v>0</v>
      </c>
      <c r="G167" s="5">
        <v>0.5</v>
      </c>
      <c r="H167" s="5"/>
    </row>
    <row r="168" spans="1:8" x14ac:dyDescent="0.25">
      <c r="A168" s="5">
        <f>161</f>
      </c>
      <c r="B168" s="5" t="s">
        <v>173</v>
      </c>
      <c r="C168" s="5">
        <v>0</v>
      </c>
      <c r="D168" s="5">
        <v>0</v>
      </c>
      <c r="E168" s="5">
        <v>0</v>
      </c>
      <c r="F168" s="5">
        <v>0</v>
      </c>
      <c r="G168" s="5">
        <v>0.5</v>
      </c>
      <c r="H168" s="5"/>
    </row>
    <row r="169" spans="1:8" x14ac:dyDescent="0.25">
      <c r="A169" s="5">
        <f>162</f>
      </c>
      <c r="B169" s="5" t="s">
        <v>174</v>
      </c>
      <c r="C169" s="5">
        <v>0</v>
      </c>
      <c r="D169" s="5">
        <v>0</v>
      </c>
      <c r="E169" s="5">
        <v>0</v>
      </c>
      <c r="F169" s="5">
        <v>0</v>
      </c>
      <c r="G169" s="5">
        <v>0.5</v>
      </c>
      <c r="H169" s="5"/>
    </row>
    <row r="170" spans="1:8" x14ac:dyDescent="0.25">
      <c r="A170" s="5">
        <f>163</f>
      </c>
      <c r="B170" s="5" t="s">
        <v>175</v>
      </c>
      <c r="C170" s="5">
        <v>0</v>
      </c>
      <c r="D170" s="5">
        <v>0</v>
      </c>
      <c r="E170" s="5">
        <v>0</v>
      </c>
      <c r="F170" s="5">
        <v>0</v>
      </c>
      <c r="G170" s="5">
        <v>0.5</v>
      </c>
      <c r="H170" s="5"/>
    </row>
    <row r="171" spans="1:8" x14ac:dyDescent="0.25">
      <c r="A171" s="5">
        <f>164</f>
      </c>
      <c r="B171" s="5" t="s">
        <v>176</v>
      </c>
      <c r="C171" s="5">
        <v>0</v>
      </c>
      <c r="D171" s="5">
        <v>0</v>
      </c>
      <c r="E171" s="5">
        <v>0</v>
      </c>
      <c r="F171" s="5">
        <v>0</v>
      </c>
      <c r="G171" s="5">
        <v>0.5</v>
      </c>
      <c r="H171" s="5"/>
    </row>
    <row r="172" spans="1:8" x14ac:dyDescent="0.25">
      <c r="A172" s="5">
        <f>165</f>
      </c>
      <c r="B172" s="5" t="s">
        <v>177</v>
      </c>
      <c r="C172" s="5">
        <v>0</v>
      </c>
      <c r="D172" s="5">
        <v>0</v>
      </c>
      <c r="E172" s="5">
        <v>0</v>
      </c>
      <c r="F172" s="5">
        <v>0</v>
      </c>
      <c r="G172" s="5">
        <v>0.5</v>
      </c>
      <c r="H172" s="5"/>
    </row>
    <row r="173" spans="1:8" x14ac:dyDescent="0.25">
      <c r="A173" s="5">
        <f>166</f>
      </c>
      <c r="B173" s="5" t="s">
        <v>178</v>
      </c>
      <c r="C173" s="5">
        <v>0</v>
      </c>
      <c r="D173" s="5">
        <v>0</v>
      </c>
      <c r="E173" s="5">
        <v>0</v>
      </c>
      <c r="F173" s="5">
        <v>0</v>
      </c>
      <c r="G173" s="5">
        <v>0.5</v>
      </c>
      <c r="H173" s="5"/>
    </row>
    <row r="174" spans="1:8" x14ac:dyDescent="0.25">
      <c r="A174" s="5">
        <f>167</f>
      </c>
      <c r="B174" s="5" t="s">
        <v>179</v>
      </c>
      <c r="C174" s="5">
        <v>0</v>
      </c>
      <c r="D174" s="5">
        <v>0</v>
      </c>
      <c r="E174" s="5">
        <v>0</v>
      </c>
      <c r="F174" s="5">
        <v>0</v>
      </c>
      <c r="G174" s="5">
        <v>0.5</v>
      </c>
      <c r="H174" s="5"/>
    </row>
    <row r="175" spans="1:8" x14ac:dyDescent="0.25">
      <c r="A175" s="5">
        <f>168</f>
      </c>
      <c r="B175" s="5" t="s">
        <v>180</v>
      </c>
      <c r="C175" s="5">
        <v>0</v>
      </c>
      <c r="D175" s="5">
        <v>0</v>
      </c>
      <c r="E175" s="5">
        <v>0</v>
      </c>
      <c r="F175" s="5">
        <v>0</v>
      </c>
      <c r="G175" s="5">
        <v>0.5</v>
      </c>
      <c r="H175" s="5"/>
    </row>
    <row r="176" spans="1:8" x14ac:dyDescent="0.25">
      <c r="A176" s="5">
        <f>169</f>
      </c>
      <c r="B176" s="5" t="s">
        <v>181</v>
      </c>
      <c r="C176" s="5">
        <v>0</v>
      </c>
      <c r="D176" s="5">
        <v>0</v>
      </c>
      <c r="E176" s="5">
        <v>0</v>
      </c>
      <c r="F176" s="5">
        <v>0</v>
      </c>
      <c r="G176" s="5">
        <v>0.5</v>
      </c>
      <c r="H176" s="5"/>
    </row>
    <row r="177" spans="1:8" x14ac:dyDescent="0.25">
      <c r="A177" s="5">
        <f>170</f>
      </c>
      <c r="B177" s="5" t="s">
        <v>182</v>
      </c>
      <c r="C177" s="5">
        <v>0</v>
      </c>
      <c r="D177" s="5">
        <v>0</v>
      </c>
      <c r="E177" s="5">
        <v>0</v>
      </c>
      <c r="F177" s="5">
        <v>0</v>
      </c>
      <c r="G177" s="5">
        <v>0.5</v>
      </c>
      <c r="H177" s="5"/>
    </row>
    <row r="178" spans="1:8" x14ac:dyDescent="0.25">
      <c r="A178" s="5">
        <f>171</f>
      </c>
      <c r="B178" s="5" t="s">
        <v>183</v>
      </c>
      <c r="C178" s="5">
        <v>0</v>
      </c>
      <c r="D178" s="5">
        <v>0</v>
      </c>
      <c r="E178" s="5">
        <v>0</v>
      </c>
      <c r="F178" s="5">
        <v>0</v>
      </c>
      <c r="G178" s="5">
        <v>0.5</v>
      </c>
      <c r="H178" s="5"/>
    </row>
    <row r="179" spans="1:8" x14ac:dyDescent="0.25">
      <c r="A179" s="5">
        <f>172</f>
      </c>
      <c r="B179" s="5" t="s">
        <v>184</v>
      </c>
      <c r="C179" s="5">
        <v>0</v>
      </c>
      <c r="D179" s="5">
        <v>0</v>
      </c>
      <c r="E179" s="5">
        <v>0</v>
      </c>
      <c r="F179" s="5">
        <v>0</v>
      </c>
      <c r="G179" s="5">
        <v>0.5</v>
      </c>
      <c r="H179" s="5"/>
    </row>
    <row r="180" spans="1:8" x14ac:dyDescent="0.25">
      <c r="A180" s="5">
        <f>173</f>
      </c>
      <c r="B180" s="5" t="s">
        <v>185</v>
      </c>
      <c r="C180" s="5">
        <v>0</v>
      </c>
      <c r="D180" s="5">
        <v>0</v>
      </c>
      <c r="E180" s="5">
        <v>0</v>
      </c>
      <c r="F180" s="5">
        <v>0</v>
      </c>
      <c r="G180" s="5">
        <v>0.526316</v>
      </c>
      <c r="H180" s="5"/>
    </row>
    <row r="181" spans="1:8" x14ac:dyDescent="0.25">
      <c r="A181" s="5">
        <f>174</f>
      </c>
      <c r="B181" s="5" t="s">
        <v>186</v>
      </c>
      <c r="C181" s="5">
        <v>0</v>
      </c>
      <c r="D181" s="5">
        <v>0</v>
      </c>
      <c r="E181" s="5">
        <v>0</v>
      </c>
      <c r="F181" s="5">
        <v>0</v>
      </c>
      <c r="G181" s="5">
        <v>0.526316</v>
      </c>
      <c r="H181" s="5"/>
    </row>
    <row r="182" spans="1:8" x14ac:dyDescent="0.25">
      <c r="A182" s="5">
        <f>175</f>
      </c>
      <c r="B182" s="5" t="s">
        <v>187</v>
      </c>
      <c r="C182" s="5">
        <v>0</v>
      </c>
      <c r="D182" s="5">
        <v>0</v>
      </c>
      <c r="E182" s="5">
        <v>0</v>
      </c>
      <c r="F182" s="5">
        <v>0</v>
      </c>
      <c r="G182" s="5">
        <v>0.526316</v>
      </c>
      <c r="H182" s="5"/>
    </row>
    <row r="183" spans="1:8" x14ac:dyDescent="0.25">
      <c r="A183" s="5">
        <f>176</f>
      </c>
      <c r="B183" s="5" t="s">
        <v>188</v>
      </c>
      <c r="C183" s="5">
        <v>0</v>
      </c>
      <c r="D183" s="5">
        <v>0</v>
      </c>
      <c r="E183" s="5">
        <v>0</v>
      </c>
      <c r="F183" s="5">
        <v>0</v>
      </c>
      <c r="G183" s="5">
        <v>0.526316</v>
      </c>
      <c r="H183" s="5"/>
    </row>
    <row r="184" spans="1:8" x14ac:dyDescent="0.25">
      <c r="A184" s="5">
        <f>177</f>
      </c>
      <c r="B184" s="5" t="s">
        <v>189</v>
      </c>
      <c r="C184" s="5">
        <v>0</v>
      </c>
      <c r="D184" s="5">
        <v>0</v>
      </c>
      <c r="E184" s="5">
        <v>0</v>
      </c>
      <c r="F184" s="5">
        <v>0</v>
      </c>
      <c r="G184" s="5">
        <v>0.526316</v>
      </c>
      <c r="H184" s="5"/>
    </row>
    <row r="185" spans="1:8" x14ac:dyDescent="0.25">
      <c r="A185" s="5">
        <f>178</f>
      </c>
      <c r="B185" s="5" t="s">
        <v>190</v>
      </c>
      <c r="C185" s="5">
        <v>0</v>
      </c>
      <c r="D185" s="5">
        <v>0</v>
      </c>
      <c r="E185" s="5">
        <v>0</v>
      </c>
      <c r="F185" s="5">
        <v>0</v>
      </c>
      <c r="G185" s="5">
        <v>0.526316</v>
      </c>
      <c r="H185" s="5"/>
    </row>
    <row r="186" spans="1:8" x14ac:dyDescent="0.25">
      <c r="A186" s="5">
        <f>179</f>
      </c>
      <c r="B186" s="5" t="s">
        <v>191</v>
      </c>
      <c r="C186" s="5">
        <v>0</v>
      </c>
      <c r="D186" s="5">
        <v>0</v>
      </c>
      <c r="E186" s="5">
        <v>0</v>
      </c>
      <c r="F186" s="5">
        <v>0</v>
      </c>
      <c r="G186" s="5">
        <v>0.526316</v>
      </c>
      <c r="H186" s="5"/>
    </row>
    <row r="187" spans="1:8" x14ac:dyDescent="0.25">
      <c r="A187" s="5">
        <f>180</f>
      </c>
      <c r="B187" s="5" t="s">
        <v>192</v>
      </c>
      <c r="C187" s="5">
        <v>0</v>
      </c>
      <c r="D187" s="5">
        <v>0</v>
      </c>
      <c r="E187" s="5">
        <v>0</v>
      </c>
      <c r="F187" s="5">
        <v>0</v>
      </c>
      <c r="G187" s="5">
        <v>0.526316</v>
      </c>
      <c r="H187" s="5"/>
    </row>
    <row r="188" spans="1:8" x14ac:dyDescent="0.25">
      <c r="A188" s="5">
        <f>181</f>
      </c>
      <c r="B188" s="5" t="s">
        <v>193</v>
      </c>
      <c r="C188" s="5">
        <v>0</v>
      </c>
      <c r="D188" s="5">
        <v>0</v>
      </c>
      <c r="E188" s="5">
        <v>0</v>
      </c>
      <c r="F188" s="5">
        <v>0</v>
      </c>
      <c r="G188" s="5">
        <v>0.526316</v>
      </c>
      <c r="H188" s="5"/>
    </row>
    <row r="189" spans="1:8" x14ac:dyDescent="0.25">
      <c r="A189" s="5">
        <f>182</f>
      </c>
      <c r="B189" s="5" t="s">
        <v>194</v>
      </c>
      <c r="C189" s="5">
        <v>0</v>
      </c>
      <c r="D189" s="5">
        <v>0</v>
      </c>
      <c r="E189" s="5">
        <v>0</v>
      </c>
      <c r="F189" s="5">
        <v>0</v>
      </c>
      <c r="G189" s="5">
        <v>0.526316</v>
      </c>
      <c r="H189" s="5"/>
    </row>
    <row r="190" spans="1:8" x14ac:dyDescent="0.25">
      <c r="A190" s="5">
        <f>183</f>
      </c>
      <c r="B190" s="5" t="s">
        <v>195</v>
      </c>
      <c r="C190" s="5">
        <v>0</v>
      </c>
      <c r="D190" s="5">
        <v>0</v>
      </c>
      <c r="E190" s="5">
        <v>0</v>
      </c>
      <c r="F190" s="5">
        <v>0</v>
      </c>
      <c r="G190" s="5">
        <v>0.526316</v>
      </c>
      <c r="H190" s="5"/>
    </row>
    <row r="191" spans="1:8" x14ac:dyDescent="0.25">
      <c r="A191" s="5">
        <f>184</f>
      </c>
      <c r="B191" s="5" t="s">
        <v>196</v>
      </c>
      <c r="C191" s="5">
        <v>0</v>
      </c>
      <c r="D191" s="5">
        <v>0</v>
      </c>
      <c r="E191" s="5">
        <v>0</v>
      </c>
      <c r="F191" s="5">
        <v>0</v>
      </c>
      <c r="G191" s="5">
        <v>0.526316</v>
      </c>
      <c r="H191" s="5"/>
    </row>
    <row r="192" spans="1:8" x14ac:dyDescent="0.25">
      <c r="A192" s="5">
        <f>185</f>
      </c>
      <c r="B192" s="5" t="s">
        <v>197</v>
      </c>
      <c r="C192" s="5">
        <v>0</v>
      </c>
      <c r="D192" s="5">
        <v>0</v>
      </c>
      <c r="E192" s="5">
        <v>0</v>
      </c>
      <c r="F192" s="5">
        <v>0</v>
      </c>
      <c r="G192" s="5">
        <v>0.526316</v>
      </c>
      <c r="H192" s="5"/>
    </row>
    <row r="193" spans="1:8" x14ac:dyDescent="0.25">
      <c r="A193" s="5">
        <f>186</f>
      </c>
      <c r="B193" s="5" t="s">
        <v>198</v>
      </c>
      <c r="C193" s="5">
        <v>0</v>
      </c>
      <c r="D193" s="5">
        <v>0</v>
      </c>
      <c r="E193" s="5">
        <v>0</v>
      </c>
      <c r="F193" s="5">
        <v>0</v>
      </c>
      <c r="G193" s="5">
        <v>0.526316</v>
      </c>
      <c r="H193" s="5"/>
    </row>
    <row r="194" spans="1:8" x14ac:dyDescent="0.25">
      <c r="A194" s="5">
        <f>187</f>
      </c>
      <c r="B194" s="5" t="s">
        <v>199</v>
      </c>
      <c r="C194" s="5">
        <v>0</v>
      </c>
      <c r="D194" s="5">
        <v>0</v>
      </c>
      <c r="E194" s="5">
        <v>0</v>
      </c>
      <c r="F194" s="5">
        <v>0</v>
      </c>
      <c r="G194" s="5">
        <v>0.526316</v>
      </c>
      <c r="H194" s="5"/>
    </row>
    <row r="195" spans="1:8" x14ac:dyDescent="0.25">
      <c r="A195" s="5">
        <f>188</f>
      </c>
      <c r="B195" s="5" t="s">
        <v>200</v>
      </c>
      <c r="C195" s="5">
        <v>0</v>
      </c>
      <c r="D195" s="5">
        <v>0</v>
      </c>
      <c r="E195" s="5">
        <v>0</v>
      </c>
      <c r="F195" s="5">
        <v>0</v>
      </c>
      <c r="G195" s="5">
        <v>0.526316</v>
      </c>
      <c r="H195" s="5"/>
    </row>
    <row r="196" spans="1:8" x14ac:dyDescent="0.25">
      <c r="A196" s="5">
        <f>189</f>
      </c>
      <c r="B196" s="5" t="s">
        <v>201</v>
      </c>
      <c r="C196" s="5">
        <v>0</v>
      </c>
      <c r="D196" s="5">
        <v>0</v>
      </c>
      <c r="E196" s="5">
        <v>0</v>
      </c>
      <c r="F196" s="5">
        <v>0</v>
      </c>
      <c r="G196" s="5">
        <v>0.526316</v>
      </c>
      <c r="H196" s="5"/>
    </row>
    <row r="197" spans="1:8" x14ac:dyDescent="0.25">
      <c r="A197" s="5">
        <f>190</f>
      </c>
      <c r="B197" s="5" t="s">
        <v>202</v>
      </c>
      <c r="C197" s="5">
        <v>0</v>
      </c>
      <c r="D197" s="5">
        <v>0</v>
      </c>
      <c r="E197" s="5">
        <v>0</v>
      </c>
      <c r="F197" s="5">
        <v>0</v>
      </c>
      <c r="G197" s="5">
        <v>0.526316</v>
      </c>
      <c r="H197" s="5"/>
    </row>
    <row r="198" spans="1:8" x14ac:dyDescent="0.25">
      <c r="A198" s="5">
        <f>191</f>
      </c>
      <c r="B198" s="5" t="s">
        <v>203</v>
      </c>
      <c r="C198" s="5">
        <v>0</v>
      </c>
      <c r="D198" s="5">
        <v>0</v>
      </c>
      <c r="E198" s="5">
        <v>0</v>
      </c>
      <c r="F198" s="5">
        <v>0</v>
      </c>
      <c r="G198" s="5">
        <v>0.526316</v>
      </c>
      <c r="H198" s="5"/>
    </row>
    <row r="199" spans="1:8" x14ac:dyDescent="0.25">
      <c r="A199" s="5">
        <f>192</f>
      </c>
      <c r="B199" s="5" t="s">
        <v>204</v>
      </c>
      <c r="C199" s="5">
        <v>0</v>
      </c>
      <c r="D199" s="5">
        <v>0</v>
      </c>
      <c r="E199" s="5">
        <v>0</v>
      </c>
      <c r="F199" s="5">
        <v>0</v>
      </c>
      <c r="G199" s="5">
        <v>0.526316</v>
      </c>
      <c r="H199" s="5"/>
    </row>
    <row r="200" spans="1:8" x14ac:dyDescent="0.25">
      <c r="A200" s="5">
        <f>193</f>
      </c>
      <c r="B200" s="5" t="s">
        <v>205</v>
      </c>
      <c r="C200" s="5">
        <v>0</v>
      </c>
      <c r="D200" s="5">
        <v>0</v>
      </c>
      <c r="E200" s="5">
        <v>0</v>
      </c>
      <c r="F200" s="5">
        <v>0</v>
      </c>
      <c r="G200" s="5">
        <v>0.526316</v>
      </c>
      <c r="H200" s="5"/>
    </row>
    <row r="201" spans="1:8" x14ac:dyDescent="0.25">
      <c r="A201" s="5">
        <f>194</f>
      </c>
      <c r="B201" s="5" t="s">
        <v>206</v>
      </c>
      <c r="C201" s="5">
        <v>0</v>
      </c>
      <c r="D201" s="5">
        <v>0</v>
      </c>
      <c r="E201" s="5">
        <v>0</v>
      </c>
      <c r="F201" s="5">
        <v>0</v>
      </c>
      <c r="G201" s="5">
        <v>0.526316</v>
      </c>
      <c r="H201" s="5"/>
    </row>
    <row r="202" spans="1:8" x14ac:dyDescent="0.25">
      <c r="A202" s="5">
        <f>195</f>
      </c>
      <c r="B202" s="5" t="s">
        <v>207</v>
      </c>
      <c r="C202" s="5">
        <v>0</v>
      </c>
      <c r="D202" s="5">
        <v>0</v>
      </c>
      <c r="E202" s="5">
        <v>0</v>
      </c>
      <c r="F202" s="5">
        <v>0</v>
      </c>
      <c r="G202" s="5">
        <v>0.526316</v>
      </c>
      <c r="H202" s="5"/>
    </row>
    <row r="203" spans="1:8" x14ac:dyDescent="0.25">
      <c r="A203" s="5">
        <f>196</f>
      </c>
      <c r="B203" s="5" t="s">
        <v>208</v>
      </c>
      <c r="C203" s="5">
        <v>0</v>
      </c>
      <c r="D203" s="5">
        <v>0</v>
      </c>
      <c r="E203" s="5">
        <v>0</v>
      </c>
      <c r="F203" s="5">
        <v>0</v>
      </c>
      <c r="G203" s="5">
        <v>0.526316</v>
      </c>
      <c r="H203" s="5"/>
    </row>
    <row r="204" spans="1:8" x14ac:dyDescent="0.25">
      <c r="A204" s="5">
        <f>197</f>
      </c>
      <c r="B204" s="5" t="s">
        <v>209</v>
      </c>
      <c r="C204" s="5">
        <v>0</v>
      </c>
      <c r="D204" s="5">
        <v>0</v>
      </c>
      <c r="E204" s="5">
        <v>0</v>
      </c>
      <c r="F204" s="5">
        <v>0</v>
      </c>
      <c r="G204" s="5">
        <v>1</v>
      </c>
      <c r="H204" s="5"/>
    </row>
    <row r="205" spans="1:8" x14ac:dyDescent="0.25">
      <c r="A205" s="5">
        <f>198</f>
      </c>
      <c r="B205" s="5" t="s">
        <v>210</v>
      </c>
      <c r="C205" s="5">
        <v>0</v>
      </c>
      <c r="D205" s="5">
        <v>0</v>
      </c>
      <c r="E205" s="5">
        <v>0</v>
      </c>
      <c r="F205" s="5">
        <v>0</v>
      </c>
      <c r="G205" s="5">
        <v>1</v>
      </c>
      <c r="H205" s="5"/>
    </row>
    <row r="206" spans="1:8" x14ac:dyDescent="0.25">
      <c r="A206" s="5">
        <f>199</f>
      </c>
      <c r="B206" s="5" t="s">
        <v>211</v>
      </c>
      <c r="C206" s="5">
        <v>0</v>
      </c>
      <c r="D206" s="5">
        <v>0</v>
      </c>
      <c r="E206" s="5">
        <v>0</v>
      </c>
      <c r="F206" s="5">
        <v>0</v>
      </c>
      <c r="G206" s="5">
        <v>1</v>
      </c>
      <c r="H206" s="5"/>
    </row>
    <row r="207" spans="1:8" x14ac:dyDescent="0.25">
      <c r="A207" s="5">
        <f>200</f>
      </c>
      <c r="B207" s="5" t="s">
        <v>212</v>
      </c>
      <c r="C207" s="5">
        <v>0</v>
      </c>
      <c r="D207" s="5">
        <v>0</v>
      </c>
      <c r="E207" s="5">
        <v>0</v>
      </c>
      <c r="F207" s="5">
        <v>0</v>
      </c>
      <c r="G207" s="5">
        <v>0.5</v>
      </c>
      <c r="H207" s="5"/>
    </row>
    <row r="208" spans="1:8" x14ac:dyDescent="0.25">
      <c r="A208" s="5">
        <f>201</f>
      </c>
      <c r="B208" s="5" t="s">
        <v>213</v>
      </c>
      <c r="C208" s="5">
        <v>0</v>
      </c>
      <c r="D208" s="5">
        <v>0</v>
      </c>
      <c r="E208" s="5">
        <v>0</v>
      </c>
      <c r="F208" s="5">
        <v>0</v>
      </c>
      <c r="G208" s="5">
        <v>0.5</v>
      </c>
      <c r="H208" s="5"/>
    </row>
    <row r="209" spans="1:8" x14ac:dyDescent="0.25">
      <c r="A209" s="5">
        <f>202</f>
      </c>
      <c r="B209" s="5" t="s">
        <v>214</v>
      </c>
      <c r="C209" s="5">
        <v>0</v>
      </c>
      <c r="D209" s="5">
        <v>0</v>
      </c>
      <c r="E209" s="5">
        <v>0</v>
      </c>
      <c r="F209" s="5">
        <v>0</v>
      </c>
      <c r="G209" s="5">
        <v>0.5</v>
      </c>
      <c r="H209" s="5"/>
    </row>
    <row r="210" spans="1:8" x14ac:dyDescent="0.25">
      <c r="A210" s="5">
        <f>203</f>
      </c>
      <c r="B210" s="5" t="s">
        <v>215</v>
      </c>
      <c r="C210" s="5">
        <v>0</v>
      </c>
      <c r="D210" s="5">
        <v>0</v>
      </c>
      <c r="E210" s="5">
        <v>0</v>
      </c>
      <c r="F210" s="5">
        <v>0</v>
      </c>
      <c r="G210" s="5">
        <v>0.5</v>
      </c>
      <c r="H210" s="5"/>
    </row>
    <row r="211" spans="1:8" x14ac:dyDescent="0.25">
      <c r="A211" s="5">
        <f>204</f>
      </c>
      <c r="B211" s="5" t="s">
        <v>216</v>
      </c>
      <c r="C211" s="5">
        <v>0</v>
      </c>
      <c r="D211" s="5">
        <v>0</v>
      </c>
      <c r="E211" s="5">
        <v>0</v>
      </c>
      <c r="F211" s="5">
        <v>0</v>
      </c>
      <c r="G211" s="5">
        <v>0.5</v>
      </c>
      <c r="H211" s="5"/>
    </row>
    <row r="212" spans="1:8" x14ac:dyDescent="0.25">
      <c r="A212" s="5">
        <f>205</f>
      </c>
      <c r="B212" s="5" t="s">
        <v>217</v>
      </c>
      <c r="C212" s="5">
        <v>0</v>
      </c>
      <c r="D212" s="5">
        <v>0</v>
      </c>
      <c r="E212" s="5">
        <v>0</v>
      </c>
      <c r="F212" s="5">
        <v>0</v>
      </c>
      <c r="G212" s="5">
        <v>0.5</v>
      </c>
      <c r="H212" s="5"/>
    </row>
    <row r="213" spans="1:8" x14ac:dyDescent="0.25">
      <c r="A213" s="6" t="s">
        <v>218</v>
      </c>
      <c r="B213" s="7" t="s">
        <v>219</v>
      </c>
      <c r="C213" s="7">
        <f>=round(average(C8:C212),2)</f>
      </c>
      <c r="D213" s="7">
        <f>=round(average(D8:D212),2)</f>
      </c>
      <c r="E213" s="7">
        <f>=round(average(E8:E212),2)</f>
      </c>
      <c r="F213" s="7">
        <f>=round(average(F8:F212),2)</f>
      </c>
      <c r="G213" s="7">
        <f>=round(average(G8:G212),2)</f>
      </c>
      <c r="H213" s="7"/>
    </row>
    <row r="214" spans="8:8" x14ac:dyDescent="0.25">
      <c r="H214" s="8" t="s">
        <v>220</v>
      </c>
    </row>
    <row r="215" spans="2:8" x14ac:dyDescent="0.25">
      <c r="B215" s="9" t="s">
        <v>221</v>
      </c>
      <c r="E215" s="9" t="s">
        <v>222</v>
      </c>
      <c r="H215" s="9" t="s">
        <v>223</v>
      </c>
    </row>
    <row r="216" spans="2:8" x14ac:dyDescent="0.25">
      <c r="B216" s="10" t="s">
        <v>224</v>
      </c>
      <c r="E216" s="10" t="s">
        <v>224</v>
      </c>
      <c r="H216" s="10" t="s">
        <v>224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Máy 1-Nhà máy sợi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2022-11-14T02:27:47Z</dcterms:created>
  <dcterms:modified xsi:type="dcterms:W3CDTF">2022-11-14T02:27:47Z</dcterms:modified>
</cp:coreProperties>
</file>