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áy 1-Nhà máy sợi" state="visible" r:id="rId4"/>
  </sheets>
  <calcPr calcId="171027"/>
</workbook>
</file>

<file path=xl/sharedStrings.xml><?xml version="1.0" encoding="utf-8"?>
<sst xmlns="http://schemas.openxmlformats.org/spreadsheetml/2006/main" count="88" uniqueCount="86">
  <si>
    <t>CÔNG TY CỔ PHẦN DỆT MAY HUẾ</t>
  </si>
  <si>
    <t>Địa chỉ: 122 Dương Thiệu Tước - P. Thủy Dương - TX Hương Thủy - TT. Huế</t>
  </si>
  <si>
    <t>ĐT: 0234.3.864.337 - Fax: 0234.3.864.338</t>
  </si>
  <si>
    <t>BÁO CÁO CÁC CHỈ SỐ ĐIỆN</t>
  </si>
  <si>
    <t>Ngày in báo cáo: Chủ nhật, 27/11/2022 19:35:31</t>
  </si>
  <si>
    <t>STT</t>
  </si>
  <si>
    <t>Thời gian</t>
  </si>
  <si>
    <t>Dòng điện A</t>
  </si>
  <si>
    <t>Điện áp V</t>
  </si>
  <si>
    <t>Công suất P</t>
  </si>
  <si>
    <t>Tần số</t>
  </si>
  <si>
    <t>Hệ số cosphi</t>
  </si>
  <si>
    <t>Ghi chú</t>
  </si>
  <si>
    <t>2022-11-22 15:04:58</t>
  </si>
  <si>
    <t>2022-11-22 15:05:13</t>
  </si>
  <si>
    <t>2022-11-22 15:05:32</t>
  </si>
  <si>
    <t>2022-11-22 15:05:51</t>
  </si>
  <si>
    <t>2022-11-22 15:06:11</t>
  </si>
  <si>
    <t>2022-11-22 15:06:30</t>
  </si>
  <si>
    <t>2022-11-22 15:06:49</t>
  </si>
  <si>
    <t>2022-11-22 15:07:08</t>
  </si>
  <si>
    <t>2022-11-22 15:07:27</t>
  </si>
  <si>
    <t>2022-11-22 15:07:45</t>
  </si>
  <si>
    <t>2022-11-22 15:08:04</t>
  </si>
  <si>
    <t>2022-11-22 15:08:24</t>
  </si>
  <si>
    <t>2022-11-22 15:08:43</t>
  </si>
  <si>
    <t>2022-11-22 15:09:02</t>
  </si>
  <si>
    <t>2022-11-22 15:09:21</t>
  </si>
  <si>
    <t>2022-11-22 15:09:40</t>
  </si>
  <si>
    <t>2022-11-22 15:09:58</t>
  </si>
  <si>
    <t>2022-11-22 15:10:17</t>
  </si>
  <si>
    <t>2022-11-22 15:10:37</t>
  </si>
  <si>
    <t>2022-11-22 15:10:56</t>
  </si>
  <si>
    <t>2022-11-22 15:11:15</t>
  </si>
  <si>
    <t>2022-11-22 15:11:34</t>
  </si>
  <si>
    <t>2022-11-22 15:11:53</t>
  </si>
  <si>
    <t>2022-11-22 15:12:11</t>
  </si>
  <si>
    <t>2022-11-22 15:12:31</t>
  </si>
  <si>
    <t>2022-11-22 15:12:50</t>
  </si>
  <si>
    <t>2022-11-22 15:13:09</t>
  </si>
  <si>
    <t>2022-11-22 15:13:28</t>
  </si>
  <si>
    <t>2022-11-22 15:13:47</t>
  </si>
  <si>
    <t>2022-11-22 15:14:06</t>
  </si>
  <si>
    <t>2022-11-22 15:14:24</t>
  </si>
  <si>
    <t>2022-11-22 15:14:43</t>
  </si>
  <si>
    <t>2022-11-22 15:15:02</t>
  </si>
  <si>
    <t>2022-11-22 15:15:22</t>
  </si>
  <si>
    <t>2022-11-22 15:15:41</t>
  </si>
  <si>
    <t>2022-11-22 15:16:00</t>
  </si>
  <si>
    <t>2022-11-22 15:16:19</t>
  </si>
  <si>
    <t>2022-11-22 15:16:38</t>
  </si>
  <si>
    <t>2022-11-22 15:16:56</t>
  </si>
  <si>
    <t>2022-11-22 15:35:24</t>
  </si>
  <si>
    <t>2022-11-22 15:35:44</t>
  </si>
  <si>
    <t>2022-11-22 15:36:03</t>
  </si>
  <si>
    <t>2022-11-22 15:36:21</t>
  </si>
  <si>
    <t>2022-11-22 15:36:40</t>
  </si>
  <si>
    <t>2022-11-22 15:37:39</t>
  </si>
  <si>
    <t>2022-11-22 15:37:57</t>
  </si>
  <si>
    <t>2022-11-22 15:38:16</t>
  </si>
  <si>
    <t>2022-11-22 15:38:35</t>
  </si>
  <si>
    <t>2022-11-22 15:38:53</t>
  </si>
  <si>
    <t>2022-11-22 15:39:12</t>
  </si>
  <si>
    <t>2022-11-22 15:39:31</t>
  </si>
  <si>
    <t>2022-11-22 15:39:50</t>
  </si>
  <si>
    <t>2022-11-22 15:40:10</t>
  </si>
  <si>
    <t>2022-11-22 15:40:29</t>
  </si>
  <si>
    <t>2022-11-22 15:40:48</t>
  </si>
  <si>
    <t>2022-11-22 15:41:06</t>
  </si>
  <si>
    <t>2022-11-22 15:41:25</t>
  </si>
  <si>
    <t>2022-11-22 15:41:44</t>
  </si>
  <si>
    <t>2022-11-22 15:42:03</t>
  </si>
  <si>
    <t>2022-11-22 15:42:22</t>
  </si>
  <si>
    <t>2022-11-22 15:42:42</t>
  </si>
  <si>
    <t>2022-11-22 15:43:01</t>
  </si>
  <si>
    <t>2022-11-22 15:43:19</t>
  </si>
  <si>
    <t>2022-11-22 15:43:38</t>
  </si>
  <si>
    <t>2022-11-22 15:43:57</t>
  </si>
  <si>
    <t>2022-11-22 15:44:16</t>
  </si>
  <si>
    <t>Trung bình: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</si>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</sst>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4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77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7" spans="1:8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</row>
    <row r="8" spans="1:8" x14ac:dyDescent="0.25">
      <c r="A8" s="5">
        <f>1</f>
      </c>
      <c r="B8" s="5" t="s">
        <v>13</v>
      </c>
      <c r="C8" s="5">
        <v>6.6846</v>
      </c>
      <c r="D8" s="5">
        <v>387.273</v>
      </c>
      <c r="E8" s="5">
        <v>2.1573</v>
      </c>
      <c r="F8" s="5">
        <v>49.9416</v>
      </c>
      <c r="G8" s="5">
        <v>0.658379</v>
      </c>
      <c r="H8" s="5"/>
    </row>
    <row r="9" spans="1:8" x14ac:dyDescent="0.25">
      <c r="A9" s="5">
        <f>2</f>
      </c>
      <c r="B9" s="5" t="s">
        <v>14</v>
      </c>
      <c r="C9" s="5">
        <v>17.4989</v>
      </c>
      <c r="D9" s="5">
        <v>384.936</v>
      </c>
      <c r="E9" s="5">
        <v>8.41394</v>
      </c>
      <c r="F9" s="5">
        <v>50.0532</v>
      </c>
      <c r="G9" s="5">
        <v>0.781962</v>
      </c>
      <c r="H9" s="5"/>
    </row>
    <row r="10" spans="1:8" x14ac:dyDescent="0.25">
      <c r="A10" s="5">
        <f>3</f>
      </c>
      <c r="B10" s="5" t="s">
        <v>15</v>
      </c>
      <c r="C10" s="5">
        <v>16.487</v>
      </c>
      <c r="D10" s="5">
        <v>385.018</v>
      </c>
      <c r="E10" s="5">
        <v>7.87961</v>
      </c>
      <c r="F10" s="5">
        <v>50.1057</v>
      </c>
      <c r="G10" s="5">
        <v>0.779222</v>
      </c>
      <c r="H10" s="5"/>
    </row>
    <row r="11" spans="1:8" x14ac:dyDescent="0.25">
      <c r="A11" s="5">
        <f>4</f>
      </c>
      <c r="B11" s="5" t="s">
        <v>16</v>
      </c>
      <c r="C11" s="5">
        <v>16.824</v>
      </c>
      <c r="D11" s="5">
        <v>385.073</v>
      </c>
      <c r="E11" s="5">
        <v>7.9493</v>
      </c>
      <c r="F11" s="5">
        <v>50.0429</v>
      </c>
      <c r="G11" s="5">
        <v>0.774244</v>
      </c>
      <c r="H11" s="5"/>
    </row>
    <row r="12" spans="1:8" x14ac:dyDescent="0.25">
      <c r="A12" s="5">
        <f>5</f>
      </c>
      <c r="B12" s="5" t="s">
        <v>17</v>
      </c>
      <c r="C12" s="5">
        <v>17.0532</v>
      </c>
      <c r="D12" s="5">
        <v>384.867</v>
      </c>
      <c r="E12" s="5">
        <v>8.3012</v>
      </c>
      <c r="F12" s="5">
        <v>49.9185</v>
      </c>
      <c r="G12" s="5">
        <v>0.787544</v>
      </c>
      <c r="H12" s="5"/>
    </row>
    <row r="13" spans="1:8" x14ac:dyDescent="0.25">
      <c r="A13" s="5">
        <f>6</f>
      </c>
      <c r="B13" s="5" t="s">
        <v>18</v>
      </c>
      <c r="C13" s="5">
        <v>17.0243</v>
      </c>
      <c r="D13" s="5">
        <v>385.069</v>
      </c>
      <c r="E13" s="5">
        <v>8.18439</v>
      </c>
      <c r="F13" s="5">
        <v>49.9143</v>
      </c>
      <c r="G13" s="5">
        <v>0.781737</v>
      </c>
      <c r="H13" s="5"/>
    </row>
    <row r="14" spans="1:8" x14ac:dyDescent="0.25">
      <c r="A14" s="5">
        <f>7</f>
      </c>
      <c r="B14" s="5" t="s">
        <v>19</v>
      </c>
      <c r="C14" s="5">
        <v>16.2911</v>
      </c>
      <c r="D14" s="5">
        <v>385.175</v>
      </c>
      <c r="E14" s="5">
        <v>7.66425</v>
      </c>
      <c r="F14" s="5">
        <v>50.0539</v>
      </c>
      <c r="G14" s="5">
        <v>0.772303</v>
      </c>
      <c r="H14" s="5"/>
    </row>
    <row r="15" spans="1:8" x14ac:dyDescent="0.25">
      <c r="A15" s="5">
        <f>8</f>
      </c>
      <c r="B15" s="5" t="s">
        <v>20</v>
      </c>
      <c r="C15" s="5">
        <v>16.4101</v>
      </c>
      <c r="D15" s="5">
        <v>384.945</v>
      </c>
      <c r="E15" s="5">
        <v>7.70598</v>
      </c>
      <c r="F15" s="5">
        <v>50.1303</v>
      </c>
      <c r="G15" s="5">
        <v>0.771778</v>
      </c>
      <c r="H15" s="5"/>
    </row>
    <row r="16" spans="1:8" x14ac:dyDescent="0.25">
      <c r="A16" s="5">
        <f>9</f>
      </c>
      <c r="B16" s="5" t="s">
        <v>21</v>
      </c>
      <c r="C16" s="5">
        <v>16.3416</v>
      </c>
      <c r="D16" s="5">
        <v>384.911</v>
      </c>
      <c r="E16" s="5">
        <v>7.85559</v>
      </c>
      <c r="F16" s="5">
        <v>50.0116</v>
      </c>
      <c r="G16" s="5">
        <v>0.781885</v>
      </c>
      <c r="H16" s="5"/>
    </row>
    <row r="17" spans="1:8" x14ac:dyDescent="0.25">
      <c r="A17" s="5">
        <f>10</f>
      </c>
      <c r="B17" s="5" t="s">
        <v>22</v>
      </c>
      <c r="C17" s="5">
        <v>16.6151</v>
      </c>
      <c r="D17" s="5">
        <v>384.698</v>
      </c>
      <c r="E17" s="5">
        <v>8.05587</v>
      </c>
      <c r="F17" s="5">
        <v>49.97</v>
      </c>
      <c r="G17" s="5">
        <v>0.78595</v>
      </c>
      <c r="H17" s="5"/>
    </row>
    <row r="18" spans="1:8" x14ac:dyDescent="0.25">
      <c r="A18" s="5">
        <f>11</f>
      </c>
      <c r="B18" s="5" t="s">
        <v>23</v>
      </c>
      <c r="C18" s="5">
        <v>16.5927</v>
      </c>
      <c r="D18" s="5">
        <v>384.76</v>
      </c>
      <c r="E18" s="5">
        <v>8.02901</v>
      </c>
      <c r="F18" s="5">
        <v>50.0147</v>
      </c>
      <c r="G18" s="5">
        <v>0.784981</v>
      </c>
      <c r="H18" s="5"/>
    </row>
    <row r="19" spans="1:8" x14ac:dyDescent="0.25">
      <c r="A19" s="5">
        <f>12</f>
      </c>
      <c r="B19" s="5" t="s">
        <v>24</v>
      </c>
      <c r="C19" s="5">
        <v>16.4289</v>
      </c>
      <c r="D19" s="5">
        <v>384.911</v>
      </c>
      <c r="E19" s="5">
        <v>8.02657</v>
      </c>
      <c r="F19" s="5">
        <v>50.1023</v>
      </c>
      <c r="G19" s="5">
        <v>0.789153</v>
      </c>
      <c r="H19" s="5"/>
    </row>
    <row r="20" spans="1:8" x14ac:dyDescent="0.25">
      <c r="A20" s="5">
        <f>13</f>
      </c>
      <c r="B20" s="5" t="s">
        <v>25</v>
      </c>
      <c r="C20" s="5">
        <v>17.0393</v>
      </c>
      <c r="D20" s="5">
        <v>384.492</v>
      </c>
      <c r="E20" s="5">
        <v>8.24296</v>
      </c>
      <c r="F20" s="5">
        <v>50.0659</v>
      </c>
      <c r="G20" s="5">
        <v>0.785175</v>
      </c>
      <c r="H20" s="5"/>
    </row>
    <row r="21" spans="1:8" x14ac:dyDescent="0.25">
      <c r="A21" s="5">
        <f>14</f>
      </c>
      <c r="B21" s="5" t="s">
        <v>26</v>
      </c>
      <c r="C21" s="5">
        <v>16.4653</v>
      </c>
      <c r="D21" s="5">
        <v>384.553</v>
      </c>
      <c r="E21" s="5">
        <v>7.76846</v>
      </c>
      <c r="F21" s="5">
        <v>50.0049</v>
      </c>
      <c r="G21" s="5">
        <v>0.774199</v>
      </c>
      <c r="H21" s="5"/>
    </row>
    <row r="22" spans="1:8" x14ac:dyDescent="0.25">
      <c r="A22" s="5">
        <f>15</f>
      </c>
      <c r="B22" s="5" t="s">
        <v>27</v>
      </c>
      <c r="C22" s="5">
        <v>16.3403</v>
      </c>
      <c r="D22" s="5">
        <v>384.315</v>
      </c>
      <c r="E22" s="5">
        <v>7.80599</v>
      </c>
      <c r="F22" s="5">
        <v>49.9966</v>
      </c>
      <c r="G22" s="5">
        <v>0.779819</v>
      </c>
      <c r="H22" s="5"/>
    </row>
    <row r="23" spans="1:8" x14ac:dyDescent="0.25">
      <c r="A23" s="5">
        <f>16</f>
      </c>
      <c r="B23" s="5" t="s">
        <v>28</v>
      </c>
      <c r="C23" s="5">
        <v>16.6073</v>
      </c>
      <c r="D23" s="5">
        <v>384.725</v>
      </c>
      <c r="E23" s="5">
        <v>8.09586</v>
      </c>
      <c r="F23" s="5">
        <v>50.0276</v>
      </c>
      <c r="G23" s="5">
        <v>0.788367</v>
      </c>
      <c r="H23" s="5"/>
    </row>
    <row r="24" spans="1:8" x14ac:dyDescent="0.25">
      <c r="A24" s="5">
        <f>17</f>
      </c>
      <c r="B24" s="5" t="s">
        <v>29</v>
      </c>
      <c r="C24" s="5">
        <v>16.371</v>
      </c>
      <c r="D24" s="5">
        <v>385.003</v>
      </c>
      <c r="E24" s="5">
        <v>7.81606</v>
      </c>
      <c r="F24" s="5">
        <v>50.1129</v>
      </c>
      <c r="G24" s="5">
        <v>0.778787</v>
      </c>
      <c r="H24" s="5"/>
    </row>
    <row r="25" spans="1:8" x14ac:dyDescent="0.25">
      <c r="A25" s="5">
        <f>18</f>
      </c>
      <c r="B25" s="5" t="s">
        <v>30</v>
      </c>
      <c r="C25" s="5">
        <v>16.5294</v>
      </c>
      <c r="D25" s="5">
        <v>384.792</v>
      </c>
      <c r="E25" s="5">
        <v>7.97663</v>
      </c>
      <c r="F25" s="5">
        <v>50.0293</v>
      </c>
      <c r="G25" s="5">
        <v>0.783729</v>
      </c>
      <c r="H25" s="5"/>
    </row>
    <row r="26" spans="1:8" x14ac:dyDescent="0.25">
      <c r="A26" s="5">
        <f>19</f>
      </c>
      <c r="B26" s="5" t="s">
        <v>31</v>
      </c>
      <c r="C26" s="5">
        <v>17.0897</v>
      </c>
      <c r="D26" s="5">
        <v>384.527</v>
      </c>
      <c r="E26" s="5">
        <v>8.20585</v>
      </c>
      <c r="F26" s="5">
        <v>49.8788</v>
      </c>
      <c r="G26" s="5">
        <v>0.781816</v>
      </c>
      <c r="H26" s="5"/>
    </row>
    <row r="27" spans="1:8" x14ac:dyDescent="0.25">
      <c r="A27" s="5">
        <f>20</f>
      </c>
      <c r="B27" s="5" t="s">
        <v>32</v>
      </c>
      <c r="C27" s="5">
        <v>16.5066</v>
      </c>
      <c r="D27" s="5">
        <v>384.869</v>
      </c>
      <c r="E27" s="5">
        <v>7.98651</v>
      </c>
      <c r="F27" s="5">
        <v>49.9748</v>
      </c>
      <c r="G27" s="5">
        <v>0.78481</v>
      </c>
      <c r="H27" s="5"/>
    </row>
    <row r="28" spans="1:8" x14ac:dyDescent="0.25">
      <c r="A28" s="5">
        <f>21</f>
      </c>
      <c r="B28" s="5" t="s">
        <v>33</v>
      </c>
      <c r="C28" s="5">
        <v>17.0715</v>
      </c>
      <c r="D28" s="5">
        <v>384.802</v>
      </c>
      <c r="E28" s="5">
        <v>8.18479</v>
      </c>
      <c r="F28" s="5">
        <v>50.1075</v>
      </c>
      <c r="G28" s="5">
        <v>0.780841</v>
      </c>
      <c r="H28" s="5"/>
    </row>
    <row r="29" spans="1:8" x14ac:dyDescent="0.25">
      <c r="A29" s="5">
        <f>22</f>
      </c>
      <c r="B29" s="5" t="s">
        <v>34</v>
      </c>
      <c r="C29" s="5">
        <v>16.923</v>
      </c>
      <c r="D29" s="5">
        <v>384.49</v>
      </c>
      <c r="E29" s="5">
        <v>8.01116</v>
      </c>
      <c r="F29" s="5">
        <v>50.0182</v>
      </c>
      <c r="G29" s="5">
        <v>0.775687</v>
      </c>
      <c r="H29" s="5"/>
    </row>
    <row r="30" spans="1:8" x14ac:dyDescent="0.25">
      <c r="A30" s="5">
        <f>23</f>
      </c>
      <c r="B30" s="5" t="s">
        <v>35</v>
      </c>
      <c r="C30" s="5">
        <v>17.0315</v>
      </c>
      <c r="D30" s="5">
        <v>384.553</v>
      </c>
      <c r="E30" s="5">
        <v>8.20897</v>
      </c>
      <c r="F30" s="5">
        <v>49.9061</v>
      </c>
      <c r="G30" s="5">
        <v>0.783464</v>
      </c>
      <c r="H30" s="5"/>
    </row>
    <row r="31" spans="1:8" x14ac:dyDescent="0.25">
      <c r="A31" s="5">
        <f>24</f>
      </c>
      <c r="B31" s="5" t="s">
        <v>36</v>
      </c>
      <c r="C31" s="5">
        <v>16.9214</v>
      </c>
      <c r="D31" s="5">
        <v>384.553</v>
      </c>
      <c r="E31" s="5">
        <v>8.20527</v>
      </c>
      <c r="F31" s="5">
        <v>49.903</v>
      </c>
      <c r="G31" s="5">
        <v>0.786163</v>
      </c>
      <c r="H31" s="5"/>
    </row>
    <row r="32" spans="1:8" x14ac:dyDescent="0.25">
      <c r="A32" s="5">
        <f>25</f>
      </c>
      <c r="B32" s="5" t="s">
        <v>37</v>
      </c>
      <c r="C32" s="5">
        <v>17.0352</v>
      </c>
      <c r="D32" s="5">
        <v>384.67</v>
      </c>
      <c r="E32" s="5">
        <v>8.21506</v>
      </c>
      <c r="F32" s="5">
        <v>50.0038</v>
      </c>
      <c r="G32" s="5">
        <v>0.783563</v>
      </c>
      <c r="H32" s="5"/>
    </row>
    <row r="33" spans="1:8" x14ac:dyDescent="0.25">
      <c r="A33" s="5">
        <f>26</f>
      </c>
      <c r="B33" s="5" t="s">
        <v>38</v>
      </c>
      <c r="C33" s="5">
        <v>17.0771</v>
      </c>
      <c r="D33" s="5">
        <v>384.841</v>
      </c>
      <c r="E33" s="5">
        <v>8.20975</v>
      </c>
      <c r="F33" s="5">
        <v>50.0803</v>
      </c>
      <c r="G33" s="5">
        <v>0.781991</v>
      </c>
      <c r="H33" s="5"/>
    </row>
    <row r="34" spans="1:8" x14ac:dyDescent="0.25">
      <c r="A34" s="5">
        <f>27</f>
      </c>
      <c r="B34" s="5" t="s">
        <v>39</v>
      </c>
      <c r="C34" s="5">
        <v>17.0951</v>
      </c>
      <c r="D34" s="5">
        <v>384.814</v>
      </c>
      <c r="E34" s="5">
        <v>8.12148</v>
      </c>
      <c r="F34" s="5">
        <v>50.0996</v>
      </c>
      <c r="G34" s="5">
        <v>0.776852</v>
      </c>
      <c r="H34" s="5"/>
    </row>
    <row r="35" spans="1:8" x14ac:dyDescent="0.25">
      <c r="A35" s="5">
        <f>28</f>
      </c>
      <c r="B35" s="5" t="s">
        <v>40</v>
      </c>
      <c r="C35" s="5">
        <v>16.9656</v>
      </c>
      <c r="D35" s="5">
        <v>384.828</v>
      </c>
      <c r="E35" s="5">
        <v>8.05152</v>
      </c>
      <c r="F35" s="5">
        <v>50.0121</v>
      </c>
      <c r="G35" s="5">
        <v>0.776387</v>
      </c>
      <c r="H35" s="5"/>
    </row>
    <row r="36" spans="1:8" x14ac:dyDescent="0.25">
      <c r="A36" s="5">
        <f>29</f>
      </c>
      <c r="B36" s="5" t="s">
        <v>41</v>
      </c>
      <c r="C36" s="5">
        <v>16.9039</v>
      </c>
      <c r="D36" s="5">
        <v>384.728</v>
      </c>
      <c r="E36" s="5">
        <v>7.98992</v>
      </c>
      <c r="F36" s="5">
        <v>49.9743</v>
      </c>
      <c r="G36" s="5">
        <v>0.774773</v>
      </c>
      <c r="H36" s="5"/>
    </row>
    <row r="37" spans="1:8" x14ac:dyDescent="0.25">
      <c r="A37" s="5">
        <f>30</f>
      </c>
      <c r="B37" s="5" t="s">
        <v>42</v>
      </c>
      <c r="C37" s="5">
        <v>16.5998</v>
      </c>
      <c r="D37" s="5">
        <v>384.665</v>
      </c>
      <c r="E37" s="5">
        <v>7.81048</v>
      </c>
      <c r="F37" s="5">
        <v>49.9526</v>
      </c>
      <c r="G37" s="5">
        <v>0.772913</v>
      </c>
      <c r="H37" s="5"/>
    </row>
    <row r="38" spans="1:8" x14ac:dyDescent="0.25">
      <c r="A38" s="5">
        <f>31</f>
      </c>
      <c r="B38" s="5" t="s">
        <v>43</v>
      </c>
      <c r="C38" s="5">
        <v>16.7223</v>
      </c>
      <c r="D38" s="5">
        <v>384.596</v>
      </c>
      <c r="E38" s="5">
        <v>7.89067</v>
      </c>
      <c r="F38" s="5">
        <v>49.8983</v>
      </c>
      <c r="G38" s="5">
        <v>0.774199</v>
      </c>
      <c r="H38" s="5"/>
    </row>
    <row r="39" spans="1:8" x14ac:dyDescent="0.25">
      <c r="A39" s="5">
        <f>32</f>
      </c>
      <c r="B39" s="5" t="s">
        <v>44</v>
      </c>
      <c r="C39" s="5">
        <v>16.4881</v>
      </c>
      <c r="D39" s="5">
        <v>384.511</v>
      </c>
      <c r="E39" s="5">
        <v>7.77676</v>
      </c>
      <c r="F39" s="5">
        <v>49.9218</v>
      </c>
      <c r="G39" s="5">
        <v>0.774109</v>
      </c>
      <c r="H39" s="5"/>
    </row>
    <row r="40" spans="1:8" x14ac:dyDescent="0.25">
      <c r="A40" s="5">
        <f>33</f>
      </c>
      <c r="B40" s="5" t="s">
        <v>45</v>
      </c>
      <c r="C40" s="5">
        <v>17.07</v>
      </c>
      <c r="D40" s="5">
        <v>384.597</v>
      </c>
      <c r="E40" s="5">
        <v>8.18807</v>
      </c>
      <c r="F40" s="5">
        <v>50.024</v>
      </c>
      <c r="G40" s="5">
        <v>0.781289</v>
      </c>
      <c r="H40" s="5"/>
    </row>
    <row r="41" spans="1:8" x14ac:dyDescent="0.25">
      <c r="A41" s="5">
        <f>34</f>
      </c>
      <c r="B41" s="5" t="s">
        <v>46</v>
      </c>
      <c r="C41" s="5">
        <v>16.9175</v>
      </c>
      <c r="D41" s="5">
        <v>384.813</v>
      </c>
      <c r="E41" s="5">
        <v>7.9695</v>
      </c>
      <c r="F41" s="5">
        <v>50.0759</v>
      </c>
      <c r="G41" s="5">
        <v>0.773254</v>
      </c>
      <c r="H41" s="5"/>
    </row>
    <row r="42" spans="1:8" x14ac:dyDescent="0.25">
      <c r="A42" s="5">
        <f>35</f>
      </c>
      <c r="B42" s="5" t="s">
        <v>47</v>
      </c>
      <c r="C42" s="5">
        <v>16.8406</v>
      </c>
      <c r="D42" s="5">
        <v>384.877</v>
      </c>
      <c r="E42" s="5">
        <v>7.93565</v>
      </c>
      <c r="F42" s="5">
        <v>50.0648</v>
      </c>
      <c r="G42" s="5">
        <v>0.773311</v>
      </c>
      <c r="H42" s="5"/>
    </row>
    <row r="43" spans="1:8" x14ac:dyDescent="0.25">
      <c r="A43" s="5">
        <f>36</f>
      </c>
      <c r="B43" s="5" t="s">
        <v>48</v>
      </c>
      <c r="C43" s="5">
        <v>16.4028</v>
      </c>
      <c r="D43" s="5">
        <v>384.703</v>
      </c>
      <c r="E43" s="5">
        <v>7.69055</v>
      </c>
      <c r="F43" s="5">
        <v>49.9821</v>
      </c>
      <c r="G43" s="5">
        <v>0.771385</v>
      </c>
      <c r="H43" s="5"/>
    </row>
    <row r="44" spans="1:8" x14ac:dyDescent="0.25">
      <c r="A44" s="5">
        <f>37</f>
      </c>
      <c r="B44" s="5" t="s">
        <v>49</v>
      </c>
      <c r="C44" s="5">
        <v>16.6713</v>
      </c>
      <c r="D44" s="5">
        <v>384.337</v>
      </c>
      <c r="E44" s="5">
        <v>7.81312</v>
      </c>
      <c r="F44" s="5">
        <v>49.9273</v>
      </c>
      <c r="G44" s="5">
        <v>0.771606</v>
      </c>
      <c r="H44" s="5"/>
    </row>
    <row r="45" spans="1:8" x14ac:dyDescent="0.25">
      <c r="A45" s="5">
        <f>38</f>
      </c>
      <c r="B45" s="5" t="s">
        <v>50</v>
      </c>
      <c r="C45" s="5">
        <v>17.0416</v>
      </c>
      <c r="D45" s="5">
        <v>384.123</v>
      </c>
      <c r="E45" s="5">
        <v>8.07595</v>
      </c>
      <c r="F45" s="5">
        <v>49.901</v>
      </c>
      <c r="G45" s="5">
        <v>0.776555</v>
      </c>
      <c r="H45" s="5"/>
    </row>
    <row r="46" spans="1:8" x14ac:dyDescent="0.25">
      <c r="A46" s="5">
        <f>39</f>
      </c>
      <c r="B46" s="5" t="s">
        <v>51</v>
      </c>
      <c r="C46" s="5">
        <v>16.7425</v>
      </c>
      <c r="D46" s="5">
        <v>384.461</v>
      </c>
      <c r="E46" s="5">
        <v>7.86494</v>
      </c>
      <c r="F46" s="5">
        <v>50.0434</v>
      </c>
      <c r="G46" s="5">
        <v>0.772456</v>
      </c>
      <c r="H46" s="5"/>
    </row>
    <row r="47" spans="1:8" x14ac:dyDescent="0.25">
      <c r="A47" s="5">
        <f>40</f>
      </c>
      <c r="B47" s="5" t="s">
        <v>52</v>
      </c>
      <c r="C47" s="5">
        <v>18.5522</v>
      </c>
      <c r="D47" s="5">
        <v>387.104</v>
      </c>
      <c r="E47" s="5">
        <v>8.53554</v>
      </c>
      <c r="F47" s="5">
        <v>50.0712</v>
      </c>
      <c r="G47" s="5">
        <v>0.761143</v>
      </c>
      <c r="H47" s="5"/>
    </row>
    <row r="48" spans="1:8" x14ac:dyDescent="0.25">
      <c r="A48" s="5">
        <f>41</f>
      </c>
      <c r="B48" s="5" t="s">
        <v>53</v>
      </c>
      <c r="C48" s="5">
        <v>17.6667</v>
      </c>
      <c r="D48" s="5">
        <v>387.057</v>
      </c>
      <c r="E48" s="5">
        <v>7.93518</v>
      </c>
      <c r="F48" s="5">
        <v>50.0713</v>
      </c>
      <c r="G48" s="5">
        <v>0.751866</v>
      </c>
      <c r="H48" s="5"/>
    </row>
    <row r="49" spans="1:8" x14ac:dyDescent="0.25">
      <c r="A49" s="5">
        <f>42</f>
      </c>
      <c r="B49" s="5" t="s">
        <v>54</v>
      </c>
      <c r="C49" s="5">
        <v>18.3362</v>
      </c>
      <c r="D49" s="5">
        <v>386.892</v>
      </c>
      <c r="E49" s="5">
        <v>8.53641</v>
      </c>
      <c r="F49" s="5">
        <v>49.9646</v>
      </c>
      <c r="G49" s="5">
        <v>0.76612</v>
      </c>
      <c r="H49" s="5"/>
    </row>
    <row r="50" spans="1:8" x14ac:dyDescent="0.25">
      <c r="A50" s="5">
        <f>43</f>
      </c>
      <c r="B50" s="5" t="s">
        <v>55</v>
      </c>
      <c r="C50" s="5">
        <v>18.3559</v>
      </c>
      <c r="D50" s="5">
        <v>386.844</v>
      </c>
      <c r="E50" s="5">
        <v>8.34056</v>
      </c>
      <c r="F50" s="5">
        <v>49.8433</v>
      </c>
      <c r="G50" s="5">
        <v>0.756509</v>
      </c>
      <c r="H50" s="5"/>
    </row>
    <row r="51" spans="1:8" x14ac:dyDescent="0.25">
      <c r="A51" s="5">
        <f>44</f>
      </c>
      <c r="B51" s="5" t="s">
        <v>56</v>
      </c>
      <c r="C51" s="5">
        <v>18.4529</v>
      </c>
      <c r="D51" s="5">
        <v>386.986</v>
      </c>
      <c r="E51" s="5">
        <v>8.2802</v>
      </c>
      <c r="F51" s="5">
        <v>49.9899</v>
      </c>
      <c r="G51" s="5">
        <v>0.751563</v>
      </c>
      <c r="H51" s="5"/>
    </row>
    <row r="52" spans="1:8" x14ac:dyDescent="0.25">
      <c r="A52" s="5">
        <f>45</f>
      </c>
      <c r="B52" s="5" t="s">
        <v>57</v>
      </c>
      <c r="C52" s="5">
        <v>18.1344</v>
      </c>
      <c r="D52" s="5">
        <v>386.574</v>
      </c>
      <c r="E52" s="5">
        <v>8.19678</v>
      </c>
      <c r="F52" s="5">
        <v>49.9219</v>
      </c>
      <c r="G52" s="5">
        <v>0.754744</v>
      </c>
      <c r="H52" s="5"/>
    </row>
    <row r="53" spans="1:8" x14ac:dyDescent="0.25">
      <c r="A53" s="5">
        <f>46</f>
      </c>
      <c r="B53" s="5" t="s">
        <v>58</v>
      </c>
      <c r="C53" s="5">
        <v>18.4642</v>
      </c>
      <c r="D53" s="5">
        <v>386.449</v>
      </c>
      <c r="E53" s="5">
        <v>8.2358</v>
      </c>
      <c r="F53" s="5">
        <v>49.8456</v>
      </c>
      <c r="G53" s="5">
        <v>0.749828</v>
      </c>
      <c r="H53" s="5"/>
    </row>
    <row r="54" spans="1:8" x14ac:dyDescent="0.25">
      <c r="A54" s="5">
        <f>47</f>
      </c>
      <c r="B54" s="5" t="s">
        <v>59</v>
      </c>
      <c r="C54" s="5">
        <v>18.5188</v>
      </c>
      <c r="D54" s="5">
        <v>386.43</v>
      </c>
      <c r="E54" s="5">
        <v>8.41607</v>
      </c>
      <c r="F54" s="5">
        <v>49.9441</v>
      </c>
      <c r="G54" s="5">
        <v>0.756987</v>
      </c>
      <c r="H54" s="5"/>
    </row>
    <row r="55" spans="1:8" x14ac:dyDescent="0.25">
      <c r="A55" s="5">
        <f>48</f>
      </c>
      <c r="B55" s="5" t="s">
        <v>60</v>
      </c>
      <c r="C55" s="5">
        <v>18.4386</v>
      </c>
      <c r="D55" s="5">
        <v>386.922</v>
      </c>
      <c r="E55" s="5">
        <v>8.36642</v>
      </c>
      <c r="F55" s="5">
        <v>50.0273</v>
      </c>
      <c r="G55" s="5">
        <v>0.755885</v>
      </c>
      <c r="H55" s="5"/>
    </row>
    <row r="56" spans="1:8" x14ac:dyDescent="0.25">
      <c r="A56" s="5">
        <f>49</f>
      </c>
      <c r="B56" s="5" t="s">
        <v>61</v>
      </c>
      <c r="C56" s="5">
        <v>18.5554</v>
      </c>
      <c r="D56" s="5">
        <v>387.197</v>
      </c>
      <c r="E56" s="5">
        <v>8.20899</v>
      </c>
      <c r="F56" s="5">
        <v>50.0428</v>
      </c>
      <c r="G56" s="5">
        <v>0.746074</v>
      </c>
      <c r="H56" s="5"/>
    </row>
    <row r="57" spans="1:8" x14ac:dyDescent="0.25">
      <c r="A57" s="5">
        <f>50</f>
      </c>
      <c r="B57" s="5" t="s">
        <v>62</v>
      </c>
      <c r="C57" s="5">
        <v>18.3257</v>
      </c>
      <c r="D57" s="5">
        <v>387.333</v>
      </c>
      <c r="E57" s="5">
        <v>8.33986</v>
      </c>
      <c r="F57" s="5">
        <v>50.0274</v>
      </c>
      <c r="G57" s="5">
        <v>0.756625</v>
      </c>
      <c r="H57" s="5"/>
    </row>
    <row r="58" spans="1:8" x14ac:dyDescent="0.25">
      <c r="A58" s="5">
        <f>51</f>
      </c>
      <c r="B58" s="5" t="s">
        <v>63</v>
      </c>
      <c r="C58" s="5">
        <v>18.1515</v>
      </c>
      <c r="D58" s="5">
        <v>385.982</v>
      </c>
      <c r="E58" s="5">
        <v>8.02684</v>
      </c>
      <c r="F58" s="5">
        <v>50.0181</v>
      </c>
      <c r="G58" s="5">
        <v>0.747074</v>
      </c>
      <c r="H58" s="5"/>
    </row>
    <row r="59" spans="1:8" x14ac:dyDescent="0.25">
      <c r="A59" s="5">
        <f>52</f>
      </c>
      <c r="B59" s="5" t="s">
        <v>64</v>
      </c>
      <c r="C59" s="5">
        <v>18.5065</v>
      </c>
      <c r="D59" s="5">
        <v>387.073</v>
      </c>
      <c r="E59" s="5">
        <v>8.09276</v>
      </c>
      <c r="F59" s="5">
        <v>50.0755</v>
      </c>
      <c r="G59" s="5">
        <v>0.741972</v>
      </c>
      <c r="H59" s="5"/>
    </row>
    <row r="60" spans="1:8" x14ac:dyDescent="0.25">
      <c r="A60" s="5">
        <f>53</f>
      </c>
      <c r="B60" s="5" t="s">
        <v>65</v>
      </c>
      <c r="C60" s="5">
        <v>18.4189</v>
      </c>
      <c r="D60" s="5">
        <v>387.064</v>
      </c>
      <c r="E60" s="5">
        <v>8.39666</v>
      </c>
      <c r="F60" s="5">
        <v>50.0592</v>
      </c>
      <c r="G60" s="5">
        <v>0.757562</v>
      </c>
      <c r="H60" s="5"/>
    </row>
    <row r="61" spans="1:8" x14ac:dyDescent="0.25">
      <c r="A61" s="5">
        <f>54</f>
      </c>
      <c r="B61" s="5" t="s">
        <v>66</v>
      </c>
      <c r="C61" s="5">
        <v>17.5225</v>
      </c>
      <c r="D61" s="5">
        <v>386.601</v>
      </c>
      <c r="E61" s="5">
        <v>7.80894</v>
      </c>
      <c r="F61" s="5">
        <v>49.9393</v>
      </c>
      <c r="G61" s="5">
        <v>0.749359</v>
      </c>
      <c r="H61" s="5"/>
    </row>
    <row r="62" spans="1:8" x14ac:dyDescent="0.25">
      <c r="A62" s="5">
        <f>55</f>
      </c>
      <c r="B62" s="5" t="s">
        <v>67</v>
      </c>
      <c r="C62" s="5">
        <v>18.2016</v>
      </c>
      <c r="D62" s="5">
        <v>386.304</v>
      </c>
      <c r="E62" s="5">
        <v>8.08124</v>
      </c>
      <c r="F62" s="5">
        <v>49.8726</v>
      </c>
      <c r="G62" s="5">
        <v>0.748247</v>
      </c>
      <c r="H62" s="5"/>
    </row>
    <row r="63" spans="1:8" x14ac:dyDescent="0.25">
      <c r="A63" s="5">
        <f>56</f>
      </c>
      <c r="B63" s="5" t="s">
        <v>68</v>
      </c>
      <c r="C63" s="5">
        <v>18.2811</v>
      </c>
      <c r="D63" s="5">
        <v>386.359</v>
      </c>
      <c r="E63" s="5">
        <v>8.31105</v>
      </c>
      <c r="F63" s="5">
        <v>49.9853</v>
      </c>
      <c r="G63" s="5">
        <v>0.757198</v>
      </c>
      <c r="H63" s="5"/>
    </row>
    <row r="64" spans="1:8" x14ac:dyDescent="0.25">
      <c r="A64" s="5">
        <f>57</f>
      </c>
      <c r="B64" s="5" t="s">
        <v>69</v>
      </c>
      <c r="C64" s="5">
        <v>18.2928</v>
      </c>
      <c r="D64" s="5">
        <v>386.93</v>
      </c>
      <c r="E64" s="5">
        <v>8.30166</v>
      </c>
      <c r="F64" s="5">
        <v>50.0899</v>
      </c>
      <c r="G64" s="5">
        <v>0.760504</v>
      </c>
      <c r="H64" s="5"/>
    </row>
    <row r="65" spans="1:8" x14ac:dyDescent="0.25">
      <c r="A65" s="5">
        <f>58</f>
      </c>
      <c r="B65" s="5" t="s">
        <v>70</v>
      </c>
      <c r="C65" s="5">
        <v>18.0783</v>
      </c>
      <c r="D65" s="5">
        <v>386.833</v>
      </c>
      <c r="E65" s="5">
        <v>8.35209</v>
      </c>
      <c r="F65" s="5">
        <v>50.0917</v>
      </c>
      <c r="G65" s="5">
        <v>0.763078</v>
      </c>
      <c r="H65" s="5"/>
    </row>
    <row r="66" spans="1:8" x14ac:dyDescent="0.25">
      <c r="A66" s="5">
        <f>59</f>
      </c>
      <c r="B66" s="5" t="s">
        <v>71</v>
      </c>
      <c r="C66" s="5">
        <v>17.9852</v>
      </c>
      <c r="D66" s="5">
        <v>386.714</v>
      </c>
      <c r="E66" s="5">
        <v>8.06415</v>
      </c>
      <c r="F66" s="5">
        <v>49.949</v>
      </c>
      <c r="G66" s="5">
        <v>0.751537</v>
      </c>
      <c r="H66" s="5"/>
    </row>
    <row r="67" spans="1:8" x14ac:dyDescent="0.25">
      <c r="A67" s="5">
        <f>60</f>
      </c>
      <c r="B67" s="5" t="s">
        <v>72</v>
      </c>
      <c r="C67" s="5">
        <v>17.0759</v>
      </c>
      <c r="D67" s="5">
        <v>386.312</v>
      </c>
      <c r="E67" s="5">
        <v>7.7927</v>
      </c>
      <c r="F67" s="5">
        <v>49.8701</v>
      </c>
      <c r="G67" s="5">
        <v>0.75874</v>
      </c>
      <c r="H67" s="5"/>
    </row>
    <row r="68" spans="1:8" x14ac:dyDescent="0.25">
      <c r="A68" s="5">
        <f>61</f>
      </c>
      <c r="B68" s="5" t="s">
        <v>73</v>
      </c>
      <c r="C68" s="5">
        <v>18.2367</v>
      </c>
      <c r="D68" s="5">
        <v>386.863</v>
      </c>
      <c r="E68" s="5">
        <v>8.23801</v>
      </c>
      <c r="F68" s="5">
        <v>49.9822</v>
      </c>
      <c r="G68" s="5">
        <v>0.754225</v>
      </c>
      <c r="H68" s="5"/>
    </row>
    <row r="69" spans="1:8" x14ac:dyDescent="0.25">
      <c r="A69" s="5">
        <f>62</f>
      </c>
      <c r="B69" s="5" t="s">
        <v>74</v>
      </c>
      <c r="C69" s="5">
        <v>18.1659</v>
      </c>
      <c r="D69" s="5">
        <v>386.547</v>
      </c>
      <c r="E69" s="5">
        <v>8.09144</v>
      </c>
      <c r="F69" s="5">
        <v>50.0939</v>
      </c>
      <c r="G69" s="5">
        <v>0.749214</v>
      </c>
      <c r="H69" s="5"/>
    </row>
    <row r="70" spans="1:8" x14ac:dyDescent="0.25">
      <c r="A70" s="5">
        <f>63</f>
      </c>
      <c r="B70" s="5" t="s">
        <v>75</v>
      </c>
      <c r="C70" s="5">
        <v>18.3156</v>
      </c>
      <c r="D70" s="5">
        <v>386.671</v>
      </c>
      <c r="E70" s="5">
        <v>8.37833</v>
      </c>
      <c r="F70" s="5">
        <v>50.0676</v>
      </c>
      <c r="G70" s="5">
        <v>0.759304</v>
      </c>
      <c r="H70" s="5"/>
    </row>
    <row r="71" spans="1:8" x14ac:dyDescent="0.25">
      <c r="A71" s="5">
        <f>64</f>
      </c>
      <c r="B71" s="5" t="s">
        <v>76</v>
      </c>
      <c r="C71" s="5">
        <v>17.4233</v>
      </c>
      <c r="D71" s="5">
        <v>386.232</v>
      </c>
      <c r="E71" s="5">
        <v>7.8302</v>
      </c>
      <c r="F71" s="5">
        <v>49.9093</v>
      </c>
      <c r="G71" s="5">
        <v>0.752886</v>
      </c>
      <c r="H71" s="5"/>
    </row>
    <row r="72" spans="1:8" x14ac:dyDescent="0.25">
      <c r="A72" s="5">
        <f>65</f>
      </c>
      <c r="B72" s="5" t="s">
        <v>77</v>
      </c>
      <c r="C72" s="5">
        <v>18.1061</v>
      </c>
      <c r="D72" s="5">
        <v>386.385</v>
      </c>
      <c r="E72" s="5">
        <v>8.31308</v>
      </c>
      <c r="F72" s="5">
        <v>49.8935</v>
      </c>
      <c r="G72" s="5">
        <v>0.761054</v>
      </c>
      <c r="H72" s="5"/>
    </row>
    <row r="73" spans="1:8" x14ac:dyDescent="0.25">
      <c r="A73" s="5">
        <f>66</f>
      </c>
      <c r="B73" s="5" t="s">
        <v>78</v>
      </c>
      <c r="C73" s="5">
        <v>18.1769</v>
      </c>
      <c r="D73" s="5">
        <v>386.415</v>
      </c>
      <c r="E73" s="5">
        <v>8.18718</v>
      </c>
      <c r="F73" s="5">
        <v>50.0101</v>
      </c>
      <c r="G73" s="5">
        <v>0.753555</v>
      </c>
      <c r="H73" s="5"/>
    </row>
    <row r="74" spans="1:8" x14ac:dyDescent="0.25">
      <c r="A74" s="6" t="s">
        <v>79</v>
      </c>
      <c r="B74" s="7" t="s">
        <v>80</v>
      </c>
      <c r="C74" s="7">
        <f>=round(average(C8:C73),2)</f>
      </c>
      <c r="D74" s="7">
        <f>=round(average(D8:D73),2)</f>
      </c>
      <c r="E74" s="7">
        <f>=round(average(E8:E73),2)</f>
      </c>
      <c r="F74" s="7">
        <f>=round(average(F8:F73),2)</f>
      </c>
      <c r="G74" s="7">
        <f>=round(average(G8:G73),2)</f>
      </c>
      <c r="H74" s="7"/>
    </row>
    <row r="75" spans="8:8" x14ac:dyDescent="0.25">
      <c r="H75" s="8" t="s">
        <v>81</v>
      </c>
    </row>
    <row r="76" spans="2:8" x14ac:dyDescent="0.25">
      <c r="B76" s="9" t="s">
        <v>82</v>
      </c>
      <c r="E76" s="9" t="s">
        <v>83</v>
      </c>
      <c r="H76" s="9" t="s">
        <v>84</v>
      </c>
    </row>
    <row r="77" spans="2:8" x14ac:dyDescent="0.25">
      <c r="B77" s="10" t="s">
        <v>85</v>
      </c>
      <c r="E77" s="10" t="s">
        <v>85</v>
      </c>
      <c r="H77" s="10" t="s">
        <v>85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Máy 1-Nhà máy sợi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2022-11-27T12:35:31Z</dcterms:created>
  <dcterms:modified xsi:type="dcterms:W3CDTF">2022-11-27T12:35:31Z</dcterms:modified>
</cp:coreProperties>
</file>