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500"/>
  </bookViews>
  <sheets>
    <sheet name="Information Gain Calculator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1" l="1"/>
  <c r="I9" i="1"/>
  <c r="N26" i="1" s="1"/>
  <c r="G11" i="1"/>
  <c r="P28" i="1" s="1"/>
  <c r="E11" i="1"/>
  <c r="F36" i="1"/>
  <c r="M39" i="1"/>
  <c r="M17" i="1"/>
  <c r="L28" i="1"/>
  <c r="F41" i="1"/>
  <c r="I7" i="1"/>
  <c r="P44" i="1" s="1"/>
  <c r="M44" i="1"/>
  <c r="L29" i="1"/>
  <c r="N29" i="1"/>
  <c r="M21" i="1"/>
  <c r="F42" i="1" l="1"/>
  <c r="N44" i="1" s="1"/>
  <c r="O26" i="1"/>
  <c r="C33" i="1"/>
  <c r="N21" i="1"/>
  <c r="L21" i="1" s="1"/>
  <c r="I11" i="1"/>
  <c r="F44" i="1" s="1"/>
  <c r="M34" i="1"/>
  <c r="R23" i="1"/>
  <c r="Q20" i="1"/>
  <c r="F43" i="1"/>
  <c r="P39" i="1"/>
  <c r="F38" i="1"/>
  <c r="P29" i="1"/>
  <c r="Q34" i="1" s="1"/>
  <c r="N28" i="1"/>
  <c r="O34" i="1" s="1"/>
  <c r="N17" i="1"/>
  <c r="L17" i="1" s="1"/>
  <c r="R29" i="1"/>
  <c r="F37" i="1"/>
  <c r="N39" i="1" s="1"/>
  <c r="F39" i="1" l="1"/>
  <c r="P26" i="1"/>
  <c r="L26" i="1" s="1"/>
  <c r="S23" i="1" s="1"/>
  <c r="R28" i="1"/>
  <c r="S34" i="1" s="1"/>
  <c r="L35" i="1" s="1"/>
  <c r="Q44" i="1"/>
  <c r="L45" i="1" s="1"/>
  <c r="R17" i="1" s="1"/>
  <c r="Q39" i="1"/>
  <c r="L40" i="1" s="1"/>
  <c r="R20" i="1" s="1"/>
  <c r="P20" i="1" s="1"/>
  <c r="Q23" i="1"/>
  <c r="P23" i="1" s="1"/>
  <c r="Q17" i="1"/>
  <c r="O9" i="1"/>
  <c r="P17" i="1" l="1"/>
  <c r="O11" i="1" s="1"/>
  <c r="O7" i="1" l="1"/>
</calcChain>
</file>

<file path=xl/sharedStrings.xml><?xml version="1.0" encoding="utf-8"?>
<sst xmlns="http://schemas.openxmlformats.org/spreadsheetml/2006/main" count="150" uniqueCount="130">
  <si>
    <t>Confusion Matrix</t>
  </si>
  <si>
    <r>
      <t xml:space="preserve">Test Classification </t>
    </r>
    <r>
      <rPr>
        <b/>
        <sz val="16"/>
        <color theme="1"/>
        <rFont val="Calibri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</si>
  <si>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</si>
  <si>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</si>
  <si>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</si>
  <si>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</si>
  <si>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</si>
  <si>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</si>
  <si>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</si>
  <si>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</si>
  <si>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</si>
  <si>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</si>
  <si>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</si>
  <si>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</si>
  <si>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</si>
  <si>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</si>
  <si>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</si>
  <si>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</si>
  <si>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</si>
  <si>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</si>
  <si>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</si>
  <si>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</si>
  <si>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</si>
  <si>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</si>
  <si>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</si>
  <si>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</si>
  <si>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</si>
  <si>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</si>
  <si>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</si>
  <si>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</si>
  <si>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</si>
  <si>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</si>
  <si>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</si>
  <si>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</si>
  <si>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</si>
  <si>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</si>
  <si>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</si>
  <si>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</si>
  <si>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</si>
  <si>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</si>
  <si>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</si>
  <si>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</si>
  <si>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</si>
  <si>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</si>
  <si>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</si>
  <si>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</si>
  <si>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</si>
  <si>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</si>
  <si>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</si>
  <si>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</si>
  <si>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</si>
  <si>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</si>
  <si>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</si>
  <si>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</si>
  <si>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</si>
  <si>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</si>
  <si>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</si>
  <si>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</si>
  <si>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</si>
  <si>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</si>
  <si>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</si>
  <si>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</si>
  <si>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</si>
  <si>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</si>
  <si>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</si>
  <si>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</si>
  <si>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</si>
  <si>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</si>
  <si>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</si>
  <si>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</si>
  <si>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</si>
  <si>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</si>
  <si>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</si>
  <si>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</si>
  <si>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</si>
  <si>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</si>
  <si>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</si>
  <si>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</si>
  <si>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</si>
  <si>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</si>
  <si>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</si>
  <si>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</si>
  <si>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</si>
  <si>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</si>
  <si>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>=                  (a</t>
  </si>
  <si>
    <t xml:space="preserve">*H(e/a, f/a)) </t>
  </si>
  <si>
    <t>+</t>
  </si>
  <si>
    <t xml:space="preserve">                   (b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</si>
  <si>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</si>
  <si>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</si>
  <si>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</si>
  <si>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</si>
  <si>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</si>
  <si>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</si>
  <si>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</si>
  <si>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</si>
  <si>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</si>
  <si>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</si>
  <si>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</si>
  <si>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</si>
  <si>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</si>
  <si>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</si>
  <si>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=                  (c</t>
  </si>
  <si>
    <t>*H(e/c, g/c)</t>
  </si>
  <si>
    <t xml:space="preserve">+ </t>
  </si>
  <si>
    <t xml:space="preserve">                  (d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</si>
  <si>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</si>
  <si>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</si>
  <si>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</si>
  <si>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</si>
  <si>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</si>
  <si>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</si>
  <si>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</si>
  <si>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</si>
  <si>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</si>
  <si>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</si>
  <si>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Calibri"/>
        <scheme val="minor"/>
      </rPr>
      <t>X</t>
    </r>
    <r>
      <rPr>
        <sz val="16"/>
        <color theme="1"/>
        <rFont val="Calibri"/>
        <scheme val="minor"/>
      </rPr>
      <t xml:space="preserve"> and </t>
    </r>
    <r>
      <rPr>
        <b/>
        <sz val="16"/>
        <color theme="1"/>
        <rFont val="Calibri"/>
        <scheme val="minor"/>
      </rPr>
      <t>Y</t>
    </r>
  </si>
  <si>
    <r>
      <t>divided by the entropy of the Condition</t>
    </r>
    <r>
      <rPr>
        <b/>
        <sz val="16"/>
        <color theme="1"/>
        <rFont val="Calibri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</si>
  <si>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Calibri"/>
        <scheme val="minor"/>
      </rPr>
      <t>X</t>
    </r>
    <r>
      <rPr>
        <sz val="16"/>
        <color theme="1"/>
        <rFont val="Calibri"/>
        <scheme val="minor"/>
      </rPr>
      <t xml:space="preserve"> upon learning one outcome in </t>
    </r>
    <r>
      <rPr>
        <b/>
        <sz val="16"/>
        <color theme="1"/>
        <rFont val="Calibri"/>
        <scheme val="minor"/>
      </rPr>
      <t>Y</t>
    </r>
    <r>
      <rPr>
        <sz val="16"/>
        <color theme="1"/>
        <rFont val="Calibri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</si>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</sst>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FF"/>
      <name val="Calibri"/>
      <scheme val="minor"/>
    </font>
    <font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6"/>
      <color rgb="FF0000FF"/>
      <name val="Calibri"/>
      <scheme val="minor"/>
    </font>
    <font>
      <sz val="16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libri"/>
      <scheme val="minor"/>
    </font>
    <font>
      <sz val="16"/>
      <color rgb="FFFF0000"/>
      <name val="Calibri"/>
      <scheme val="minor"/>
    </font>
    <font>
      <sz val="24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64" fontId="4" fillId="0" borderId="11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64" fontId="1" fillId="2" borderId="0" xfId="1" applyNumberFormat="1" applyBorder="1"/>
    <xf numFmtId="164" fontId="2" fillId="0" borderId="8" xfId="0" applyNumberFormat="1" applyFont="1" applyFill="1" applyBorder="1"/>
    <xf numFmtId="164" fontId="2" fillId="0" borderId="9" xfId="0" applyNumberFormat="1" applyFont="1" applyFill="1" applyBorder="1"/>
    <xf numFmtId="164" fontId="2" fillId="0" borderId="1" xfId="0" quotePrefix="1" applyNumberFormat="1" applyFont="1" applyBorder="1"/>
    <xf numFmtId="164" fontId="2" fillId="0" borderId="2" xfId="0" quotePrefix="1" applyNumberFormat="1" applyFont="1" applyBorder="1"/>
    <xf numFmtId="164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64" fontId="4" fillId="0" borderId="6" xfId="0" applyNumberFormat="1" applyFont="1" applyBorder="1"/>
    <xf numFmtId="0" fontId="0" fillId="0" borderId="3" xfId="0" applyBorder="1"/>
    <xf numFmtId="164" fontId="2" fillId="0" borderId="8" xfId="0" quotePrefix="1" applyNumberFormat="1" applyFont="1" applyBorder="1"/>
    <xf numFmtId="164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64" fontId="2" fillId="0" borderId="0" xfId="0" applyNumberFormat="1" applyFont="1" applyBorder="1"/>
    <xf numFmtId="10" fontId="11" fillId="0" borderId="6" xfId="0" applyNumberFormat="1" applyFont="1" applyBorder="1"/>
    <xf numFmtId="164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0"/>
  <sheetViews>
    <sheetView tabSelected="1" topLeftCell="D1" zoomScale="75" zoomScaleNormal="75" zoomScalePageLayoutView="75" workbookViewId="0">
      <selection activeCell="O1" sqref="O1"/>
    </sheetView>
  </sheetViews>
  <sheetFormatPr defaultColWidth="11" defaultRowHeight="15.75" x14ac:dyDescent="0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17.5" customWidth="1"/>
    <col min="13" max="13" width="16.375" customWidth="1"/>
    <col min="14" max="14" width="16.625" customWidth="1"/>
    <col min="15" max="15" width="18.375" customWidth="1"/>
    <col min="16" max="16" width="16" customWidth="1"/>
    <col min="18" max="18" width="33.875" customWidth="1"/>
    <col min="20" max="20" width="6.875" customWidth="1"/>
  </cols>
  <sheetData>
    <row r="1" spans="2:20" ht="21" x14ac:dyDescent="0.35">
      <c r="B1" s="1" t="s">
        <v>119</v>
      </c>
      <c r="M1" s="1" t="s">
        <v>120</v>
      </c>
    </row>
    <row r="2" spans="2:20" ht="21" x14ac:dyDescent="0.35">
      <c r="D2" s="1"/>
      <c r="E2" s="1"/>
      <c r="F2" s="1"/>
      <c r="G2" s="1"/>
      <c r="H2" s="1"/>
      <c r="I2" s="1"/>
      <c r="J2" s="1"/>
      <c r="K2" s="1"/>
    </row>
    <row r="3" spans="2:20" ht="29.1" customHeight="1" x14ac:dyDescent="0.25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1" x14ac:dyDescent="0.3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123</v>
      </c>
      <c r="O4" s="7"/>
      <c r="P4" s="7"/>
      <c r="Q4" s="7"/>
      <c r="R4" s="8"/>
      <c r="S4" s="9"/>
    </row>
    <row r="5" spans="2:20" ht="21" x14ac:dyDescent="0.35">
      <c r="B5" s="5"/>
      <c r="C5" s="10"/>
      <c r="D5" s="11"/>
      <c r="E5" s="11"/>
      <c r="F5" s="11"/>
      <c r="G5" s="55" t="s">
        <v>122</v>
      </c>
      <c r="H5" s="11"/>
      <c r="I5" s="11"/>
      <c r="J5" s="12"/>
      <c r="K5" s="9"/>
      <c r="M5" s="5"/>
      <c r="N5" s="10" t="s">
        <v>116</v>
      </c>
      <c r="O5" s="11"/>
      <c r="P5" s="11"/>
      <c r="Q5" s="11"/>
      <c r="R5" s="12"/>
      <c r="S5" s="9"/>
    </row>
    <row r="6" spans="2:20" ht="21" x14ac:dyDescent="0.3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117</v>
      </c>
      <c r="O6" s="11"/>
      <c r="P6" s="11"/>
      <c r="Q6" s="11"/>
      <c r="R6" s="12"/>
      <c r="S6" s="9"/>
    </row>
    <row r="7" spans="2:20" ht="21" x14ac:dyDescent="0.35">
      <c r="B7" s="5"/>
      <c r="C7" s="10"/>
      <c r="D7" s="11"/>
      <c r="E7" s="11"/>
      <c r="F7" s="11"/>
      <c r="G7" s="48">
        <v>0.5</v>
      </c>
      <c r="H7" s="11" t="s">
        <v>4</v>
      </c>
      <c r="I7" s="49">
        <f>1-G7</f>
        <v>0.5</v>
      </c>
      <c r="J7" s="12" t="s">
        <v>5</v>
      </c>
      <c r="K7" s="9"/>
      <c r="M7" s="5"/>
      <c r="N7" s="10" t="s">
        <v>112</v>
      </c>
      <c r="O7" s="53">
        <f>P17</f>
        <v>7.882147482742119E-2</v>
      </c>
      <c r="P7" s="11" t="s">
        <v>115</v>
      </c>
      <c r="Q7" s="11"/>
      <c r="R7" s="12"/>
      <c r="S7" s="9"/>
    </row>
    <row r="8" spans="2:20" ht="21" x14ac:dyDescent="0.3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113</v>
      </c>
      <c r="O8" s="51"/>
      <c r="P8" s="11"/>
      <c r="Q8" s="11"/>
      <c r="R8" s="12"/>
      <c r="S8" s="9"/>
    </row>
    <row r="9" spans="2:20" ht="21" x14ac:dyDescent="0.3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3.5999999999999997E-2</v>
      </c>
      <c r="H9" s="11" t="s">
        <v>9</v>
      </c>
      <c r="I9" s="49">
        <f>E9-G9</f>
        <v>0.16400000000000001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115</v>
      </c>
      <c r="Q9" s="11"/>
      <c r="R9" s="12"/>
      <c r="S9" s="9"/>
    </row>
    <row r="10" spans="2:20" ht="21" x14ac:dyDescent="0.35">
      <c r="B10" s="5"/>
      <c r="C10" s="54" t="s">
        <v>121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114</v>
      </c>
      <c r="O10" s="11"/>
      <c r="P10" s="11"/>
      <c r="Q10" s="11"/>
      <c r="R10" s="12"/>
      <c r="S10" s="9"/>
    </row>
    <row r="11" spans="2:20" ht="21" x14ac:dyDescent="0.3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0.46400000000000002</v>
      </c>
      <c r="H11" s="11" t="s">
        <v>13</v>
      </c>
      <c r="I11" s="49">
        <f>E11-G11</f>
        <v>0.33600000000000002</v>
      </c>
      <c r="J11" s="12" t="s">
        <v>14</v>
      </c>
      <c r="K11" s="9"/>
      <c r="M11" s="5"/>
      <c r="N11" s="10"/>
      <c r="O11" s="52">
        <f>P17/L17</f>
        <v>0.10918189136235124</v>
      </c>
      <c r="P11" s="11"/>
      <c r="Q11" s="11"/>
      <c r="R11" s="12"/>
      <c r="S11" s="9"/>
    </row>
    <row r="12" spans="2:20" ht="21" x14ac:dyDescent="0.3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118</v>
      </c>
      <c r="O12" s="14"/>
      <c r="P12" s="14"/>
      <c r="Q12" s="14"/>
      <c r="R12" s="15"/>
      <c r="S12" s="9"/>
    </row>
    <row r="13" spans="2:20" ht="26.1" customHeight="1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 x14ac:dyDescent="0.35">
      <c r="M14" s="1"/>
      <c r="N14" s="1"/>
    </row>
    <row r="15" spans="2:20" ht="21" x14ac:dyDescent="0.3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1" x14ac:dyDescent="0.3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1" x14ac:dyDescent="0.35">
      <c r="C17" s="1" t="s">
        <v>24</v>
      </c>
      <c r="D17" s="1" t="s">
        <v>12</v>
      </c>
      <c r="E17" s="1" t="s">
        <v>111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7.882147482742119E-2</v>
      </c>
      <c r="Q17" s="26">
        <f>L17</f>
        <v>0.72192809488736231</v>
      </c>
      <c r="R17" s="25">
        <f>L45</f>
        <v>0.64310662005994113</v>
      </c>
      <c r="S17" s="22"/>
      <c r="T17" s="9"/>
    </row>
    <row r="18" spans="3:20" ht="21" x14ac:dyDescent="0.3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1" x14ac:dyDescent="0.3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1" x14ac:dyDescent="0.3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7.8821474827421079E-2</v>
      </c>
      <c r="Q20" s="26">
        <f>L21</f>
        <v>1</v>
      </c>
      <c r="R20" s="25">
        <f>L40</f>
        <v>0.92117852517257892</v>
      </c>
      <c r="S20" s="22"/>
      <c r="T20" s="9"/>
    </row>
    <row r="21" spans="3:20" ht="21" x14ac:dyDescent="0.35">
      <c r="C21" s="1" t="s">
        <v>36</v>
      </c>
      <c r="D21" s="1" t="s">
        <v>10</v>
      </c>
      <c r="E21" s="1" t="s">
        <v>37</v>
      </c>
      <c r="K21" s="5"/>
      <c r="L21" s="23">
        <f>M21+N21</f>
        <v>1</v>
      </c>
      <c r="M21" s="26">
        <f>-G7*LOG(G7,2)</f>
        <v>0.5</v>
      </c>
      <c r="N21" s="25">
        <f>-I7*LOG(I7,2)</f>
        <v>0.5</v>
      </c>
      <c r="O21" s="22"/>
      <c r="P21" s="22"/>
      <c r="Q21" s="22"/>
      <c r="R21" s="22"/>
      <c r="S21" s="22"/>
      <c r="T21" s="9"/>
    </row>
    <row r="22" spans="3:20" ht="21" x14ac:dyDescent="0.3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1" x14ac:dyDescent="0.3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7.882147482742119E-2</v>
      </c>
      <c r="Q23" s="26">
        <f>L17</f>
        <v>0.72192809488736231</v>
      </c>
      <c r="R23" s="30">
        <f>L21</f>
        <v>1</v>
      </c>
      <c r="S23" s="31">
        <f>L26</f>
        <v>1.6431066200599411</v>
      </c>
      <c r="T23" s="9"/>
    </row>
    <row r="24" spans="3:20" x14ac:dyDescent="0.25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1" x14ac:dyDescent="0.3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1" x14ac:dyDescent="0.3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1.6431066200599411</v>
      </c>
      <c r="M26" s="26">
        <f>-G9*LOG(G9,2)</f>
        <v>0.17265093419591188</v>
      </c>
      <c r="N26" s="24">
        <f>-I9*LOG(I9,2)</f>
        <v>0.42775009392721652</v>
      </c>
      <c r="O26" s="24">
        <f>-G11*LOG(G11,2)</f>
        <v>0.51402072634401497</v>
      </c>
      <c r="P26" s="25">
        <f>-I11*LOG(I11,2)</f>
        <v>0.5286848655927977</v>
      </c>
      <c r="Q26" s="22"/>
      <c r="R26" s="22"/>
      <c r="S26" s="22"/>
      <c r="T26" s="9"/>
    </row>
    <row r="27" spans="3:20" ht="21" x14ac:dyDescent="0.3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1" x14ac:dyDescent="0.3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3.5999999999999997E-2</v>
      </c>
      <c r="M28" s="36" t="s">
        <v>9</v>
      </c>
      <c r="N28" s="37">
        <f>$I$9</f>
        <v>0.16400000000000001</v>
      </c>
      <c r="O28" s="38" t="s">
        <v>10</v>
      </c>
      <c r="P28" s="37">
        <f>$G$11</f>
        <v>0.46400000000000002</v>
      </c>
      <c r="Q28" s="38" t="s">
        <v>13</v>
      </c>
      <c r="R28" s="37">
        <f>$I$11</f>
        <v>0.33600000000000002</v>
      </c>
      <c r="S28" s="36" t="s">
        <v>14</v>
      </c>
      <c r="T28" s="9"/>
    </row>
    <row r="29" spans="3:20" ht="21" x14ac:dyDescent="0.3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0.1</v>
      </c>
      <c r="M29" s="36" t="s">
        <v>62</v>
      </c>
      <c r="N29" s="37">
        <f>$E$9*$I$7</f>
        <v>0.1</v>
      </c>
      <c r="O29" s="38" t="s">
        <v>63</v>
      </c>
      <c r="P29" s="37">
        <f>$E$11*$G$7</f>
        <v>0.4</v>
      </c>
      <c r="Q29" s="38" t="s">
        <v>64</v>
      </c>
      <c r="R29" s="37">
        <f>$E$11*$I$7</f>
        <v>0.4</v>
      </c>
      <c r="S29" s="36" t="s">
        <v>65</v>
      </c>
      <c r="T29" s="9"/>
    </row>
    <row r="30" spans="3:20" x14ac:dyDescent="0.25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1" x14ac:dyDescent="0.3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1" x14ac:dyDescent="0.3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1" x14ac:dyDescent="0.35">
      <c r="C33" s="39" t="str">
        <f>IF(L28=L29, "Independent", "Dependent")</f>
        <v>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1" x14ac:dyDescent="0.3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-5.3061522779966862E-2</v>
      </c>
      <c r="N34" s="42" t="s">
        <v>70</v>
      </c>
      <c r="O34" s="14">
        <f>N28*LOG(N28/N29, 2)</f>
        <v>0.11704611363431087</v>
      </c>
      <c r="P34" s="42" t="s">
        <v>71</v>
      </c>
      <c r="Q34" s="14">
        <f>P28*LOG(P28/P29, 2)</f>
        <v>9.9353909683721167E-2</v>
      </c>
      <c r="R34" s="42" t="s">
        <v>72</v>
      </c>
      <c r="S34" s="15">
        <f>R28*LOG(R28/R29, 2)</f>
        <v>-8.4517025710644081E-2</v>
      </c>
      <c r="T34" s="9"/>
    </row>
    <row r="35" spans="3:31" ht="21" x14ac:dyDescent="0.35">
      <c r="C35" s="1" t="s">
        <v>73</v>
      </c>
      <c r="G35" s="1" t="s">
        <v>16</v>
      </c>
      <c r="K35" s="5"/>
      <c r="L35" s="43">
        <f>M34+O34+Q34+S34</f>
        <v>7.882147482742112E-2</v>
      </c>
      <c r="M35" s="22"/>
      <c r="N35" s="22"/>
      <c r="O35" s="22"/>
      <c r="P35" s="22"/>
      <c r="Q35" s="22"/>
      <c r="R35" s="22"/>
      <c r="S35" s="22"/>
      <c r="T35" s="9"/>
    </row>
    <row r="36" spans="3:31" ht="21" x14ac:dyDescent="0.35">
      <c r="C36" s="1" t="s">
        <v>74</v>
      </c>
      <c r="E36" s="35" t="s">
        <v>75</v>
      </c>
      <c r="F36" s="38">
        <f>G9/E9</f>
        <v>0.17999999999999997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 x14ac:dyDescent="0.5">
      <c r="C37" s="1" t="s">
        <v>77</v>
      </c>
      <c r="E37" s="35" t="s">
        <v>78</v>
      </c>
      <c r="F37" s="38">
        <f>I9/E9</f>
        <v>0.82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110</v>
      </c>
    </row>
    <row r="38" spans="3:31" ht="21" x14ac:dyDescent="0.35">
      <c r="C38" s="1" t="s">
        <v>80</v>
      </c>
      <c r="E38" s="35" t="s">
        <v>81</v>
      </c>
      <c r="F38" s="38">
        <f>G11/E11</f>
        <v>0.57999999999999996</v>
      </c>
      <c r="G38" s="1" t="s">
        <v>82</v>
      </c>
      <c r="K38" s="5"/>
      <c r="L38" s="6" t="s">
        <v>83</v>
      </c>
      <c r="M38" s="20" t="s">
        <v>84</v>
      </c>
      <c r="N38" s="7" t="s">
        <v>85</v>
      </c>
      <c r="O38" s="20" t="s">
        <v>86</v>
      </c>
      <c r="P38" s="7" t="s">
        <v>87</v>
      </c>
      <c r="Q38" s="20" t="s">
        <v>88</v>
      </c>
      <c r="R38" s="44"/>
      <c r="S38" s="22"/>
      <c r="T38" s="9"/>
      <c r="Y38" s="1" t="s">
        <v>124</v>
      </c>
      <c r="Z38" s="1"/>
      <c r="AA38" s="1"/>
      <c r="AB38" s="1"/>
      <c r="AC38" s="1"/>
      <c r="AD38" s="1"/>
      <c r="AE38" s="1"/>
    </row>
    <row r="39" spans="3:31" ht="21" x14ac:dyDescent="0.35">
      <c r="C39" s="1" t="s">
        <v>89</v>
      </c>
      <c r="E39" s="35" t="s">
        <v>90</v>
      </c>
      <c r="F39" s="38">
        <f>I11/E11</f>
        <v>0.42</v>
      </c>
      <c r="G39" s="1" t="s">
        <v>91</v>
      </c>
      <c r="K39" s="5"/>
      <c r="L39" s="26"/>
      <c r="M39" s="24">
        <f>E9</f>
        <v>0.2</v>
      </c>
      <c r="N39" s="45">
        <f>-F36*LOG(F36, 2) - F37*LOG(F37, 2)</f>
        <v>0.68007704572827987</v>
      </c>
      <c r="O39" s="24"/>
      <c r="P39" s="24">
        <f>E11</f>
        <v>0.8</v>
      </c>
      <c r="Q39" s="24">
        <f>-F38*LOG(F38,2) - F39*LOG(F39,2)</f>
        <v>0.98145389503365354</v>
      </c>
      <c r="R39" s="46"/>
      <c r="S39" s="22"/>
      <c r="T39" s="9"/>
    </row>
    <row r="40" spans="3:31" ht="21" x14ac:dyDescent="0.35">
      <c r="K40" s="5"/>
      <c r="L40" s="43">
        <f>(M39*N39)+ (P39*Q39)</f>
        <v>0.92117852517257892</v>
      </c>
      <c r="M40" s="29"/>
      <c r="N40" s="29"/>
      <c r="O40" s="29"/>
      <c r="P40" s="29"/>
      <c r="Q40" s="22"/>
      <c r="R40" s="22"/>
      <c r="S40" s="22"/>
      <c r="T40" s="9"/>
    </row>
    <row r="41" spans="3:31" ht="21" x14ac:dyDescent="0.35">
      <c r="C41" s="1" t="s">
        <v>92</v>
      </c>
      <c r="E41" s="35" t="s">
        <v>93</v>
      </c>
      <c r="F41" s="38">
        <f>G9/G7</f>
        <v>7.1999999999999995E-2</v>
      </c>
      <c r="G41" s="1" t="s">
        <v>94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1" x14ac:dyDescent="0.35">
      <c r="C42" s="1" t="s">
        <v>95</v>
      </c>
      <c r="E42" s="35" t="s">
        <v>96</v>
      </c>
      <c r="F42" s="38">
        <f>G11/G7</f>
        <v>0.92800000000000005</v>
      </c>
      <c r="G42" s="1" t="s">
        <v>97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1" x14ac:dyDescent="0.35">
      <c r="C43" s="1" t="s">
        <v>98</v>
      </c>
      <c r="E43" s="35" t="s">
        <v>99</v>
      </c>
      <c r="F43" s="38">
        <f>I9/I7</f>
        <v>0.32800000000000001</v>
      </c>
      <c r="G43" s="1" t="s">
        <v>100</v>
      </c>
      <c r="K43" s="5"/>
      <c r="L43" s="6" t="s">
        <v>101</v>
      </c>
      <c r="M43" s="20" t="s">
        <v>102</v>
      </c>
      <c r="N43" s="20" t="s">
        <v>103</v>
      </c>
      <c r="O43" s="20" t="s">
        <v>104</v>
      </c>
      <c r="P43" s="20" t="s">
        <v>105</v>
      </c>
      <c r="Q43" s="20" t="s">
        <v>106</v>
      </c>
      <c r="R43" s="44"/>
      <c r="S43" s="22"/>
      <c r="T43" s="9"/>
    </row>
    <row r="44" spans="3:31" ht="21" x14ac:dyDescent="0.35">
      <c r="C44" s="1" t="s">
        <v>107</v>
      </c>
      <c r="E44" s="35" t="s">
        <v>108</v>
      </c>
      <c r="F44" s="38">
        <f>$I$11/$I$7</f>
        <v>0.67200000000000004</v>
      </c>
      <c r="G44" s="1" t="s">
        <v>109</v>
      </c>
      <c r="K44" s="5"/>
      <c r="L44" s="26"/>
      <c r="M44" s="24">
        <f>G7</f>
        <v>0.5</v>
      </c>
      <c r="N44" s="24">
        <f>-F41*LOG(F41,2) - F42*LOG(F42,2)</f>
        <v>0.37334332107985357</v>
      </c>
      <c r="O44" s="24"/>
      <c r="P44" s="24">
        <f>I7</f>
        <v>0.5</v>
      </c>
      <c r="Q44" s="24">
        <f>-F43*LOG(F43,2) - F44*LOG(F44,2)</f>
        <v>0.91286991904002868</v>
      </c>
      <c r="R44" s="25"/>
      <c r="S44" s="22"/>
      <c r="T44" s="9"/>
    </row>
    <row r="45" spans="3:31" ht="21" x14ac:dyDescent="0.35">
      <c r="K45" s="5"/>
      <c r="L45" s="43">
        <f>(M44*N44) + (P44*Q44)</f>
        <v>0.64310662005994113</v>
      </c>
      <c r="M45" s="29"/>
      <c r="N45" s="29"/>
      <c r="O45" s="29"/>
      <c r="P45" s="29"/>
      <c r="Q45" s="22"/>
      <c r="R45" s="22"/>
      <c r="S45" s="22"/>
      <c r="T45" s="9"/>
    </row>
    <row r="46" spans="3:31" ht="21" x14ac:dyDescent="0.35">
      <c r="C46" s="47" t="s">
        <v>125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1" x14ac:dyDescent="0.35">
      <c r="C47" s="1" t="s">
        <v>126</v>
      </c>
    </row>
    <row r="48" spans="3:31" ht="21" x14ac:dyDescent="0.35">
      <c r="C48" s="1" t="s">
        <v>127</v>
      </c>
    </row>
    <row r="49" spans="3:3" ht="21" x14ac:dyDescent="0.35">
      <c r="C49" s="1" t="s">
        <v>128</v>
      </c>
    </row>
    <row r="50" spans="3:3" ht="21" x14ac:dyDescent="0.35">
      <c r="C50" s="1" t="s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 Calculator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admin</cp:lastModifiedBy>
  <dcterms:created xsi:type="dcterms:W3CDTF">2015-09-11T21:35:29Z</dcterms:created>
  <dcterms:modified xsi:type="dcterms:W3CDTF">2018-11-19T10:02:29Z</dcterms:modified>
</cp:coreProperties>
</file>